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5" yWindow="-30" windowWidth="18480" windowHeight="10800" tabRatio="897" activeTab="8"/>
  </bookViews>
  <sheets>
    <sheet name="Title" sheetId="38" r:id="rId1"/>
    <sheet name="Menu" sheetId="39" r:id="rId2"/>
    <sheet name="Diagram" sheetId="48" r:id="rId3"/>
    <sheet name="Formats" sheetId="40" r:id="rId4"/>
    <sheet name="Inputs" sheetId="20" r:id="rId5"/>
    <sheet name="Material Rates" sheetId="59" r:id="rId6"/>
    <sheet name="Check" sheetId="31" r:id="rId7"/>
    <sheet name="OPEX " sheetId="63" r:id="rId8"/>
    <sheet name="CAPEX " sheetId="43" r:id="rId9"/>
    <sheet name="PAL Exit Fee Rates" sheetId="71" r:id="rId10"/>
    <sheet name="PAL Reset RIN" sheetId="73" r:id="rId11"/>
    <sheet name="Opex" sheetId="65" r:id="rId12"/>
    <sheet name="Capex" sheetId="55" r:id="rId13"/>
    <sheet name="PAL Cost" sheetId="19" r:id="rId14"/>
    <sheet name="PAL Rates" sheetId="18" r:id="rId15"/>
    <sheet name="PAL Vols" sheetId="16" r:id="rId16"/>
    <sheet name="2014 Cat RIN Opex" sheetId="74" r:id="rId17"/>
    <sheet name="2014 Total Opex" sheetId="66" r:id="rId18"/>
    <sheet name="2014 IT Opex" sheetId="67" r:id="rId19"/>
    <sheet name="2014 Non IT Opex" sheetId="7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16" hidden="1">[1]PCOR00!#REF!</definedName>
    <definedName name="_BQ4.1" localSheetId="18" hidden="1">[1]PCOR00!#REF!</definedName>
    <definedName name="_BQ4.1" localSheetId="19" hidden="1">[1]PCOR00!#REF!</definedName>
    <definedName name="_BQ4.1" localSheetId="12" hidden="1">[1]PCOR00!#REF!</definedName>
    <definedName name="_BQ4.1" localSheetId="8" hidden="1">[1]PCOR00!#REF!</definedName>
    <definedName name="_BQ4.1" localSheetId="5" hidden="1">[1]PCOR00!#REF!</definedName>
    <definedName name="_BQ4.1" localSheetId="11" hidden="1">[1]PCOR00!#REF!</definedName>
    <definedName name="_BQ4.1" localSheetId="7" hidden="1">[1]PCOR00!#REF!</definedName>
    <definedName name="_BQ4.1" localSheetId="9" hidden="1">[1]PCOR00!#REF!</definedName>
    <definedName name="_BQ4.1" localSheetId="10" hidden="1">[1]PCOR00!#REF!</definedName>
    <definedName name="_BQ4.1" hidden="1">[1]PCOR00!#REF!</definedName>
    <definedName name="_BQ4.19" localSheetId="16" hidden="1">#REF!</definedName>
    <definedName name="_BQ4.19" localSheetId="18" hidden="1">#REF!</definedName>
    <definedName name="_BQ4.19" localSheetId="19" hidden="1">#REF!</definedName>
    <definedName name="_BQ4.19" localSheetId="12" hidden="1">#REF!</definedName>
    <definedName name="_BQ4.19" localSheetId="5" hidden="1">#REF!</definedName>
    <definedName name="_BQ4.19" localSheetId="11" hidden="1">#REF!</definedName>
    <definedName name="_BQ4.19" localSheetId="7" hidden="1">#REF!</definedName>
    <definedName name="_BQ4.19" localSheetId="9" hidden="1">#REF!</definedName>
    <definedName name="_BQ4.19" localSheetId="10" hidden="1">#REF!</definedName>
    <definedName name="_BQ4.19" hidden="1">#REF!</definedName>
    <definedName name="_BQ4.5" localSheetId="16" hidden="1">#REF!</definedName>
    <definedName name="_BQ4.5" localSheetId="18" hidden="1">#REF!</definedName>
    <definedName name="_BQ4.5" localSheetId="19" hidden="1">#REF!</definedName>
    <definedName name="_BQ4.5" localSheetId="12" hidden="1">#REF!</definedName>
    <definedName name="_BQ4.5" localSheetId="8" hidden="1">#REF!</definedName>
    <definedName name="_BQ4.5" localSheetId="11" hidden="1">#REF!</definedName>
    <definedName name="_BQ4.5" localSheetId="7" hidden="1">#REF!</definedName>
    <definedName name="_BQ4.5" localSheetId="9" hidden="1">#REF!</definedName>
    <definedName name="_BQ4.5" localSheetId="10" hidden="1">#REF!</definedName>
    <definedName name="_BQ4.5" hidden="1">#REF!</definedName>
    <definedName name="_BQ4.6" localSheetId="16" hidden="1">#REF!</definedName>
    <definedName name="_BQ4.6" localSheetId="18" hidden="1">#REF!</definedName>
    <definedName name="_BQ4.6" localSheetId="19" hidden="1">#REF!</definedName>
    <definedName name="_BQ4.6" localSheetId="12" hidden="1">#REF!</definedName>
    <definedName name="_BQ4.6" localSheetId="8" hidden="1">#REF!</definedName>
    <definedName name="_BQ4.6" localSheetId="11" hidden="1">#REF!</definedName>
    <definedName name="_BQ4.6" localSheetId="7" hidden="1">#REF!</definedName>
    <definedName name="_BQ4.6" localSheetId="9" hidden="1">#REF!</definedName>
    <definedName name="_BQ4.6" localSheetId="10" hidden="1">#REF!</definedName>
    <definedName name="_BQ4.6" hidden="1">#REF!</definedName>
    <definedName name="_xlnm._FilterDatabase" localSheetId="8" hidden="1">'CAPEX '!$A$3:$F$8</definedName>
    <definedName name="_xlnm._FilterDatabase" localSheetId="7" hidden="1">'OPEX '!$A$3:$F$6</definedName>
    <definedName name="_xlnm._FilterDatabase" localSheetId="13" hidden="1">'PAL Cost'!$B$7:$X$80</definedName>
    <definedName name="_xlnm._FilterDatabase" localSheetId="14" hidden="1">'PAL Rates'!$C$7:$I$80</definedName>
    <definedName name="_xlnm._FilterDatabase" localSheetId="15" hidden="1">'PAL Vols'!$B$7:$P$79</definedName>
    <definedName name="_IT2"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Key1" localSheetId="16" hidden="1">#REF!</definedName>
    <definedName name="_Key1" localSheetId="18" hidden="1">#REF!</definedName>
    <definedName name="_Key1" localSheetId="19" hidden="1">#REF!</definedName>
    <definedName name="_Key1" localSheetId="12" hidden="1">#REF!</definedName>
    <definedName name="_Key1" localSheetId="5" hidden="1">#REF!</definedName>
    <definedName name="_Key1" localSheetId="11" hidden="1">#REF!</definedName>
    <definedName name="_Key1" localSheetId="7" hidden="1">#REF!</definedName>
    <definedName name="_Key1" localSheetId="9" hidden="1">#REF!</definedName>
    <definedName name="_Key1" localSheetId="10" hidden="1">#REF!</definedName>
    <definedName name="_Key1" hidden="1">#REF!</definedName>
    <definedName name="_Key2" localSheetId="16" hidden="1">#REF!</definedName>
    <definedName name="_Key2" localSheetId="18" hidden="1">#REF!</definedName>
    <definedName name="_Key2" localSheetId="19" hidden="1">#REF!</definedName>
    <definedName name="_Key2" localSheetId="12" hidden="1">#REF!</definedName>
    <definedName name="_Key2" localSheetId="11" hidden="1">#REF!</definedName>
    <definedName name="_Key2" localSheetId="7"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Sort" localSheetId="16" hidden="1">#REF!</definedName>
    <definedName name="_Sort" localSheetId="18" hidden="1">#REF!</definedName>
    <definedName name="_Sort" localSheetId="19" hidden="1">#REF!</definedName>
    <definedName name="_Sort" localSheetId="12" hidden="1">#REF!</definedName>
    <definedName name="_Sort" localSheetId="5" hidden="1">#REF!</definedName>
    <definedName name="_Sort" localSheetId="11" hidden="1">#REF!</definedName>
    <definedName name="_Sort" localSheetId="7" hidden="1">#REF!</definedName>
    <definedName name="_Sort" localSheetId="9" hidden="1">#REF!</definedName>
    <definedName name="_Sort" localSheetId="10" hidden="1">#REF!</definedName>
    <definedName name="_Sort" hidden="1">#REF!</definedName>
    <definedName name="a" localSheetId="2"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localSheetId="10"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8" hidden="1">{#N/A,#N/A,FALSE,"Bgt";#N/A,#N/A,FALSE,"Act";#N/A,#N/A,FALSE,"Chrt Data";#N/A,#N/A,FALSE,"Bus Result";#N/A,#N/A,FALSE,"Main Charts";#N/A,#N/A,FALSE,"P&amp;L Ttl";#N/A,#N/A,FALSE,"P&amp;L C_Ttl";#N/A,#N/A,FALSE,"P&amp;L C_Oct";#N/A,#N/A,FALSE,"P&amp;L C_Sep";#N/A,#N/A,FALSE,"1996";#N/A,#N/A,FALSE,"Data"}</definedName>
    <definedName name="AA" localSheetId="6" hidden="1">{#N/A,#N/A,FALSE,"Bgt";#N/A,#N/A,FALSE,"Act";#N/A,#N/A,FALSE,"Chrt Data";#N/A,#N/A,FALSE,"Bus Result";#N/A,#N/A,FALSE,"Main Charts";#N/A,#N/A,FALSE,"P&amp;L Ttl";#N/A,#N/A,FALSE,"P&amp;L C_Ttl";#N/A,#N/A,FALSE,"P&amp;L C_Oct";#N/A,#N/A,FALSE,"P&amp;L C_Sep";#N/A,#N/A,FALSE,"1996";#N/A,#N/A,FALSE,"Data"}</definedName>
    <definedName name="AA" localSheetId="2"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localSheetId="7" hidden="1">{#N/A,#N/A,FALSE,"Bgt";#N/A,#N/A,FALSE,"Act";#N/A,#N/A,FALSE,"Chrt Data";#N/A,#N/A,FALSE,"Bus Result";#N/A,#N/A,FALSE,"Main Charts";#N/A,#N/A,FALSE,"P&amp;L Ttl";#N/A,#N/A,FALSE,"P&amp;L C_Ttl";#N/A,#N/A,FALSE,"P&amp;L C_Oct";#N/A,#N/A,FALSE,"P&amp;L C_Sep";#N/A,#N/A,FALSE,"1996";#N/A,#N/A,FALSE,"Data"}</definedName>
    <definedName name="AA" localSheetId="10"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nimal" localSheetId="2"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localSheetId="10"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8" hidden="1">{#N/A,#N/A,FALSE,"SUM QTR 3";#N/A,#N/A,FALSE,"Detail QTR 3 (w_o ly)"}</definedName>
    <definedName name="as" localSheetId="6" hidden="1">{#N/A,#N/A,FALSE,"SUM QTR 3";#N/A,#N/A,FALSE,"Detail QTR 3 (w_o ly)"}</definedName>
    <definedName name="as" localSheetId="2" hidden="1">{#N/A,#N/A,FALSE,"SUM QTR 3";#N/A,#N/A,FALSE,"Detail QTR 3 (w_o ly)"}</definedName>
    <definedName name="as" localSheetId="3" hidden="1">{#N/A,#N/A,FALSE,"SUM QTR 3";#N/A,#N/A,FALSE,"Detail QTR 3 (w_o ly)"}</definedName>
    <definedName name="as" localSheetId="5" hidden="1">{#N/A,#N/A,FALSE,"SUM QTR 3";#N/A,#N/A,FALSE,"Detail QTR 3 (w_o ly)"}</definedName>
    <definedName name="as" localSheetId="7" hidden="1">{#N/A,#N/A,FALSE,"SUM QTR 3";#N/A,#N/A,FALSE,"Detail QTR 3 (w_o ly)"}</definedName>
    <definedName name="as" localSheetId="10" hidden="1">{#N/A,#N/A,FALSE,"SUM QTR 3";#N/A,#N/A,FALSE,"Detail QTR 3 (w_o ly)"}</definedName>
    <definedName name="as" hidden="1">{#N/A,#N/A,FALSE,"SUM QTR 3";#N/A,#N/A,FALSE,"Detail QTR 3 (w_o ly)"}</definedName>
    <definedName name="b" localSheetId="2" hidden="1">{#N/A,#N/A,FALSE,"Bgt";#N/A,#N/A,FALSE,"Act";#N/A,#N/A,FALSE,"Chrt Data";#N/A,#N/A,FALSE,"Bus Result";#N/A,#N/A,FALSE,"Main Charts";#N/A,#N/A,FALSE,"P&amp;L Ttl";#N/A,#N/A,FALSE,"P&amp;L C_Ttl";#N/A,#N/A,FALSE,"P&amp;L C_Oct";#N/A,#N/A,FALSE,"P&amp;L C_Sep";#N/A,#N/A,FALSE,"1996";#N/A,#N/A,FALSE,"Data"}</definedName>
    <definedName name="b" localSheetId="5" hidden="1">{#N/A,#N/A,FALSE,"Bgt";#N/A,#N/A,FALSE,"Act";#N/A,#N/A,FALSE,"Chrt Data";#N/A,#N/A,FALSE,"Bus Result";#N/A,#N/A,FALSE,"Main Charts";#N/A,#N/A,FALSE,"P&amp;L Ttl";#N/A,#N/A,FALSE,"P&amp;L C_Ttl";#N/A,#N/A,FALSE,"P&amp;L C_Oct";#N/A,#N/A,FALSE,"P&amp;L C_Sep";#N/A,#N/A,FALSE,"1996";#N/A,#N/A,FALSE,"Data"}</definedName>
    <definedName name="b" localSheetId="10"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localSheetId="10" hidden="1">#REF!</definedName>
    <definedName name="BEx0017DGUEDPCFJUPUZOOLJCS2B" hidden="1">'[2]Reco Sheet for Fcast'!$I$9:$J$9</definedName>
    <definedName name="BEx001CNWHJ5RULCSFM36ZCGJ1UH" localSheetId="10" hidden="1">#REF!</definedName>
    <definedName name="BEx001CNWHJ5RULCSFM36ZCGJ1UH" hidden="1">'[2]Reco Sheet for Fcast'!$F$11:$G$11</definedName>
    <definedName name="BEx004791UAJIJSN57OT7YBLNP82" localSheetId="10" hidden="1">#REF!</definedName>
    <definedName name="BEx004791UAJIJSN57OT7YBLNP82" hidden="1">'[2]Reco Sheet for Fcast'!$H$2:$I$2</definedName>
    <definedName name="BEx008P2NVFDLBHL7IZ5WTMVOQ1F" localSheetId="16" hidden="1">'[3]AMI P &amp; L'!#REF!</definedName>
    <definedName name="BEx008P2NVFDLBHL7IZ5WTMVOQ1F" localSheetId="18" hidden="1">'[3]AMI P &amp; L'!#REF!</definedName>
    <definedName name="BEx008P2NVFDLBHL7IZ5WTMVOQ1F" localSheetId="19" hidden="1">'[3]AMI P &amp; L'!#REF!</definedName>
    <definedName name="BEx008P2NVFDLBHL7IZ5WTMVOQ1F" localSheetId="12" hidden="1">'[3]AMI P &amp; L'!#REF!</definedName>
    <definedName name="BEx008P2NVFDLBHL7IZ5WTMVOQ1F" localSheetId="5" hidden="1">'[3]AMI P &amp; L'!#REF!</definedName>
    <definedName name="BEx008P2NVFDLBHL7IZ5WTMVOQ1F" localSheetId="11" hidden="1">'[3]AMI P &amp; L'!#REF!</definedName>
    <definedName name="BEx008P2NVFDLBHL7IZ5WTMVOQ1F" localSheetId="7" hidden="1">'[3]AMI P &amp; L'!#REF!</definedName>
    <definedName name="BEx008P2NVFDLBHL7IZ5WTMVOQ1F" localSheetId="9" hidden="1">'[3]AMI P &amp; L'!#REF!</definedName>
    <definedName name="BEx008P2NVFDLBHL7IZ5WTMVOQ1F" localSheetId="10" hidden="1">#REF!</definedName>
    <definedName name="BEx008P2NVFDLBHL7IZ5WTMVOQ1F" hidden="1">'[3]AMI P &amp; L'!#REF!</definedName>
    <definedName name="BEx009G00IN0JUIAQ4WE9NHTMQE2" localSheetId="10" hidden="1">#REF!</definedName>
    <definedName name="BEx009G00IN0JUIAQ4WE9NHTMQE2" hidden="1">'[2]Reco Sheet for Fcast'!$I$8:$J$8</definedName>
    <definedName name="BEx00DXTY2JDVGWQKV8H7FG4SV30" localSheetId="10" hidden="1">#REF!</definedName>
    <definedName name="BEx00DXTY2JDVGWQKV8H7FG4SV30" hidden="1">'[2]Reco Sheet for Fcast'!$F$11:$G$11</definedName>
    <definedName name="BEx00GHLTYRH5N2S6P78YW1CD30N" localSheetId="10" hidden="1">#REF!</definedName>
    <definedName name="BEx00GHLTYRH5N2S6P78YW1CD30N" hidden="1">'[2]Reco Sheet for Fcast'!$F$11:$G$11</definedName>
    <definedName name="BEx00GMYF28R2S8B9QVCX2Q0MFKY" localSheetId="16" hidden="1">#REF!</definedName>
    <definedName name="BEx00GMYF28R2S8B9QVCX2Q0MFKY" localSheetId="18" hidden="1">#REF!</definedName>
    <definedName name="BEx00GMYF28R2S8B9QVCX2Q0MFKY" localSheetId="19" hidden="1">#REF!</definedName>
    <definedName name="BEx00GMYF28R2S8B9QVCX2Q0MFKY" localSheetId="12" hidden="1">#REF!</definedName>
    <definedName name="BEx00GMYF28R2S8B9QVCX2Q0MFKY" localSheetId="5" hidden="1">#REF!</definedName>
    <definedName name="BEx00GMYF28R2S8B9QVCX2Q0MFKY" localSheetId="11" hidden="1">#REF!</definedName>
    <definedName name="BEx00GMYF28R2S8B9QVCX2Q0MFKY" localSheetId="7" hidden="1">#REF!</definedName>
    <definedName name="BEx00GMYF28R2S8B9QVCX2Q0MFKY" localSheetId="9" hidden="1">#REF!</definedName>
    <definedName name="BEx00GMYF28R2S8B9QVCX2Q0MFKY" hidden="1">#REF!</definedName>
    <definedName name="BEx00JC31DY11L45SEU4B10BIN6W" localSheetId="10" hidden="1">#REF!</definedName>
    <definedName name="BEx00JC31DY11L45SEU4B10BIN6W" hidden="1">'[2]Reco Sheet for Fcast'!$K$2</definedName>
    <definedName name="BEx00KZHZBHP3TDV1YMX4B19B95O" localSheetId="16" hidden="1">'[3]AMI P &amp; L'!#REF!</definedName>
    <definedName name="BEx00KZHZBHP3TDV1YMX4B19B95O" localSheetId="18" hidden="1">'[3]AMI P &amp; L'!#REF!</definedName>
    <definedName name="BEx00KZHZBHP3TDV1YMX4B19B95O" localSheetId="19" hidden="1">'[3]AMI P &amp; L'!#REF!</definedName>
    <definedName name="BEx00KZHZBHP3TDV1YMX4B19B95O" localSheetId="12" hidden="1">'[3]AMI P &amp; L'!#REF!</definedName>
    <definedName name="BEx00KZHZBHP3TDV1YMX4B19B95O" localSheetId="5" hidden="1">'[3]AMI P &amp; L'!#REF!</definedName>
    <definedName name="BEx00KZHZBHP3TDV1YMX4B19B95O" localSheetId="11" hidden="1">'[3]AMI P &amp; L'!#REF!</definedName>
    <definedName name="BEx00KZHZBHP3TDV1YMX4B19B95O" localSheetId="7" hidden="1">'[3]AMI P &amp; L'!#REF!</definedName>
    <definedName name="BEx00KZHZBHP3TDV1YMX4B19B95O" localSheetId="9" hidden="1">'[3]AMI P &amp; L'!#REF!</definedName>
    <definedName name="BEx00KZHZBHP3TDV1YMX4B19B95O" localSheetId="10" hidden="1">#REF!</definedName>
    <definedName name="BEx00KZHZBHP3TDV1YMX4B19B95O" hidden="1">'[3]AMI P &amp; L'!#REF!</definedName>
    <definedName name="BEx00SH8T8K9VNC04KJ9YSNO5IDF" localSheetId="16" hidden="1">#REF!</definedName>
    <definedName name="BEx00SH8T8K9VNC04KJ9YSNO5IDF" localSheetId="18" hidden="1">#REF!</definedName>
    <definedName name="BEx00SH8T8K9VNC04KJ9YSNO5IDF" localSheetId="19" hidden="1">#REF!</definedName>
    <definedName name="BEx00SH8T8K9VNC04KJ9YSNO5IDF" localSheetId="12" hidden="1">#REF!</definedName>
    <definedName name="BEx00SH8T8K9VNC04KJ9YSNO5IDF" localSheetId="5" hidden="1">#REF!</definedName>
    <definedName name="BEx00SH8T8K9VNC04KJ9YSNO5IDF" localSheetId="11" hidden="1">#REF!</definedName>
    <definedName name="BEx00SH8T8K9VNC04KJ9YSNO5IDF" localSheetId="7" hidden="1">#REF!</definedName>
    <definedName name="BEx00SH8T8K9VNC04KJ9YSNO5IDF" localSheetId="9" hidden="1">#REF!</definedName>
    <definedName name="BEx00SH8T8K9VNC04KJ9YSNO5IDF" hidden="1">#REF!</definedName>
    <definedName name="BEx00T2T2FQT46NJL0L8MDKW11ZY" localSheetId="16" hidden="1">#REF!</definedName>
    <definedName name="BEx00T2T2FQT46NJL0L8MDKW11ZY" localSheetId="18" hidden="1">#REF!</definedName>
    <definedName name="BEx00T2T2FQT46NJL0L8MDKW11ZY" localSheetId="19" hidden="1">#REF!</definedName>
    <definedName name="BEx00T2T2FQT46NJL0L8MDKW11ZY" localSheetId="12" hidden="1">#REF!</definedName>
    <definedName name="BEx00T2T2FQT46NJL0L8MDKW11ZY" localSheetId="11" hidden="1">#REF!</definedName>
    <definedName name="BEx00T2T2FQT46NJL0L8MDKW11ZY" localSheetId="7" hidden="1">#REF!</definedName>
    <definedName name="BEx00T2T2FQT46NJL0L8MDKW11ZY" localSheetId="9" hidden="1">#REF!</definedName>
    <definedName name="BEx00T2T2FQT46NJL0L8MDKW11ZY" hidden="1">#REF!</definedName>
    <definedName name="BEx00WOACHDXJ6I70WQ2OGP79902" localSheetId="16" hidden="1">#REF!</definedName>
    <definedName name="BEx00WOACHDXJ6I70WQ2OGP79902" localSheetId="18" hidden="1">#REF!</definedName>
    <definedName name="BEx00WOACHDXJ6I70WQ2OGP79902" localSheetId="19" hidden="1">#REF!</definedName>
    <definedName name="BEx00WOACHDXJ6I70WQ2OGP79902" localSheetId="12" hidden="1">#REF!</definedName>
    <definedName name="BEx00WOACHDXJ6I70WQ2OGP79902" localSheetId="11" hidden="1">#REF!</definedName>
    <definedName name="BEx00WOACHDXJ6I70WQ2OGP79902" localSheetId="7" hidden="1">#REF!</definedName>
    <definedName name="BEx00WOACHDXJ6I70WQ2OGP79902" localSheetId="9" hidden="1">#REF!</definedName>
    <definedName name="BEx00WOACHDXJ6I70WQ2OGP79902" hidden="1">#REF!</definedName>
    <definedName name="BEx01DAZE5WX4UTU2TLKODE60MKZ" hidden="1">'[2]Reco Sheet for Fcast'!$F$6:$G$6</definedName>
    <definedName name="BEx01HY6E3GJ66ABU5ABN26V6Q13" localSheetId="10" hidden="1">#REF!</definedName>
    <definedName name="BEx01HY6E3GJ66ABU5ABN26V6Q13" hidden="1">'[2]Reco Sheet for Fcast'!$G$2</definedName>
    <definedName name="BEx01PW5YQKEGAR8JDDI5OARYXDF" localSheetId="10" hidden="1">#REF!</definedName>
    <definedName name="BEx01PW5YQKEGAR8JDDI5OARYXDF" hidden="1">'[2]Reco Sheet for Fcast'!$F$9:$G$9</definedName>
    <definedName name="BEx01XJ94SHJ1YQ7ORPW0RQGKI2H" localSheetId="10" hidden="1">#REF!</definedName>
    <definedName name="BEx01XJ94SHJ1YQ7ORPW0RQGKI2H" hidden="1">'[2]Reco Sheet for Fcast'!$F$11:$G$11</definedName>
    <definedName name="BEx02Q08R9G839Q4RFGG9026C7PX" localSheetId="16" hidden="1">'[3]AMI P &amp; L'!#REF!</definedName>
    <definedName name="BEx02Q08R9G839Q4RFGG9026C7PX" localSheetId="18" hidden="1">'[3]AMI P &amp; L'!#REF!</definedName>
    <definedName name="BEx02Q08R9G839Q4RFGG9026C7PX" localSheetId="19" hidden="1">'[3]AMI P &amp; L'!#REF!</definedName>
    <definedName name="BEx02Q08R9G839Q4RFGG9026C7PX" localSheetId="12" hidden="1">'[3]AMI P &amp; L'!#REF!</definedName>
    <definedName name="BEx02Q08R9G839Q4RFGG9026C7PX" localSheetId="5" hidden="1">'[3]AMI P &amp; L'!#REF!</definedName>
    <definedName name="BEx02Q08R9G839Q4RFGG9026C7PX" localSheetId="11" hidden="1">'[3]AMI P &amp; L'!#REF!</definedName>
    <definedName name="BEx02Q08R9G839Q4RFGG9026C7PX" localSheetId="7" hidden="1">'[3]AMI P &amp; L'!#REF!</definedName>
    <definedName name="BEx02Q08R9G839Q4RFGG9026C7PX" localSheetId="9" hidden="1">'[3]AMI P &amp; L'!#REF!</definedName>
    <definedName name="BEx02Q08R9G839Q4RFGG9026C7PX" localSheetId="10" hidden="1">#REF!</definedName>
    <definedName name="BEx02Q08R9G839Q4RFGG9026C7PX" hidden="1">'[3]AMI P &amp; L'!#REF!</definedName>
    <definedName name="BEx02SEL3Z1QWGAHXDPUA9WLTTPS" localSheetId="10" hidden="1">#REF!</definedName>
    <definedName name="BEx02SEL3Z1QWGAHXDPUA9WLTTPS" hidden="1">'[2]Reco Sheet for Fcast'!$F$11:$G$11</definedName>
    <definedName name="BEx02Y3KJZH5BGDM9QEZ1PVVI114" localSheetId="10" hidden="1">#REF!</definedName>
    <definedName name="BEx02Y3KJZH5BGDM9QEZ1PVVI114" hidden="1">'[2]Reco Sheet for Fcast'!$F$8:$G$8</definedName>
    <definedName name="BEx0313GRLLASDTVPW5DHTXHE74M" localSheetId="10" hidden="1">#REF!</definedName>
    <definedName name="BEx0313GRLLASDTVPW5DHTXHE74M" hidden="1">'[2]Reco Sheet for Fcast'!$I$6:$J$6</definedName>
    <definedName name="BEx03PDFJKQW2OHQI7W7CW4LSF2M" localSheetId="16" hidden="1">#REF!</definedName>
    <definedName name="BEx03PDFJKQW2OHQI7W7CW4LSF2M" localSheetId="18" hidden="1">#REF!</definedName>
    <definedName name="BEx03PDFJKQW2OHQI7W7CW4LSF2M" localSheetId="19" hidden="1">#REF!</definedName>
    <definedName name="BEx03PDFJKQW2OHQI7W7CW4LSF2M" localSheetId="12" hidden="1">#REF!</definedName>
    <definedName name="BEx03PDFJKQW2OHQI7W7CW4LSF2M" localSheetId="5" hidden="1">#REF!</definedName>
    <definedName name="BEx03PDFJKQW2OHQI7W7CW4LSF2M" localSheetId="11" hidden="1">#REF!</definedName>
    <definedName name="BEx03PDFJKQW2OHQI7W7CW4LSF2M" localSheetId="7" hidden="1">#REF!</definedName>
    <definedName name="BEx03PDFJKQW2OHQI7W7CW4LSF2M" localSheetId="9" hidden="1">#REF!</definedName>
    <definedName name="BEx03PDFJKQW2OHQI7W7CW4LSF2M" hidden="1">#REF!</definedName>
    <definedName name="BEx1F0SOZ3H5XUHXD7O01TCR8T6J" localSheetId="10" hidden="1">#REF!</definedName>
    <definedName name="BEx1F0SOZ3H5XUHXD7O01TCR8T6J" hidden="1">'[2]Reco Sheet for Fcast'!$F$10:$G$10</definedName>
    <definedName name="BEx1F9HL824UCNCVZ2U62J4KZCX8" localSheetId="10" hidden="1">#REF!</definedName>
    <definedName name="BEx1F9HL824UCNCVZ2U62J4KZCX8" hidden="1">'[2]Reco Sheet for Fcast'!$F$7:$G$7</definedName>
    <definedName name="BEx1FEVSJKTI1Q1Z874QZVFSJSVA" localSheetId="10" hidden="1">#REF!</definedName>
    <definedName name="BEx1FEVSJKTI1Q1Z874QZVFSJSVA" hidden="1">'[2]Reco Sheet for Fcast'!$I$6:$J$6</definedName>
    <definedName name="BEx1FGDRUHHLI1GBHELT4PK0LY4V" localSheetId="10" hidden="1">#REF!</definedName>
    <definedName name="BEx1FGDRUHHLI1GBHELT4PK0LY4V" hidden="1">'[2]Reco Sheet for Fcast'!$I$9:$J$9</definedName>
    <definedName name="BEx1FGZC85YXCQD4K2C3BXTAVCSE" localSheetId="16" hidden="1">#REF!</definedName>
    <definedName name="BEx1FGZC85YXCQD4K2C3BXTAVCSE" localSheetId="18" hidden="1">#REF!</definedName>
    <definedName name="BEx1FGZC85YXCQD4K2C3BXTAVCSE" localSheetId="19" hidden="1">#REF!</definedName>
    <definedName name="BEx1FGZC85YXCQD4K2C3BXTAVCSE" localSheetId="12" hidden="1">#REF!</definedName>
    <definedName name="BEx1FGZC85YXCQD4K2C3BXTAVCSE" localSheetId="5" hidden="1">#REF!</definedName>
    <definedName name="BEx1FGZC85YXCQD4K2C3BXTAVCSE" localSheetId="11" hidden="1">#REF!</definedName>
    <definedName name="BEx1FGZC85YXCQD4K2C3BXTAVCSE" localSheetId="7" hidden="1">#REF!</definedName>
    <definedName name="BEx1FGZC85YXCQD4K2C3BXTAVCSE" localSheetId="9" hidden="1">#REF!</definedName>
    <definedName name="BEx1FGZC85YXCQD4K2C3BXTAVCSE" hidden="1">#REF!</definedName>
    <definedName name="BEx1FJZ7GKO99IYTP6GGGF7EUL3Z" localSheetId="10" hidden="1">#REF!</definedName>
    <definedName name="BEx1FJZ7GKO99IYTP6GGGF7EUL3Z" hidden="1">'[2]Reco Sheet for Fcast'!$I$7:$J$7</definedName>
    <definedName name="BEx1FSDBU7WQN41S8RKJEK69AVRU" hidden="1">'[2]Reco Sheet for Fcast'!$F$6:$G$6</definedName>
    <definedName name="BEx1FZV2CM77TBH1R6YYV9P06KA2" localSheetId="10" hidden="1">#REF!</definedName>
    <definedName name="BEx1FZV2CM77TBH1R6YYV9P06KA2" hidden="1">'[2]Reco Sheet for Fcast'!$F$9:$G$9</definedName>
    <definedName name="BEx1G59AY8195JTUM6P18VXUFJ3E" localSheetId="10" hidden="1">#REF!</definedName>
    <definedName name="BEx1G59AY8195JTUM6P18VXUFJ3E" hidden="1">'[2]Reco Sheet for Fcast'!$F$9:$G$9</definedName>
    <definedName name="BEx1GDCLOR3BD5H46U1PH5ECMD66" localSheetId="16" hidden="1">#REF!</definedName>
    <definedName name="BEx1GDCLOR3BD5H46U1PH5ECMD66" localSheetId="18" hidden="1">#REF!</definedName>
    <definedName name="BEx1GDCLOR3BD5H46U1PH5ECMD66" localSheetId="19" hidden="1">#REF!</definedName>
    <definedName name="BEx1GDCLOR3BD5H46U1PH5ECMD66" localSheetId="12" hidden="1">#REF!</definedName>
    <definedName name="BEx1GDCLOR3BD5H46U1PH5ECMD66" localSheetId="5" hidden="1">#REF!</definedName>
    <definedName name="BEx1GDCLOR3BD5H46U1PH5ECMD66" localSheetId="11" hidden="1">#REF!</definedName>
    <definedName name="BEx1GDCLOR3BD5H46U1PH5ECMD66" localSheetId="7" hidden="1">#REF!</definedName>
    <definedName name="BEx1GDCLOR3BD5H46U1PH5ECMD66" localSheetId="9" hidden="1">#REF!</definedName>
    <definedName name="BEx1GDCLOR3BD5H46U1PH5ECMD66" localSheetId="10" hidden="1">#REF!</definedName>
    <definedName name="BEx1GDCLOR3BD5H46U1PH5ECMD66" hidden="1">#REF!</definedName>
    <definedName name="BEx1GVBYVO13O10BPURJQKD3L4DD" hidden="1">'[4]Bud Mth'!$I$8:$J$8</definedName>
    <definedName name="BEx1GVMRHFXUP6XYYY9NR12PV5TF" localSheetId="10" hidden="1">#REF!</definedName>
    <definedName name="BEx1GVMRHFXUP6XYYY9NR12PV5TF" hidden="1">'[2]Reco Sheet for Fcast'!$F$8:$G$8</definedName>
    <definedName name="BEx1H6KIT7BHUH6MDDWC935V9N47" localSheetId="10" hidden="1">#REF!</definedName>
    <definedName name="BEx1H6KIT7BHUH6MDDWC935V9N47" hidden="1">'[2]Reco Sheet for Fcast'!$I$8:$J$8</definedName>
    <definedName name="BEx1HDGOOJ3SKHYMWUZJ1P0RQZ9N" localSheetId="10" hidden="1">#REF!</definedName>
    <definedName name="BEx1HDGOOJ3SKHYMWUZJ1P0RQZ9N" hidden="1">'[2]Reco Sheet for Fcast'!$H$2:$I$2</definedName>
    <definedName name="BEx1HDM5ZXSJG6JQEMSFV52PZ10V" localSheetId="10" hidden="1">#REF!</definedName>
    <definedName name="BEx1HDM5ZXSJG6JQEMSFV52PZ10V" hidden="1">'[2]Reco Sheet for Fcast'!$I$9:$J$9</definedName>
    <definedName name="BEx1HETBBZVN5F43LKOFMC4QB0CR" localSheetId="10" hidden="1">#REF!</definedName>
    <definedName name="BEx1HETBBZVN5F43LKOFMC4QB0CR" hidden="1">'[2]Reco Sheet for Fcast'!$F$9:$G$9</definedName>
    <definedName name="BEx1HGWNWPLNXICOTP90TKQVVE4E" localSheetId="10" hidden="1">#REF!</definedName>
    <definedName name="BEx1HGWNWPLNXICOTP90TKQVVE4E" hidden="1">'[2]Reco Sheet for Fcast'!$H$2:$I$2</definedName>
    <definedName name="BEx1HH266WCSRYYOY23LANSAM8Z1" localSheetId="16" hidden="1">#REF!</definedName>
    <definedName name="BEx1HH266WCSRYYOY23LANSAM8Z1" localSheetId="18" hidden="1">#REF!</definedName>
    <definedName name="BEx1HH266WCSRYYOY23LANSAM8Z1" localSheetId="19" hidden="1">#REF!</definedName>
    <definedName name="BEx1HH266WCSRYYOY23LANSAM8Z1" localSheetId="12" hidden="1">#REF!</definedName>
    <definedName name="BEx1HH266WCSRYYOY23LANSAM8Z1" localSheetId="5" hidden="1">#REF!</definedName>
    <definedName name="BEx1HH266WCSRYYOY23LANSAM8Z1" localSheetId="11" hidden="1">#REF!</definedName>
    <definedName name="BEx1HH266WCSRYYOY23LANSAM8Z1" localSheetId="7" hidden="1">#REF!</definedName>
    <definedName name="BEx1HH266WCSRYYOY23LANSAM8Z1" localSheetId="9" hidden="1">#REF!</definedName>
    <definedName name="BEx1HH266WCSRYYOY23LANSAM8Z1" hidden="1">#REF!</definedName>
    <definedName name="BEx1HIPLJZABY0EMUOTZN0EQMDPU" localSheetId="10" hidden="1">#REF!</definedName>
    <definedName name="BEx1HIPLJZABY0EMUOTZN0EQMDPU" hidden="1">'[2]Reco Sheet for Fcast'!$F$7:$G$7</definedName>
    <definedName name="BEx1HO94JIRX219MPWMB5E5XZ04X" localSheetId="10" hidden="1">#REF!</definedName>
    <definedName name="BEx1HO94JIRX219MPWMB5E5XZ04X" hidden="1">'[2]Reco Sheet for Fcast'!$F$10:$G$10</definedName>
    <definedName name="BEx1HQNF6KHM21E3XLW0NMSSEI9S" localSheetId="10" hidden="1">#REF!</definedName>
    <definedName name="BEx1HQNF6KHM21E3XLW0NMSSEI9S" hidden="1">'[2]Reco Sheet for Fcast'!$F$9:$G$9</definedName>
    <definedName name="BEx1HSLNWIW4S97ZBYY7I7M5YVH4" localSheetId="10" hidden="1">#REF!</definedName>
    <definedName name="BEx1HSLNWIW4S97ZBYY7I7M5YVH4" hidden="1">'[2]Reco Sheet for Fcast'!$I$8:$J$8</definedName>
    <definedName name="BEx1I4L21EMOYZ97EOEQ30N9KV83" localSheetId="16" hidden="1">#REF!</definedName>
    <definedName name="BEx1I4L21EMOYZ97EOEQ30N9KV83" localSheetId="18" hidden="1">#REF!</definedName>
    <definedName name="BEx1I4L21EMOYZ97EOEQ30N9KV83" localSheetId="19" hidden="1">#REF!</definedName>
    <definedName name="BEx1I4L21EMOYZ97EOEQ30N9KV83" localSheetId="12" hidden="1">#REF!</definedName>
    <definedName name="BEx1I4L21EMOYZ97EOEQ30N9KV83" localSheetId="8" hidden="1">#REF!</definedName>
    <definedName name="BEx1I4L21EMOYZ97EOEQ30N9KV83" localSheetId="11" hidden="1">#REF!</definedName>
    <definedName name="BEx1I4L21EMOYZ97EOEQ30N9KV83" localSheetId="7" hidden="1">#REF!</definedName>
    <definedName name="BEx1I4L21EMOYZ97EOEQ30N9KV83" localSheetId="9" hidden="1">#REF!</definedName>
    <definedName name="BEx1I4L21EMOYZ97EOEQ30N9KV83" hidden="1">#REF!</definedName>
    <definedName name="BEx1I4QKTILCKZUSOJCVZN7SNHL5" localSheetId="10" hidden="1">#REF!</definedName>
    <definedName name="BEx1I4QKTILCKZUSOJCVZN7SNHL5" hidden="1">'[2]Reco Sheet for Fcast'!$F$6:$G$6</definedName>
    <definedName name="BEx1IE0ZP7RIFM9FI24S9I6AAJ14" localSheetId="10" hidden="1">#REF!</definedName>
    <definedName name="BEx1IE0ZP7RIFM9FI24S9I6AAJ14" hidden="1">'[2]Reco Sheet for Fcast'!$F$15</definedName>
    <definedName name="BEx1IGQ5B697MNDOE06MVSR0H58E" localSheetId="10" hidden="1">#REF!</definedName>
    <definedName name="BEx1IGQ5B697MNDOE06MVSR0H58E" hidden="1">'[2]Reco Sheet for Fcast'!$F$11:$G$11</definedName>
    <definedName name="BEx1IKRPW8MLB9Y485M1TL2IT9SH" localSheetId="10" hidden="1">#REF!</definedName>
    <definedName name="BEx1IKRPW8MLB9Y485M1TL2IT9SH" hidden="1">'[2]Reco Sheet for Fcast'!$F$15</definedName>
    <definedName name="BEx1J0CSSHDJGBJUHVOEMCF2P4DL" localSheetId="10" hidden="1">#REF!</definedName>
    <definedName name="BEx1J0CSSHDJGBJUHVOEMCF2P4DL" hidden="1">'[2]Reco Sheet for Fcast'!$I$9:$J$9</definedName>
    <definedName name="BEx1J6NC9DE7CANGLXQGIAHI2C92" hidden="1">'[2]Reco Sheet for Fcast'!$I$8:$J$8</definedName>
    <definedName name="BEx1J7E8VCGLPYU82QXVUG5N3ZAI" localSheetId="16" hidden="1">'[3]AMI P &amp; L'!#REF!</definedName>
    <definedName name="BEx1J7E8VCGLPYU82QXVUG5N3ZAI" localSheetId="18" hidden="1">'[3]AMI P &amp; L'!#REF!</definedName>
    <definedName name="BEx1J7E8VCGLPYU82QXVUG5N3ZAI" localSheetId="19" hidden="1">'[3]AMI P &amp; L'!#REF!</definedName>
    <definedName name="BEx1J7E8VCGLPYU82QXVUG5N3ZAI" localSheetId="12" hidden="1">'[3]AMI P &amp; L'!#REF!</definedName>
    <definedName name="BEx1J7E8VCGLPYU82QXVUG5N3ZAI" localSheetId="5" hidden="1">'[3]AMI P &amp; L'!#REF!</definedName>
    <definedName name="BEx1J7E8VCGLPYU82QXVUG5N3ZAI" localSheetId="11" hidden="1">'[3]AMI P &amp; L'!#REF!</definedName>
    <definedName name="BEx1J7E8VCGLPYU82QXVUG5N3ZAI" localSheetId="7" hidden="1">'[3]AMI P &amp; L'!#REF!</definedName>
    <definedName name="BEx1J7E8VCGLPYU82QXVUG5N3ZAI" localSheetId="9" hidden="1">'[3]AMI P &amp; L'!#REF!</definedName>
    <definedName name="BEx1J7E8VCGLPYU82QXVUG5N3ZAI" localSheetId="10" hidden="1">#REF!</definedName>
    <definedName name="BEx1J7E8VCGLPYU82QXVUG5N3ZAI" hidden="1">'[3]AMI P &amp; L'!#REF!</definedName>
    <definedName name="BEx1JGE2YQWH8S25USOY08XVGO0D" localSheetId="10" hidden="1">#REF!</definedName>
    <definedName name="BEx1JGE2YQWH8S25USOY08XVGO0D" hidden="1">'[2]Reco Sheet for Fcast'!$I$10:$J$10</definedName>
    <definedName name="BEx1JJJC9T1W7HY4V7HP1S1W4JO1" localSheetId="10" hidden="1">#REF!</definedName>
    <definedName name="BEx1JJJC9T1W7HY4V7HP1S1W4JO1" hidden="1">'[2]Reco Sheet for Fcast'!$F$10:$G$10</definedName>
    <definedName name="BEx1JKKZSJ7DI4PTFVI9VVFMB1X2" localSheetId="10" hidden="1">#REF!</definedName>
    <definedName name="BEx1JKKZSJ7DI4PTFVI9VVFMB1X2" hidden="1">'[2]Reco Sheet for Fcast'!$F$6:$G$6</definedName>
    <definedName name="BEx1JPJ2JSOQN114PESLM5AHS817" localSheetId="16" hidden="1">#REF!</definedName>
    <definedName name="BEx1JPJ2JSOQN114PESLM5AHS817" localSheetId="18" hidden="1">#REF!</definedName>
    <definedName name="BEx1JPJ2JSOQN114PESLM5AHS817" localSheetId="19" hidden="1">#REF!</definedName>
    <definedName name="BEx1JPJ2JSOQN114PESLM5AHS817" localSheetId="12" hidden="1">#REF!</definedName>
    <definedName name="BEx1JPJ2JSOQN114PESLM5AHS817" localSheetId="5" hidden="1">#REF!</definedName>
    <definedName name="BEx1JPJ2JSOQN114PESLM5AHS817" localSheetId="11" hidden="1">#REF!</definedName>
    <definedName name="BEx1JPJ2JSOQN114PESLM5AHS817" localSheetId="7" hidden="1">#REF!</definedName>
    <definedName name="BEx1JPJ2JSOQN114PESLM5AHS817" localSheetId="9" hidden="1">#REF!</definedName>
    <definedName name="BEx1JPJ2JSOQN114PESLM5AHS817" hidden="1">#REF!</definedName>
    <definedName name="BEx1JUBQFRVMASSFK4B3V0AD7YP9" localSheetId="10" hidden="1">#REF!</definedName>
    <definedName name="BEx1JUBQFRVMASSFK4B3V0AD7YP9" hidden="1">'[2]Reco Sheet for Fcast'!$I$7:$J$7</definedName>
    <definedName name="BEx1JXBM5W4YRWNQ0P95QQS6JWD6" localSheetId="10" hidden="1">#REF!</definedName>
    <definedName name="BEx1JXBM5W4YRWNQ0P95QQS6JWD6" hidden="1">'[2]Reco Sheet for Fcast'!$I$6:$J$6</definedName>
    <definedName name="BEx1KGY9QEHZ9QSARMQUTQKRK4UX" localSheetId="10" hidden="1">#REF!</definedName>
    <definedName name="BEx1KGY9QEHZ9QSARMQUTQKRK4UX" hidden="1">'[2]Reco Sheet for Fcast'!$I$8:$J$8</definedName>
    <definedName name="BEx1KKP1ELIF2UII2FWVGL7M1X7J" localSheetId="10" hidden="1">#REF!</definedName>
    <definedName name="BEx1KKP1ELIF2UII2FWVGL7M1X7J" hidden="1">'[2]Reco Sheet for Fcast'!$F$10:$G$10</definedName>
    <definedName name="BEx1KUVWMB0QCWA3RBE4CADFVRIS" localSheetId="10" hidden="1">#REF!</definedName>
    <definedName name="BEx1KUVWMB0QCWA3RBE4CADFVRIS" hidden="1">'[2]Reco Sheet for Fcast'!$F$15</definedName>
    <definedName name="BEx1L2OG1SDFK2TPXELJ77YP4NI2" localSheetId="10" hidden="1">#REF!</definedName>
    <definedName name="BEx1L2OG1SDFK2TPXELJ77YP4NI2" hidden="1">'[2]Reco Sheet for Fcast'!$I$7:$J$7</definedName>
    <definedName name="BEx1L412Y7PLHU3B77RTCCOZ5FI0" localSheetId="16" hidden="1">#REF!</definedName>
    <definedName name="BEx1L412Y7PLHU3B77RTCCOZ5FI0" localSheetId="18" hidden="1">#REF!</definedName>
    <definedName name="BEx1L412Y7PLHU3B77RTCCOZ5FI0" localSheetId="19" hidden="1">#REF!</definedName>
    <definedName name="BEx1L412Y7PLHU3B77RTCCOZ5FI0" localSheetId="12" hidden="1">#REF!</definedName>
    <definedName name="BEx1L412Y7PLHU3B77RTCCOZ5FI0" localSheetId="5" hidden="1">#REF!</definedName>
    <definedName name="BEx1L412Y7PLHU3B77RTCCOZ5FI0" localSheetId="11" hidden="1">#REF!</definedName>
    <definedName name="BEx1L412Y7PLHU3B77RTCCOZ5FI0" localSheetId="7" hidden="1">#REF!</definedName>
    <definedName name="BEx1L412Y7PLHU3B77RTCCOZ5FI0" localSheetId="9" hidden="1">#REF!</definedName>
    <definedName name="BEx1L412Y7PLHU3B77RTCCOZ5FI0" hidden="1">#REF!</definedName>
    <definedName name="BEx1L6Q60MWRDJB4L20LK0XPA0Z2" localSheetId="10" hidden="1">#REF!</definedName>
    <definedName name="BEx1L6Q60MWRDJB4L20LK0XPA0Z2" hidden="1">'[2]Reco Sheet for Fcast'!$I$9:$J$9</definedName>
    <definedName name="BEx1LD63FP2Z4BR9TKSHOZW9KKZ5" localSheetId="10" hidden="1">#REF!</definedName>
    <definedName name="BEx1LD63FP2Z4BR9TKSHOZW9KKZ5" hidden="1">'[2]Reco Sheet for Fcast'!$G$2</definedName>
    <definedName name="BEx1LDMB9RW982DUILM2WPT5VWQ3" localSheetId="10" hidden="1">#REF!</definedName>
    <definedName name="BEx1LDMB9RW982DUILM2WPT5VWQ3" hidden="1">'[2]Reco Sheet for Fcast'!$H$2:$I$2</definedName>
    <definedName name="BEx1LRPGDQCOEMW8YT80J1XCDCIV" localSheetId="10" hidden="1">#REF!</definedName>
    <definedName name="BEx1LRPGDQCOEMW8YT80J1XCDCIV" hidden="1">'[2]Reco Sheet for Fcast'!$F$6:$G$6</definedName>
    <definedName name="BEx1LRUSJW4JG54X07QWD9R27WV9" localSheetId="16" hidden="1">'[3]AMI P &amp; L'!#REF!</definedName>
    <definedName name="BEx1LRUSJW4JG54X07QWD9R27WV9" localSheetId="18" hidden="1">'[3]AMI P &amp; L'!#REF!</definedName>
    <definedName name="BEx1LRUSJW4JG54X07QWD9R27WV9" localSheetId="19" hidden="1">'[3]AMI P &amp; L'!#REF!</definedName>
    <definedName name="BEx1LRUSJW4JG54X07QWD9R27WV9" localSheetId="12" hidden="1">'[3]AMI P &amp; L'!#REF!</definedName>
    <definedName name="BEx1LRUSJW4JG54X07QWD9R27WV9" localSheetId="5" hidden="1">'[3]AMI P &amp; L'!#REF!</definedName>
    <definedName name="BEx1LRUSJW4JG54X07QWD9R27WV9" localSheetId="11" hidden="1">'[3]AMI P &amp; L'!#REF!</definedName>
    <definedName name="BEx1LRUSJW4JG54X07QWD9R27WV9" localSheetId="7" hidden="1">'[3]AMI P &amp; L'!#REF!</definedName>
    <definedName name="BEx1LRUSJW4JG54X07QWD9R27WV9" localSheetId="9" hidden="1">'[3]AMI P &amp; L'!#REF!</definedName>
    <definedName name="BEx1LRUSJW4JG54X07QWD9R27WV9" localSheetId="10" hidden="1">#REF!</definedName>
    <definedName name="BEx1LRUSJW4JG54X07QWD9R27WV9" hidden="1">'[3]AMI P &amp; L'!#REF!</definedName>
    <definedName name="BEx1M1WBK5T0LP1AK2JYV6W87ID6" localSheetId="10" hidden="1">#REF!</definedName>
    <definedName name="BEx1M1WBK5T0LP1AK2JYV6W87ID6" hidden="1">'[2]Reco Sheet for Fcast'!$F$10:$G$10</definedName>
    <definedName name="BEx1M2CEKIG7U2M98E8QT7PXKFJI" localSheetId="16" hidden="1">#REF!</definedName>
    <definedName name="BEx1M2CEKIG7U2M98E8QT7PXKFJI" localSheetId="18" hidden="1">#REF!</definedName>
    <definedName name="BEx1M2CEKIG7U2M98E8QT7PXKFJI" localSheetId="19" hidden="1">#REF!</definedName>
    <definedName name="BEx1M2CEKIG7U2M98E8QT7PXKFJI" localSheetId="12" hidden="1">#REF!</definedName>
    <definedName name="BEx1M2CEKIG7U2M98E8QT7PXKFJI" localSheetId="5" hidden="1">#REF!</definedName>
    <definedName name="BEx1M2CEKIG7U2M98E8QT7PXKFJI" localSheetId="11" hidden="1">#REF!</definedName>
    <definedName name="BEx1M2CEKIG7U2M98E8QT7PXKFJI" localSheetId="7" hidden="1">#REF!</definedName>
    <definedName name="BEx1M2CEKIG7U2M98E8QT7PXKFJI" localSheetId="9" hidden="1">#REF!</definedName>
    <definedName name="BEx1M2CEKIG7U2M98E8QT7PXKFJI" hidden="1">#REF!</definedName>
    <definedName name="BEx1M51HHDYGIT8PON7U8ICL2S95" localSheetId="10" hidden="1">#REF!</definedName>
    <definedName name="BEx1M51HHDYGIT8PON7U8ICL2S95" hidden="1">'[2]Reco Sheet for Fcast'!$F$10:$G$10</definedName>
    <definedName name="BEx1M9DVXW1QKW4BT3H733BJ74CE" localSheetId="16" hidden="1">#REF!</definedName>
    <definedName name="BEx1M9DVXW1QKW4BT3H733BJ74CE" localSheetId="18" hidden="1">#REF!</definedName>
    <definedName name="BEx1M9DVXW1QKW4BT3H733BJ74CE" localSheetId="19" hidden="1">#REF!</definedName>
    <definedName name="BEx1M9DVXW1QKW4BT3H733BJ74CE" localSheetId="12" hidden="1">#REF!</definedName>
    <definedName name="BEx1M9DVXW1QKW4BT3H733BJ74CE" localSheetId="5" hidden="1">#REF!</definedName>
    <definedName name="BEx1M9DVXW1QKW4BT3H733BJ74CE" localSheetId="11" hidden="1">#REF!</definedName>
    <definedName name="BEx1M9DVXW1QKW4BT3H733BJ74CE" localSheetId="7" hidden="1">#REF!</definedName>
    <definedName name="BEx1M9DVXW1QKW4BT3H733BJ74CE" localSheetId="9" hidden="1">#REF!</definedName>
    <definedName name="BEx1M9DVXW1QKW4BT3H733BJ74CE" hidden="1">#REF!</definedName>
    <definedName name="BEx1MJVIWNE5X8L7TRVWT9WWEUBJ" localSheetId="16" hidden="1">#REF!</definedName>
    <definedName name="BEx1MJVIWNE5X8L7TRVWT9WWEUBJ" localSheetId="18" hidden="1">#REF!</definedName>
    <definedName name="BEx1MJVIWNE5X8L7TRVWT9WWEUBJ" localSheetId="19" hidden="1">#REF!</definedName>
    <definedName name="BEx1MJVIWNE5X8L7TRVWT9WWEUBJ" localSheetId="12" hidden="1">#REF!</definedName>
    <definedName name="BEx1MJVIWNE5X8L7TRVWT9WWEUBJ" localSheetId="11" hidden="1">#REF!</definedName>
    <definedName name="BEx1MJVIWNE5X8L7TRVWT9WWEUBJ" localSheetId="7" hidden="1">#REF!</definedName>
    <definedName name="BEx1MJVIWNE5X8L7TRVWT9WWEUBJ" localSheetId="9" hidden="1">#REF!</definedName>
    <definedName name="BEx1MJVIWNE5X8L7TRVWT9WWEUBJ" hidden="1">#REF!</definedName>
    <definedName name="BEx1MMFAHNWB5B2QUWBELI39PCEY" hidden="1">'[4]Bud Mth'!$C$15:$D$29</definedName>
    <definedName name="BEx1MTRKKVCHOZ0YGID6HZ49LJTO" localSheetId="16" hidden="1">'[3]AMI P &amp; L'!#REF!</definedName>
    <definedName name="BEx1MTRKKVCHOZ0YGID6HZ49LJTO" localSheetId="18" hidden="1">'[3]AMI P &amp; L'!#REF!</definedName>
    <definedName name="BEx1MTRKKVCHOZ0YGID6HZ49LJTO" localSheetId="19" hidden="1">'[3]AMI P &amp; L'!#REF!</definedName>
    <definedName name="BEx1MTRKKVCHOZ0YGID6HZ49LJTO" localSheetId="12" hidden="1">'[3]AMI P &amp; L'!#REF!</definedName>
    <definedName name="BEx1MTRKKVCHOZ0YGID6HZ49LJTO" localSheetId="5" hidden="1">'[3]AMI P &amp; L'!#REF!</definedName>
    <definedName name="BEx1MTRKKVCHOZ0YGID6HZ49LJTO" localSheetId="11" hidden="1">'[3]AMI P &amp; L'!#REF!</definedName>
    <definedName name="BEx1MTRKKVCHOZ0YGID6HZ49LJTO" localSheetId="7" hidden="1">'[3]AMI P &amp; L'!#REF!</definedName>
    <definedName name="BEx1MTRKKVCHOZ0YGID6HZ49LJTO" localSheetId="9" hidden="1">'[3]AMI P &amp; L'!#REF!</definedName>
    <definedName name="BEx1MTRKKVCHOZ0YGID6HZ49LJTO" localSheetId="10" hidden="1">#REF!</definedName>
    <definedName name="BEx1MTRKKVCHOZ0YGID6HZ49LJTO" hidden="1">'[3]AMI P &amp; L'!#REF!</definedName>
    <definedName name="BEx1N0CYK8OCCI654CPSXGPO2B4B" localSheetId="16" hidden="1">#REF!</definedName>
    <definedName name="BEx1N0CYK8OCCI654CPSXGPO2B4B" localSheetId="18" hidden="1">#REF!</definedName>
    <definedName name="BEx1N0CYK8OCCI654CPSXGPO2B4B" localSheetId="19" hidden="1">#REF!</definedName>
    <definedName name="BEx1N0CYK8OCCI654CPSXGPO2B4B" localSheetId="12" hidden="1">#REF!</definedName>
    <definedName name="BEx1N0CYK8OCCI654CPSXGPO2B4B" localSheetId="8" hidden="1">#REF!</definedName>
    <definedName name="BEx1N0CYK8OCCI654CPSXGPO2B4B" localSheetId="11" hidden="1">#REF!</definedName>
    <definedName name="BEx1N0CYK8OCCI654CPSXGPO2B4B" localSheetId="7" hidden="1">#REF!</definedName>
    <definedName name="BEx1N0CYK8OCCI654CPSXGPO2B4B" localSheetId="9" hidden="1">#REF!</definedName>
    <definedName name="BEx1N0CYK8OCCI654CPSXGPO2B4B" localSheetId="10" hidden="1">#REF!</definedName>
    <definedName name="BEx1N0CYK8OCCI654CPSXGPO2B4B" hidden="1">#REF!</definedName>
    <definedName name="BEx1N3CUJ3UX61X38ZAJVPEN4KMC" localSheetId="10" hidden="1">#REF!</definedName>
    <definedName name="BEx1N3CUJ3UX61X38ZAJVPEN4KMC" hidden="1">'[2]Reco Sheet for Fcast'!$K$2</definedName>
    <definedName name="BEx1NM34KQTO1LDNSAFD1L82UZFG" localSheetId="10" hidden="1">#REF!</definedName>
    <definedName name="BEx1NM34KQTO1LDNSAFD1L82UZFG" hidden="1">'[2]Reco Sheet for Fcast'!$F$15</definedName>
    <definedName name="BEx1NO6TXZVOGCUWCCRTXRXWW0XL" localSheetId="10" hidden="1">#REF!</definedName>
    <definedName name="BEx1NO6TXZVOGCUWCCRTXRXWW0XL" hidden="1">'[2]Reco Sheet for Fcast'!$I$10:$J$10</definedName>
    <definedName name="BEx1NPU28WUUK44W5CBNJU6C9T8G" localSheetId="16" hidden="1">#REF!</definedName>
    <definedName name="BEx1NPU28WUUK44W5CBNJU6C9T8G" localSheetId="18" hidden="1">#REF!</definedName>
    <definedName name="BEx1NPU28WUUK44W5CBNJU6C9T8G" localSheetId="19" hidden="1">#REF!</definedName>
    <definedName name="BEx1NPU28WUUK44W5CBNJU6C9T8G" localSheetId="12" hidden="1">#REF!</definedName>
    <definedName name="BEx1NPU28WUUK44W5CBNJU6C9T8G" localSheetId="5" hidden="1">#REF!</definedName>
    <definedName name="BEx1NPU28WUUK44W5CBNJU6C9T8G" localSheetId="11" hidden="1">#REF!</definedName>
    <definedName name="BEx1NPU28WUUK44W5CBNJU6C9T8G" localSheetId="7" hidden="1">#REF!</definedName>
    <definedName name="BEx1NPU28WUUK44W5CBNJU6C9T8G" localSheetId="9" hidden="1">#REF!</definedName>
    <definedName name="BEx1NPU28WUUK44W5CBNJU6C9T8G" hidden="1">#REF!</definedName>
    <definedName name="BEx1NS8EU5P9FQV3S0WRTXI5L361" localSheetId="10" hidden="1">#REF!</definedName>
    <definedName name="BEx1NS8EU5P9FQV3S0WRTXI5L361" hidden="1">'[2]Reco Sheet for Fcast'!$F$7:$G$7</definedName>
    <definedName name="BEx1NUBX5VUYZFKQH69FN6BTLWCR" localSheetId="10" hidden="1">#REF!</definedName>
    <definedName name="BEx1NUBX5VUYZFKQH69FN6BTLWCR" hidden="1">'[2]Reco Sheet for Fcast'!$I$7:$J$7</definedName>
    <definedName name="BEx1NZ4K1L8UON80Y2A4RASKWGNP" localSheetId="10" hidden="1">#REF!</definedName>
    <definedName name="BEx1NZ4K1L8UON80Y2A4RASKWGNP" hidden="1">'[2]Reco Sheet for Fcast'!$F$15:$G$16</definedName>
    <definedName name="BEx1OLAZ915OGYWP0QP1QQWDLCRX" localSheetId="10" hidden="1">#REF!</definedName>
    <definedName name="BEx1OLAZ915OGYWP0QP1QQWDLCRX" hidden="1">'[2]Reco Sheet for Fcast'!$I$6:$J$6</definedName>
    <definedName name="BEx1OO5ER042IS6IC4TLDI75JNVH" localSheetId="10" hidden="1">#REF!</definedName>
    <definedName name="BEx1OO5ER042IS6IC4TLDI75JNVH" hidden="1">'[2]Reco Sheet for Fcast'!$G$2</definedName>
    <definedName name="BEx1ORG2YMOKTWZPWUQYQFKT95AR" localSheetId="16" hidden="1">#REF!</definedName>
    <definedName name="BEx1ORG2YMOKTWZPWUQYQFKT95AR" localSheetId="18" hidden="1">#REF!</definedName>
    <definedName name="BEx1ORG2YMOKTWZPWUQYQFKT95AR" localSheetId="19" hidden="1">#REF!</definedName>
    <definedName name="BEx1ORG2YMOKTWZPWUQYQFKT95AR" localSheetId="12" hidden="1">#REF!</definedName>
    <definedName name="BEx1ORG2YMOKTWZPWUQYQFKT95AR" localSheetId="5" hidden="1">#REF!</definedName>
    <definedName name="BEx1ORG2YMOKTWZPWUQYQFKT95AR" localSheetId="11" hidden="1">#REF!</definedName>
    <definedName name="BEx1ORG2YMOKTWZPWUQYQFKT95AR" localSheetId="7" hidden="1">#REF!</definedName>
    <definedName name="BEx1ORG2YMOKTWZPWUQYQFKT95AR" localSheetId="9" hidden="1">#REF!</definedName>
    <definedName name="BEx1ORG2YMOKTWZPWUQYQFKT95AR" hidden="1">#REF!</definedName>
    <definedName name="BEx1ORG3LGKCPSRMVQ2O9REG2US8" localSheetId="16" hidden="1">#REF!</definedName>
    <definedName name="BEx1ORG3LGKCPSRMVQ2O9REG2US8" localSheetId="18" hidden="1">#REF!</definedName>
    <definedName name="BEx1ORG3LGKCPSRMVQ2O9REG2US8" localSheetId="19" hidden="1">#REF!</definedName>
    <definedName name="BEx1ORG3LGKCPSRMVQ2O9REG2US8" localSheetId="12" hidden="1">#REF!</definedName>
    <definedName name="BEx1ORG3LGKCPSRMVQ2O9REG2US8" localSheetId="8" hidden="1">#REF!</definedName>
    <definedName name="BEx1ORG3LGKCPSRMVQ2O9REG2US8" localSheetId="11" hidden="1">#REF!</definedName>
    <definedName name="BEx1ORG3LGKCPSRMVQ2O9REG2US8" localSheetId="7" hidden="1">#REF!</definedName>
    <definedName name="BEx1ORG3LGKCPSRMVQ2O9REG2US8" localSheetId="9" hidden="1">#REF!</definedName>
    <definedName name="BEx1ORG3LGKCPSRMVQ2O9REG2US8" hidden="1">#REF!</definedName>
    <definedName name="BEx1OTE54CBSUT8FWKRALEDCUWN4" localSheetId="10" hidden="1">#REF!</definedName>
    <definedName name="BEx1OTE54CBSUT8FWKRALEDCUWN4" hidden="1">'[2]Reco Sheet for Fcast'!$F$11:$G$11</definedName>
    <definedName name="BEx1OVSMPADTX95QUOX34KZQ8EDY" localSheetId="10" hidden="1">#REF!</definedName>
    <definedName name="BEx1OVSMPADTX95QUOX34KZQ8EDY" hidden="1">'[2]Reco Sheet for Fcast'!$I$11:$J$11</definedName>
    <definedName name="BEx1OX544IO9FQJI7YYQGZCEHB3O" localSheetId="10" hidden="1">#REF!</definedName>
    <definedName name="BEx1OX544IO9FQJI7YYQGZCEHB3O" hidden="1">'[2]Reco Sheet for Fcast'!$I$8:$J$8</definedName>
    <definedName name="BEx1OY6SVEUT2EQ26P7EKEND342G" localSheetId="10" hidden="1">#REF!</definedName>
    <definedName name="BEx1OY6SVEUT2EQ26P7EKEND342G" hidden="1">'[2]Reco Sheet for Fcast'!$I$9:$J$9</definedName>
    <definedName name="BEx1OYN1LPIPI12O9G6F7QAOS9T4" localSheetId="10" hidden="1">#REF!</definedName>
    <definedName name="BEx1OYN1LPIPI12O9G6F7QAOS9T4" hidden="1">'[2]Reco Sheet for Fcast'!$I$7:$J$7</definedName>
    <definedName name="BEx1P1HHKJA799O3YZXQAX6KFH58" localSheetId="10" hidden="1">#REF!</definedName>
    <definedName name="BEx1P1HHKJA799O3YZXQAX6KFH58" hidden="1">'[2]Reco Sheet for Fcast'!$F$6:$G$6</definedName>
    <definedName name="BEx1P34W467WGPOXPK292QFJIPHJ" localSheetId="10" hidden="1">#REF!</definedName>
    <definedName name="BEx1P34W467WGPOXPK292QFJIPHJ" hidden="1">'[2]Reco Sheet for Fcast'!$H$2:$I$2</definedName>
    <definedName name="BEx1P7S1J4TKGVJ43C2Q2R3M9WRB" localSheetId="10" hidden="1">#REF!</definedName>
    <definedName name="BEx1P7S1J4TKGVJ43C2Q2R3M9WRB" hidden="1">'[2]Reco Sheet for Fcast'!$I$6:$J$6</definedName>
    <definedName name="BEx1PA11BLPVZM8RC5BL46WX8YB5" localSheetId="10" hidden="1">#REF!</definedName>
    <definedName name="BEx1PA11BLPVZM8RC5BL46WX8YB5" hidden="1">'[2]Reco Sheet for Fcast'!$F$8:$G$8</definedName>
    <definedName name="BEx1PARXRTD8C90CTHDGZ2MZ48RR" localSheetId="16" hidden="1">#REF!</definedName>
    <definedName name="BEx1PARXRTD8C90CTHDGZ2MZ48RR" localSheetId="18" hidden="1">#REF!</definedName>
    <definedName name="BEx1PARXRTD8C90CTHDGZ2MZ48RR" localSheetId="19" hidden="1">#REF!</definedName>
    <definedName name="BEx1PARXRTD8C90CTHDGZ2MZ48RR" localSheetId="12" hidden="1">#REF!</definedName>
    <definedName name="BEx1PARXRTD8C90CTHDGZ2MZ48RR" localSheetId="5" hidden="1">#REF!</definedName>
    <definedName name="BEx1PARXRTD8C90CTHDGZ2MZ48RR" localSheetId="11" hidden="1">#REF!</definedName>
    <definedName name="BEx1PARXRTD8C90CTHDGZ2MZ48RR" localSheetId="7" hidden="1">#REF!</definedName>
    <definedName name="BEx1PARXRTD8C90CTHDGZ2MZ48RR" localSheetId="9" hidden="1">#REF!</definedName>
    <definedName name="BEx1PARXRTD8C90CTHDGZ2MZ48RR" hidden="1">#REF!</definedName>
    <definedName name="BEx1PBZ4BEFIPGMQXT9T8S4PZ2IM" localSheetId="10" hidden="1">#REF!</definedName>
    <definedName name="BEx1PBZ4BEFIPGMQXT9T8S4PZ2IM" hidden="1">'[2]Reco Sheet for Fcast'!$F$10:$G$10</definedName>
    <definedName name="BEx1PLF2CFSXBZPVI6CJ534EIJDN" localSheetId="10" hidden="1">#REF!</definedName>
    <definedName name="BEx1PLF2CFSXBZPVI6CJ534EIJDN" hidden="1">'[2]Reco Sheet for Fcast'!$I$8:$J$8</definedName>
    <definedName name="BEx1PMWZB2DO6EM9BKLUICZJ65HD" localSheetId="10" hidden="1">#REF!</definedName>
    <definedName name="BEx1PMWZB2DO6EM9BKLUICZJ65HD" hidden="1">'[2]Reco Sheet for Fcast'!$I$10:$J$10</definedName>
    <definedName name="BEx1QA54J2A4I7IBQR19BTY28ZMR" localSheetId="10" hidden="1">#REF!</definedName>
    <definedName name="BEx1QA54J2A4I7IBQR19BTY28ZMR" hidden="1">'[2]Reco Sheet for Fcast'!$I$10:$J$10</definedName>
    <definedName name="BEx1QL2UM89QA546C0N5UAES7FWW" localSheetId="16" hidden="1">#REF!</definedName>
    <definedName name="BEx1QL2UM89QA546C0N5UAES7FWW" localSheetId="18" hidden="1">#REF!</definedName>
    <definedName name="BEx1QL2UM89QA546C0N5UAES7FWW" localSheetId="19" hidden="1">#REF!</definedName>
    <definedName name="BEx1QL2UM89QA546C0N5UAES7FWW" localSheetId="12" hidden="1">#REF!</definedName>
    <definedName name="BEx1QL2UM89QA546C0N5UAES7FWW" localSheetId="5" hidden="1">#REF!</definedName>
    <definedName name="BEx1QL2UM89QA546C0N5UAES7FWW" localSheetId="11" hidden="1">#REF!</definedName>
    <definedName name="BEx1QL2UM89QA546C0N5UAES7FWW" localSheetId="7" hidden="1">#REF!</definedName>
    <definedName name="BEx1QL2UM89QA546C0N5UAES7FWW" localSheetId="9" hidden="1">#REF!</definedName>
    <definedName name="BEx1QL2UM89QA546C0N5UAES7FWW" hidden="1">#REF!</definedName>
    <definedName name="BEx1QM4PKKBHXHR5BZ2NON028UYL" localSheetId="16" hidden="1">#REF!</definedName>
    <definedName name="BEx1QM4PKKBHXHR5BZ2NON028UYL" localSheetId="18" hidden="1">#REF!</definedName>
    <definedName name="BEx1QM4PKKBHXHR5BZ2NON028UYL" localSheetId="19" hidden="1">#REF!</definedName>
    <definedName name="BEx1QM4PKKBHXHR5BZ2NON028UYL" localSheetId="12" hidden="1">#REF!</definedName>
    <definedName name="BEx1QM4PKKBHXHR5BZ2NON028UYL" localSheetId="11" hidden="1">#REF!</definedName>
    <definedName name="BEx1QM4PKKBHXHR5BZ2NON028UYL" localSheetId="7" hidden="1">#REF!</definedName>
    <definedName name="BEx1QM4PKKBHXHR5BZ2NON028UYL" localSheetId="9" hidden="1">#REF!</definedName>
    <definedName name="BEx1QM4PKKBHXHR5BZ2NON028UYL" hidden="1">#REF!</definedName>
    <definedName name="BEx1QMQAHG3KQUK59DVM68SWKZIZ" localSheetId="10" hidden="1">#REF!</definedName>
    <definedName name="BEx1QMQAHG3KQUK59DVM68SWKZIZ" hidden="1">'[2]Reco Sheet for Fcast'!$I$10:$J$10</definedName>
    <definedName name="BEx1R9YFKJCMSEST8OVCAO5E47FO" localSheetId="10" hidden="1">#REF!</definedName>
    <definedName name="BEx1R9YFKJCMSEST8OVCAO5E47FO" hidden="1">'[2]Reco Sheet for Fcast'!$F$9:$G$9</definedName>
    <definedName name="BEx1RBGC06B3T52OIC0EQ1KGVP1I" localSheetId="10" hidden="1">#REF!</definedName>
    <definedName name="BEx1RBGC06B3T52OIC0EQ1KGVP1I" hidden="1">'[2]Reco Sheet for Fcast'!$F$10:$G$10</definedName>
    <definedName name="BEx1RRC7X4NI1CU4EO5XYE2GVARJ" localSheetId="10" hidden="1">#REF!</definedName>
    <definedName name="BEx1RRC7X4NI1CU4EO5XYE2GVARJ" hidden="1">'[2]Reco Sheet for Fcast'!$I$11:$J$11</definedName>
    <definedName name="BEx1RY8DJX7XGAJ5Y6PJ7I5IYK4W" localSheetId="16" hidden="1">#REF!</definedName>
    <definedName name="BEx1RY8DJX7XGAJ5Y6PJ7I5IYK4W" localSheetId="18" hidden="1">#REF!</definedName>
    <definedName name="BEx1RY8DJX7XGAJ5Y6PJ7I5IYK4W" localSheetId="19" hidden="1">#REF!</definedName>
    <definedName name="BEx1RY8DJX7XGAJ5Y6PJ7I5IYK4W" localSheetId="12" hidden="1">#REF!</definedName>
    <definedName name="BEx1RY8DJX7XGAJ5Y6PJ7I5IYK4W" localSheetId="5" hidden="1">#REF!</definedName>
    <definedName name="BEx1RY8DJX7XGAJ5Y6PJ7I5IYK4W" localSheetId="11" hidden="1">#REF!</definedName>
    <definedName name="BEx1RY8DJX7XGAJ5Y6PJ7I5IYK4W" localSheetId="7" hidden="1">#REF!</definedName>
    <definedName name="BEx1RY8DJX7XGAJ5Y6PJ7I5IYK4W" localSheetId="9" hidden="1">#REF!</definedName>
    <definedName name="BEx1RY8DJX7XGAJ5Y6PJ7I5IYK4W" hidden="1">#REF!</definedName>
    <definedName name="BEx1RZA1NCGT832L7EMR7GMF588W" localSheetId="10" hidden="1">#REF!</definedName>
    <definedName name="BEx1RZA1NCGT832L7EMR7GMF588W" hidden="1">'[2]Reco Sheet for Fcast'!$I$10:$J$10</definedName>
    <definedName name="BEx1S0XGIPUSZQUCSGWSK10GKW7Y" localSheetId="10" hidden="1">#REF!</definedName>
    <definedName name="BEx1S0XGIPUSZQUCSGWSK10GKW7Y" hidden="1">'[2]Reco Sheet for Fcast'!$F$8:$G$8</definedName>
    <definedName name="BEx1S5VFNKIXHTTCWSV60UC50EZ8" localSheetId="10" hidden="1">#REF!</definedName>
    <definedName name="BEx1S5VFNKIXHTTCWSV60UC50EZ8" hidden="1">'[2]Reco Sheet for Fcast'!$I$7:$J$7</definedName>
    <definedName name="BEx1SEKAWOQJB87D3XQKKK1S7Q7X" localSheetId="16" hidden="1">#REF!</definedName>
    <definedName name="BEx1SEKAWOQJB87D3XQKKK1S7Q7X" localSheetId="18" hidden="1">#REF!</definedName>
    <definedName name="BEx1SEKAWOQJB87D3XQKKK1S7Q7X" localSheetId="19" hidden="1">#REF!</definedName>
    <definedName name="BEx1SEKAWOQJB87D3XQKKK1S7Q7X" localSheetId="12" hidden="1">#REF!</definedName>
    <definedName name="BEx1SEKAWOQJB87D3XQKKK1S7Q7X" localSheetId="5" hidden="1">#REF!</definedName>
    <definedName name="BEx1SEKAWOQJB87D3XQKKK1S7Q7X" localSheetId="11" hidden="1">#REF!</definedName>
    <definedName name="BEx1SEKAWOQJB87D3XQKKK1S7Q7X" localSheetId="7" hidden="1">#REF!</definedName>
    <definedName name="BEx1SEKAWOQJB87D3XQKKK1S7Q7X" localSheetId="9" hidden="1">#REF!</definedName>
    <definedName name="BEx1SEKAWOQJB87D3XQKKK1S7Q7X" hidden="1">#REF!</definedName>
    <definedName name="BEx1SK3U02H0RGKEYXW7ZMCEOF3V" localSheetId="10" hidden="1">#REF!</definedName>
    <definedName name="BEx1SK3U02H0RGKEYXW7ZMCEOF3V" hidden="1">'[2]Reco Sheet for Fcast'!$E$2:$F$2</definedName>
    <definedName name="BEx1SL0D3RL9MNMJMKKSCKHRMB2U" localSheetId="16" hidden="1">#REF!</definedName>
    <definedName name="BEx1SL0D3RL9MNMJMKKSCKHRMB2U" localSheetId="18" hidden="1">#REF!</definedName>
    <definedName name="BEx1SL0D3RL9MNMJMKKSCKHRMB2U" localSheetId="19" hidden="1">#REF!</definedName>
    <definedName name="BEx1SL0D3RL9MNMJMKKSCKHRMB2U" localSheetId="12" hidden="1">#REF!</definedName>
    <definedName name="BEx1SL0D3RL9MNMJMKKSCKHRMB2U" localSheetId="5" hidden="1">#REF!</definedName>
    <definedName name="BEx1SL0D3RL9MNMJMKKSCKHRMB2U" localSheetId="11" hidden="1">#REF!</definedName>
    <definedName name="BEx1SL0D3RL9MNMJMKKSCKHRMB2U" localSheetId="7" hidden="1">#REF!</definedName>
    <definedName name="BEx1SL0D3RL9MNMJMKKSCKHRMB2U" localSheetId="9" hidden="1">#REF!</definedName>
    <definedName name="BEx1SL0D3RL9MNMJMKKSCKHRMB2U" hidden="1">#REF!</definedName>
    <definedName name="BEx1SSNEZINBJT29QVS62VS1THT4" localSheetId="10" hidden="1">#REF!</definedName>
    <definedName name="BEx1SSNEZINBJT29QVS62VS1THT4" hidden="1">'[2]Reco Sheet for Fcast'!$F$9:$G$9</definedName>
    <definedName name="BEx1ST3IFG1FCSM73CNIUQQ5QSMJ" localSheetId="16" hidden="1">#REF!</definedName>
    <definedName name="BEx1ST3IFG1FCSM73CNIUQQ5QSMJ" localSheetId="18" hidden="1">#REF!</definedName>
    <definedName name="BEx1ST3IFG1FCSM73CNIUQQ5QSMJ" localSheetId="19" hidden="1">#REF!</definedName>
    <definedName name="BEx1ST3IFG1FCSM73CNIUQQ5QSMJ" localSheetId="12" hidden="1">#REF!</definedName>
    <definedName name="BEx1ST3IFG1FCSM73CNIUQQ5QSMJ" localSheetId="5" hidden="1">#REF!</definedName>
    <definedName name="BEx1ST3IFG1FCSM73CNIUQQ5QSMJ" localSheetId="11" hidden="1">#REF!</definedName>
    <definedName name="BEx1ST3IFG1FCSM73CNIUQQ5QSMJ" localSheetId="7" hidden="1">#REF!</definedName>
    <definedName name="BEx1ST3IFG1FCSM73CNIUQQ5QSMJ" localSheetId="9" hidden="1">#REF!</definedName>
    <definedName name="BEx1ST3IFG1FCSM73CNIUQQ5QSMJ" hidden="1">#REF!</definedName>
    <definedName name="BEx1SVNCHNANBJIDIQVB8AFK4HAN" localSheetId="16" hidden="1">'[3]AMI P &amp; L'!#REF!</definedName>
    <definedName name="BEx1SVNCHNANBJIDIQVB8AFK4HAN" localSheetId="18" hidden="1">'[3]AMI P &amp; L'!#REF!</definedName>
    <definedName name="BEx1SVNCHNANBJIDIQVB8AFK4HAN" localSheetId="19" hidden="1">'[3]AMI P &amp; L'!#REF!</definedName>
    <definedName name="BEx1SVNCHNANBJIDIQVB8AFK4HAN" localSheetId="12" hidden="1">'[3]AMI P &amp; L'!#REF!</definedName>
    <definedName name="BEx1SVNCHNANBJIDIQVB8AFK4HAN" localSheetId="5" hidden="1">'[3]AMI P &amp; L'!#REF!</definedName>
    <definedName name="BEx1SVNCHNANBJIDIQVB8AFK4HAN" localSheetId="11" hidden="1">'[3]AMI P &amp; L'!#REF!</definedName>
    <definedName name="BEx1SVNCHNANBJIDIQVB8AFK4HAN" localSheetId="7" hidden="1">'[3]AMI P &amp; L'!#REF!</definedName>
    <definedName name="BEx1SVNCHNANBJIDIQVB8AFK4HAN" localSheetId="9" hidden="1">'[3]AMI P &amp; L'!#REF!</definedName>
    <definedName name="BEx1SVNCHNANBJIDIQVB8AFK4HAN" localSheetId="10" hidden="1">#REF!</definedName>
    <definedName name="BEx1SVNCHNANBJIDIQVB8AFK4HAN" hidden="1">'[3]AMI P &amp; L'!#REF!</definedName>
    <definedName name="BEx1TJ0WLS9O7KNSGIPWTYHDYI1D" localSheetId="16" hidden="1">'[3]AMI P &amp; L'!#REF!</definedName>
    <definedName name="BEx1TJ0WLS9O7KNSGIPWTYHDYI1D" localSheetId="18" hidden="1">'[3]AMI P &amp; L'!#REF!</definedName>
    <definedName name="BEx1TJ0WLS9O7KNSGIPWTYHDYI1D" localSheetId="19" hidden="1">'[3]AMI P &amp; L'!#REF!</definedName>
    <definedName name="BEx1TJ0WLS9O7KNSGIPWTYHDYI1D" localSheetId="12" hidden="1">'[3]AMI P &amp; L'!#REF!</definedName>
    <definedName name="BEx1TJ0WLS9O7KNSGIPWTYHDYI1D" localSheetId="11" hidden="1">'[3]AMI P &amp; L'!#REF!</definedName>
    <definedName name="BEx1TJ0WLS9O7KNSGIPWTYHDYI1D" localSheetId="7" hidden="1">'[3]AMI P &amp; L'!#REF!</definedName>
    <definedName name="BEx1TJ0WLS9O7KNSGIPWTYHDYI1D" localSheetId="9" hidden="1">'[3]AMI P &amp; L'!#REF!</definedName>
    <definedName name="BEx1TJ0WLS9O7KNSGIPWTYHDYI1D" localSheetId="10" hidden="1">#REF!</definedName>
    <definedName name="BEx1TJ0WLS9O7KNSGIPWTYHDYI1D" hidden="1">'[3]AMI P &amp; L'!#REF!</definedName>
    <definedName name="BEx1TYR9YIVMD6E36LEX70E5H1UT" localSheetId="16" hidden="1">#REF!</definedName>
    <definedName name="BEx1TYR9YIVMD6E36LEX70E5H1UT" localSheetId="18" hidden="1">#REF!</definedName>
    <definedName name="BEx1TYR9YIVMD6E36LEX70E5H1UT" localSheetId="19" hidden="1">#REF!</definedName>
    <definedName name="BEx1TYR9YIVMD6E36LEX70E5H1UT" localSheetId="12" hidden="1">#REF!</definedName>
    <definedName name="BEx1TYR9YIVMD6E36LEX70E5H1UT" localSheetId="5" hidden="1">#REF!</definedName>
    <definedName name="BEx1TYR9YIVMD6E36LEX70E5H1UT" localSheetId="11" hidden="1">#REF!</definedName>
    <definedName name="BEx1TYR9YIVMD6E36LEX70E5H1UT" localSheetId="7" hidden="1">#REF!</definedName>
    <definedName name="BEx1TYR9YIVMD6E36LEX70E5H1UT" localSheetId="9" hidden="1">#REF!</definedName>
    <definedName name="BEx1TYR9YIVMD6E36LEX70E5H1UT" hidden="1">#REF!</definedName>
    <definedName name="BEx1U7AVJITLJSXQVVFD7SW3PG16" localSheetId="16" hidden="1">#REF!</definedName>
    <definedName name="BEx1U7AVJITLJSXQVVFD7SW3PG16" localSheetId="18" hidden="1">#REF!</definedName>
    <definedName name="BEx1U7AVJITLJSXQVVFD7SW3PG16" localSheetId="19" hidden="1">#REF!</definedName>
    <definedName name="BEx1U7AVJITLJSXQVVFD7SW3PG16" localSheetId="12" hidden="1">#REF!</definedName>
    <definedName name="BEx1U7AVJITLJSXQVVFD7SW3PG16" localSheetId="11" hidden="1">#REF!</definedName>
    <definedName name="BEx1U7AVJITLJSXQVVFD7SW3PG16" localSheetId="7" hidden="1">#REF!</definedName>
    <definedName name="BEx1U7AVJITLJSXQVVFD7SW3PG16" localSheetId="9" hidden="1">#REF!</definedName>
    <definedName name="BEx1U7AVJITLJSXQVVFD7SW3PG16" hidden="1">#REF!</definedName>
    <definedName name="BEx1U7WFO8OZKB1EBF4H386JW91L" localSheetId="10" hidden="1">#REF!</definedName>
    <definedName name="BEx1U7WFO8OZKB1EBF4H386JW91L" hidden="1">'[2]Reco Sheet for Fcast'!$I$9:$J$9</definedName>
    <definedName name="BEx1U87938YR9N6HYI24KVBKLOS3" localSheetId="10" hidden="1">#REF!</definedName>
    <definedName name="BEx1U87938YR9N6HYI24KVBKLOS3" hidden="1">'[2]Reco Sheet for Fcast'!$G$2</definedName>
    <definedName name="BEx1UA5BKWQW06WM6TB4PO39DL1F" localSheetId="16" hidden="1">#REF!</definedName>
    <definedName name="BEx1UA5BKWQW06WM6TB4PO39DL1F" localSheetId="18" hidden="1">#REF!</definedName>
    <definedName name="BEx1UA5BKWQW06WM6TB4PO39DL1F" localSheetId="19" hidden="1">#REF!</definedName>
    <definedName name="BEx1UA5BKWQW06WM6TB4PO39DL1F" localSheetId="12" hidden="1">#REF!</definedName>
    <definedName name="BEx1UA5BKWQW06WM6TB4PO39DL1F" localSheetId="5" hidden="1">#REF!</definedName>
    <definedName name="BEx1UA5BKWQW06WM6TB4PO39DL1F" localSheetId="11" hidden="1">#REF!</definedName>
    <definedName name="BEx1UA5BKWQW06WM6TB4PO39DL1F" localSheetId="7" hidden="1">#REF!</definedName>
    <definedName name="BEx1UA5BKWQW06WM6TB4PO39DL1F" localSheetId="9" hidden="1">#REF!</definedName>
    <definedName name="BEx1UA5BKWQW06WM6TB4PO39DL1F" hidden="1">#REF!</definedName>
    <definedName name="BEx1UESH4KDWHYESQU2IE55RS3LI" localSheetId="10" hidden="1">#REF!</definedName>
    <definedName name="BEx1UESH4KDWHYESQU2IE55RS3LI" hidden="1">'[2]Reco Sheet for Fcast'!$F$11:$G$11</definedName>
    <definedName name="BEx1UI8N9KTCPSOJ7RDW0T8UEBNP" localSheetId="10" hidden="1">#REF!</definedName>
    <definedName name="BEx1UI8N9KTCPSOJ7RDW0T8UEBNP" hidden="1">'[2]Reco Sheet for Fcast'!$F$10:$G$10</definedName>
    <definedName name="BEx1UML0HHJFHA5TBOYQ24I3RV1W" localSheetId="10" hidden="1">#REF!</definedName>
    <definedName name="BEx1UML0HHJFHA5TBOYQ24I3RV1W" hidden="1">'[2]Reco Sheet for Fcast'!$F$6:$G$6</definedName>
    <definedName name="BEx1UUDIQPZ23XQ79GUL0RAWRSCK" localSheetId="10" hidden="1">#REF!</definedName>
    <definedName name="BEx1UUDIQPZ23XQ79GUL0RAWRSCK" hidden="1">'[2]Reco Sheet for Fcast'!$I$7:$J$7</definedName>
    <definedName name="BEx1UVQ55NGV5J0R40BW1MX0TTYP" localSheetId="16" hidden="1">#REF!</definedName>
    <definedName name="BEx1UVQ55NGV5J0R40BW1MX0TTYP" localSheetId="18" hidden="1">#REF!</definedName>
    <definedName name="BEx1UVQ55NGV5J0R40BW1MX0TTYP" localSheetId="19" hidden="1">#REF!</definedName>
    <definedName name="BEx1UVQ55NGV5J0R40BW1MX0TTYP" localSheetId="12" hidden="1">#REF!</definedName>
    <definedName name="BEx1UVQ55NGV5J0R40BW1MX0TTYP" localSheetId="5" hidden="1">#REF!</definedName>
    <definedName name="BEx1UVQ55NGV5J0R40BW1MX0TTYP" localSheetId="11" hidden="1">#REF!</definedName>
    <definedName name="BEx1UVQ55NGV5J0R40BW1MX0TTYP" localSheetId="7" hidden="1">#REF!</definedName>
    <definedName name="BEx1UVQ55NGV5J0R40BW1MX0TTYP" localSheetId="9" hidden="1">#REF!</definedName>
    <definedName name="BEx1UVQ55NGV5J0R40BW1MX0TTYP" hidden="1">#REF!</definedName>
    <definedName name="BEx1V50N55N07Q5LD91VS9QF1WB6" localSheetId="16" hidden="1">#REF!</definedName>
    <definedName name="BEx1V50N55N07Q5LD91VS9QF1WB6" localSheetId="18" hidden="1">#REF!</definedName>
    <definedName name="BEx1V50N55N07Q5LD91VS9QF1WB6" localSheetId="19" hidden="1">#REF!</definedName>
    <definedName name="BEx1V50N55N07Q5LD91VS9QF1WB6" localSheetId="12" hidden="1">#REF!</definedName>
    <definedName name="BEx1V50N55N07Q5LD91VS9QF1WB6" localSheetId="11" hidden="1">#REF!</definedName>
    <definedName name="BEx1V50N55N07Q5LD91VS9QF1WB6" localSheetId="7" hidden="1">#REF!</definedName>
    <definedName name="BEx1V50N55N07Q5LD91VS9QF1WB6" localSheetId="9" hidden="1">#REF!</definedName>
    <definedName name="BEx1V50N55N07Q5LD91VS9QF1WB6" hidden="1">#REF!</definedName>
    <definedName name="BEx1V67SEV778NVW68J8W5SND1J7" localSheetId="10" hidden="1">#REF!</definedName>
    <definedName name="BEx1V67SEV778NVW68J8W5SND1J7" hidden="1">'[2]Reco Sheet for Fcast'!$I$9:$J$9</definedName>
    <definedName name="BEx1VIY9SQLRESD11CC4PHYT0XSG" localSheetId="10" hidden="1">#REF!</definedName>
    <definedName name="BEx1VIY9SQLRESD11CC4PHYT0XSG" hidden="1">'[2]Reco Sheet for Fcast'!$H$2:$I$2</definedName>
    <definedName name="BEx1VUCAPY3N4FHIWFAG0EY2IDQU" localSheetId="16" hidden="1">#REF!</definedName>
    <definedName name="BEx1VUCAPY3N4FHIWFAG0EY2IDQU" localSheetId="18" hidden="1">#REF!</definedName>
    <definedName name="BEx1VUCAPY3N4FHIWFAG0EY2IDQU" localSheetId="19" hidden="1">#REF!</definedName>
    <definedName name="BEx1VUCAPY3N4FHIWFAG0EY2IDQU" localSheetId="12" hidden="1">#REF!</definedName>
    <definedName name="BEx1VUCAPY3N4FHIWFAG0EY2IDQU" localSheetId="5" hidden="1">#REF!</definedName>
    <definedName name="BEx1VUCAPY3N4FHIWFAG0EY2IDQU" localSheetId="11" hidden="1">#REF!</definedName>
    <definedName name="BEx1VUCAPY3N4FHIWFAG0EY2IDQU" localSheetId="7" hidden="1">#REF!</definedName>
    <definedName name="BEx1VUCAPY3N4FHIWFAG0EY2IDQU" localSheetId="9" hidden="1">#REF!</definedName>
    <definedName name="BEx1VUCAPY3N4FHIWFAG0EY2IDQU" hidden="1">#REF!</definedName>
    <definedName name="BEx1WC67EH10SC38QWX3WEA5KH3A" localSheetId="10" hidden="1">#REF!</definedName>
    <definedName name="BEx1WC67EH10SC38QWX3WEA5KH3A" hidden="1">'[2]Reco Sheet for Fcast'!$F$10:$G$10</definedName>
    <definedName name="BEx1WGYTKZZIPM1577W5FEYKFH3V" localSheetId="10" hidden="1">#REF!</definedName>
    <definedName name="BEx1WGYTKZZIPM1577W5FEYKFH3V" hidden="1">'[2]Reco Sheet for Fcast'!$F$15:$J$123</definedName>
    <definedName name="BEx1WHPURIV3D3PTJJ359H1OP7ZV" localSheetId="16" hidden="1">'[3]AMI P &amp; L'!#REF!</definedName>
    <definedName name="BEx1WHPURIV3D3PTJJ359H1OP7ZV" localSheetId="18" hidden="1">'[3]AMI P &amp; L'!#REF!</definedName>
    <definedName name="BEx1WHPURIV3D3PTJJ359H1OP7ZV" localSheetId="19" hidden="1">'[3]AMI P &amp; L'!#REF!</definedName>
    <definedName name="BEx1WHPURIV3D3PTJJ359H1OP7ZV" localSheetId="12" hidden="1">'[3]AMI P &amp; L'!#REF!</definedName>
    <definedName name="BEx1WHPURIV3D3PTJJ359H1OP7ZV" localSheetId="5" hidden="1">'[3]AMI P &amp; L'!#REF!</definedName>
    <definedName name="BEx1WHPURIV3D3PTJJ359H1OP7ZV" localSheetId="11" hidden="1">'[3]AMI P &amp; L'!#REF!</definedName>
    <definedName name="BEx1WHPURIV3D3PTJJ359H1OP7ZV" localSheetId="7" hidden="1">'[3]AMI P &amp; L'!#REF!</definedName>
    <definedName name="BEx1WHPURIV3D3PTJJ359H1OP7ZV" localSheetId="9" hidden="1">'[3]AMI P &amp; L'!#REF!</definedName>
    <definedName name="BEx1WHPURIV3D3PTJJ359H1OP7ZV" localSheetId="10" hidden="1">#REF!</definedName>
    <definedName name="BEx1WHPURIV3D3PTJJ359H1OP7ZV" hidden="1">'[3]AMI P &amp; L'!#REF!</definedName>
    <definedName name="BEx1WLWY2CR1WRD694JJSWSDFAIR" localSheetId="10" hidden="1">#REF!</definedName>
    <definedName name="BEx1WLWY2CR1WRD694JJSWSDFAIR" hidden="1">'[2]Reco Sheet for Fcast'!$I$7:$J$7</definedName>
    <definedName name="BEx1WMD1LWPWRIK6GGAJRJAHJM8I" localSheetId="10" hidden="1">#REF!</definedName>
    <definedName name="BEx1WMD1LWPWRIK6GGAJRJAHJM8I" hidden="1">'[2]Reco Sheet for Fcast'!$I$10:$J$10</definedName>
    <definedName name="BEx1WR0D41MR174LBF3P9E3K0J51" localSheetId="10" hidden="1">#REF!</definedName>
    <definedName name="BEx1WR0D41MR174LBF3P9E3K0J51" hidden="1">'[2]Reco Sheet for Fcast'!$F$7:$G$7</definedName>
    <definedName name="BEx1WUB1FAS5PHU33TJ60SUHR618" localSheetId="10" hidden="1">#REF!</definedName>
    <definedName name="BEx1WUB1FAS5PHU33TJ60SUHR618" hidden="1">'[2]Reco Sheet for Fcast'!$I$8:$J$8</definedName>
    <definedName name="BEx1WX04G0INSPPG9NTNR3DYR6PZ" localSheetId="10" hidden="1">#REF!</definedName>
    <definedName name="BEx1WX04G0INSPPG9NTNR3DYR6PZ" hidden="1">'[2]Reco Sheet for Fcast'!$I$11:$J$11</definedName>
    <definedName name="BEx1X3LHU9DPG01VWX2IF65TRATF" localSheetId="10" hidden="1">#REF!</definedName>
    <definedName name="BEx1X3LHU9DPG01VWX2IF65TRATF" hidden="1">'[2]Reco Sheet for Fcast'!$F$8:$G$8</definedName>
    <definedName name="BEx1XK8AAMO0AH0Z1OUKW30CA7EQ" localSheetId="10" hidden="1">#REF!</definedName>
    <definedName name="BEx1XK8AAMO0AH0Z1OUKW30CA7EQ" hidden="1">'[2]Reco Sheet for Fcast'!$H$2:$I$2</definedName>
    <definedName name="BEx1XL4MZ7C80495GHQRWOBS16PQ" localSheetId="10" hidden="1">#REF!</definedName>
    <definedName name="BEx1XL4MZ7C80495GHQRWOBS16PQ" hidden="1">'[2]Reco Sheet for Fcast'!$F$6:$G$6</definedName>
    <definedName name="BEx1XWINNG82OQQSSVCENCJM7PWF" localSheetId="16" hidden="1">#REF!</definedName>
    <definedName name="BEx1XWINNG82OQQSSVCENCJM7PWF" localSheetId="18" hidden="1">#REF!</definedName>
    <definedName name="BEx1XWINNG82OQQSSVCENCJM7PWF" localSheetId="19" hidden="1">#REF!</definedName>
    <definedName name="BEx1XWINNG82OQQSSVCENCJM7PWF" localSheetId="12" hidden="1">#REF!</definedName>
    <definedName name="BEx1XWINNG82OQQSSVCENCJM7PWF" localSheetId="5" hidden="1">#REF!</definedName>
    <definedName name="BEx1XWINNG82OQQSSVCENCJM7PWF" localSheetId="11" hidden="1">#REF!</definedName>
    <definedName name="BEx1XWINNG82OQQSSVCENCJM7PWF" localSheetId="7" hidden="1">#REF!</definedName>
    <definedName name="BEx1XWINNG82OQQSSVCENCJM7PWF" localSheetId="9" hidden="1">#REF!</definedName>
    <definedName name="BEx1XWINNG82OQQSSVCENCJM7PWF" hidden="1">#REF!</definedName>
    <definedName name="BEx1XYBEF60AUNIQ381B562NLYEL" localSheetId="16" hidden="1">#REF!</definedName>
    <definedName name="BEx1XYBEF60AUNIQ381B562NLYEL" localSheetId="18" hidden="1">#REF!</definedName>
    <definedName name="BEx1XYBEF60AUNIQ381B562NLYEL" localSheetId="19" hidden="1">#REF!</definedName>
    <definedName name="BEx1XYBEF60AUNIQ381B562NLYEL" localSheetId="12" hidden="1">#REF!</definedName>
    <definedName name="BEx1XYBEF60AUNIQ381B562NLYEL" localSheetId="11" hidden="1">#REF!</definedName>
    <definedName name="BEx1XYBEF60AUNIQ381B562NLYEL" localSheetId="7" hidden="1">#REF!</definedName>
    <definedName name="BEx1XYBEF60AUNIQ381B562NLYEL" localSheetId="9" hidden="1">#REF!</definedName>
    <definedName name="BEx1XYBEF60AUNIQ381B562NLYEL" hidden="1">#REF!</definedName>
    <definedName name="BEx1Y2IGS2K95E1M51PEF9KJZ0KB" localSheetId="10" hidden="1">#REF!</definedName>
    <definedName name="BEx1Y2IGS2K95E1M51PEF9KJZ0KB" hidden="1">'[2]Reco Sheet for Fcast'!$F$15</definedName>
    <definedName name="BEx1Y3PKK83X2FN9SAALFHOWKMRQ" localSheetId="10" hidden="1">#REF!</definedName>
    <definedName name="BEx1Y3PKK83X2FN9SAALFHOWKMRQ" hidden="1">'[2]Reco Sheet for Fcast'!$F$9:$G$9</definedName>
    <definedName name="BEx1YL3DJ7Y4AZ01ERCOGW0FJ26T" localSheetId="16" hidden="1">'[3]AMI P &amp; L'!#REF!</definedName>
    <definedName name="BEx1YL3DJ7Y4AZ01ERCOGW0FJ26T" localSheetId="18" hidden="1">'[3]AMI P &amp; L'!#REF!</definedName>
    <definedName name="BEx1YL3DJ7Y4AZ01ERCOGW0FJ26T" localSheetId="19" hidden="1">'[3]AMI P &amp; L'!#REF!</definedName>
    <definedName name="BEx1YL3DJ7Y4AZ01ERCOGW0FJ26T" localSheetId="12" hidden="1">'[3]AMI P &amp; L'!#REF!</definedName>
    <definedName name="BEx1YL3DJ7Y4AZ01ERCOGW0FJ26T" localSheetId="5" hidden="1">'[3]AMI P &amp; L'!#REF!</definedName>
    <definedName name="BEx1YL3DJ7Y4AZ01ERCOGW0FJ26T" localSheetId="11" hidden="1">'[3]AMI P &amp; L'!#REF!</definedName>
    <definedName name="BEx1YL3DJ7Y4AZ01ERCOGW0FJ26T" localSheetId="7" hidden="1">'[3]AMI P &amp; L'!#REF!</definedName>
    <definedName name="BEx1YL3DJ7Y4AZ01ERCOGW0FJ26T" localSheetId="9" hidden="1">'[3]AMI P &amp; L'!#REF!</definedName>
    <definedName name="BEx1YL3DJ7Y4AZ01ERCOGW0FJ26T" localSheetId="10" hidden="1">#REF!</definedName>
    <definedName name="BEx1YL3DJ7Y4AZ01ERCOGW0FJ26T" hidden="1">'[3]AMI P &amp; L'!#REF!</definedName>
    <definedName name="BEx1Z2RYHSVD1H37817SN93VMURZ" localSheetId="10" hidden="1">#REF!</definedName>
    <definedName name="BEx1Z2RYHSVD1H37817SN93VMURZ" hidden="1">'[2]Reco Sheet for Fcast'!$F$7:$G$7</definedName>
    <definedName name="BEx3AMAKWI6458B67VKZO56MCNJW" localSheetId="10" hidden="1">#REF!</definedName>
    <definedName name="BEx3AMAKWI6458B67VKZO56MCNJW" hidden="1">'[2]Reco Sheet for Fcast'!$H$2:$I$2</definedName>
    <definedName name="BEx3AOOVM42G82TNF53W0EKXLUSI" localSheetId="16" hidden="1">'[3]AMI P &amp; L'!#REF!</definedName>
    <definedName name="BEx3AOOVM42G82TNF53W0EKXLUSI" localSheetId="18" hidden="1">'[3]AMI P &amp; L'!#REF!</definedName>
    <definedName name="BEx3AOOVM42G82TNF53W0EKXLUSI" localSheetId="19" hidden="1">'[3]AMI P &amp; L'!#REF!</definedName>
    <definedName name="BEx3AOOVM42G82TNF53W0EKXLUSI" localSheetId="12" hidden="1">'[3]AMI P &amp; L'!#REF!</definedName>
    <definedName name="BEx3AOOVM42G82TNF53W0EKXLUSI" localSheetId="5" hidden="1">'[3]AMI P &amp; L'!#REF!</definedName>
    <definedName name="BEx3AOOVM42G82TNF53W0EKXLUSI" localSheetId="11" hidden="1">'[3]AMI P &amp; L'!#REF!</definedName>
    <definedName name="BEx3AOOVM42G82TNF53W0EKXLUSI" localSheetId="7" hidden="1">'[3]AMI P &amp; L'!#REF!</definedName>
    <definedName name="BEx3AOOVM42G82TNF53W0EKXLUSI" localSheetId="9" hidden="1">'[3]AMI P &amp; L'!#REF!</definedName>
    <definedName name="BEx3AOOVM42G82TNF53W0EKXLUSI" localSheetId="10" hidden="1">#REF!</definedName>
    <definedName name="BEx3AOOVM42G82TNF53W0EKXLUSI" hidden="1">'[3]AMI P &amp; L'!#REF!</definedName>
    <definedName name="BEx3APL8D18BCFDD4AZK12WFXA67" hidden="1">'[2]Reco Sheet for Fcast'!$G$2:$H$2</definedName>
    <definedName name="BEx3AZH9W4SUFCAHNDOQ728R9V4L" localSheetId="10" hidden="1">#REF!</definedName>
    <definedName name="BEx3AZH9W4SUFCAHNDOQ728R9V4L" hidden="1">'[2]Reco Sheet for Fcast'!$F$6:$G$6</definedName>
    <definedName name="BEx3BNR9ES4KY7Q1DK83KC5NDGL8" localSheetId="10" hidden="1">#REF!</definedName>
    <definedName name="BEx3BNR9ES4KY7Q1DK83KC5NDGL8" hidden="1">'[2]Reco Sheet for Fcast'!$E$2:$F$2</definedName>
    <definedName name="BEx3BQR5VZXNQ4H949ORM8ESU3B3" localSheetId="16" hidden="1">'[3]AMI P &amp; L'!#REF!</definedName>
    <definedName name="BEx3BQR5VZXNQ4H949ORM8ESU3B3" localSheetId="18" hidden="1">'[3]AMI P &amp; L'!#REF!</definedName>
    <definedName name="BEx3BQR5VZXNQ4H949ORM8ESU3B3" localSheetId="19" hidden="1">'[3]AMI P &amp; L'!#REF!</definedName>
    <definedName name="BEx3BQR5VZXNQ4H949ORM8ESU3B3" localSheetId="12" hidden="1">'[3]AMI P &amp; L'!#REF!</definedName>
    <definedName name="BEx3BQR5VZXNQ4H949ORM8ESU3B3" localSheetId="5" hidden="1">'[3]AMI P &amp; L'!#REF!</definedName>
    <definedName name="BEx3BQR5VZXNQ4H949ORM8ESU3B3" localSheetId="11" hidden="1">'[3]AMI P &amp; L'!#REF!</definedName>
    <definedName name="BEx3BQR5VZXNQ4H949ORM8ESU3B3" localSheetId="7" hidden="1">'[3]AMI P &amp; L'!#REF!</definedName>
    <definedName name="BEx3BQR5VZXNQ4H949ORM8ESU3B3" localSheetId="9" hidden="1">'[3]AMI P &amp; L'!#REF!</definedName>
    <definedName name="BEx3BQR5VZXNQ4H949ORM8ESU3B3" localSheetId="10" hidden="1">#REF!</definedName>
    <definedName name="BEx3BQR5VZXNQ4H949ORM8ESU3B3" hidden="1">'[3]AMI P &amp; L'!#REF!</definedName>
    <definedName name="BEx3BTLL3ASJN134DLEQTQM70VZM" localSheetId="10" hidden="1">#REF!</definedName>
    <definedName name="BEx3BTLL3ASJN134DLEQTQM70VZM" hidden="1">'[2]Reco Sheet for Fcast'!$F$6:$G$6</definedName>
    <definedName name="BEx3BW5CTV0DJU5AQS3ZQFK2VLF3" localSheetId="10" hidden="1">#REF!</definedName>
    <definedName name="BEx3BW5CTV0DJU5AQS3ZQFK2VLF3" hidden="1">'[2]Reco Sheet for Fcast'!$I$8:$J$8</definedName>
    <definedName name="BEx3BYP0FG369M7G3JEFLMMXAKTS" localSheetId="10" hidden="1">#REF!</definedName>
    <definedName name="BEx3BYP0FG369M7G3JEFLMMXAKTS" hidden="1">'[2]Reco Sheet for Fcast'!$F$9:$G$9</definedName>
    <definedName name="BEx3C2QR0WUD19QSVO8EMIPNQJKH" localSheetId="10" hidden="1">#REF!</definedName>
    <definedName name="BEx3C2QR0WUD19QSVO8EMIPNQJKH" hidden="1">'[2]Reco Sheet for Fcast'!$F$7:$G$7</definedName>
    <definedName name="BEx3CKFCCPZZ6ROLAT5C1DZNIC1U" localSheetId="10" hidden="1">#REF!</definedName>
    <definedName name="BEx3CKFCCPZZ6ROLAT5C1DZNIC1U" hidden="1">'[2]Reco Sheet for Fcast'!$H$2:$I$2</definedName>
    <definedName name="BEx3CO0SVO4WLH0DO43DCHYDTH1P" localSheetId="10" hidden="1">#REF!</definedName>
    <definedName name="BEx3CO0SVO4WLH0DO43DCHYDTH1P" hidden="1">'[2]Reco Sheet for Fcast'!$F$15</definedName>
    <definedName name="BEx3CP7ZOFGLSCYTIG9VMZOBZ5BQ" localSheetId="16" hidden="1">#REF!</definedName>
    <definedName name="BEx3CP7ZOFGLSCYTIG9VMZOBZ5BQ" localSheetId="18" hidden="1">#REF!</definedName>
    <definedName name="BEx3CP7ZOFGLSCYTIG9VMZOBZ5BQ" localSheetId="19" hidden="1">#REF!</definedName>
    <definedName name="BEx3CP7ZOFGLSCYTIG9VMZOBZ5BQ" localSheetId="12" hidden="1">#REF!</definedName>
    <definedName name="BEx3CP7ZOFGLSCYTIG9VMZOBZ5BQ" localSheetId="5" hidden="1">#REF!</definedName>
    <definedName name="BEx3CP7ZOFGLSCYTIG9VMZOBZ5BQ" localSheetId="11" hidden="1">#REF!</definedName>
    <definedName name="BEx3CP7ZOFGLSCYTIG9VMZOBZ5BQ" localSheetId="7" hidden="1">#REF!</definedName>
    <definedName name="BEx3CP7ZOFGLSCYTIG9VMZOBZ5BQ" localSheetId="9" hidden="1">#REF!</definedName>
    <definedName name="BEx3CP7ZOFGLSCYTIG9VMZOBZ5BQ" hidden="1">#REF!</definedName>
    <definedName name="BEx3D9G6QTSPF9UYI4X0XY0VE896" localSheetId="10" hidden="1">#REF!</definedName>
    <definedName name="BEx3D9G6QTSPF9UYI4X0XY0VE896" hidden="1">'[2]Reco Sheet for Fcast'!$F$6:$G$6</definedName>
    <definedName name="BEx3DCQU9PBRXIMLO62KS5RLH447" localSheetId="10" hidden="1">#REF!</definedName>
    <definedName name="BEx3DCQU9PBRXIMLO62KS5RLH447" hidden="1">'[2]Reco Sheet for Fcast'!$I$11:$J$11</definedName>
    <definedName name="BEx3DZDFGLYD8RLUYGMKDC4PRP04" hidden="1">'[2]Reco Sheet for Fcast'!$G$2:$H$2</definedName>
    <definedName name="BEx3EF99FD6QNNCNOKDEE67JHTUJ" localSheetId="10" hidden="1">#REF!</definedName>
    <definedName name="BEx3EF99FD6QNNCNOKDEE67JHTUJ" hidden="1">'[2]Reco Sheet for Fcast'!$I$9:$J$9</definedName>
    <definedName name="BEx3EHCSERZ2O2OAG8Y95UPG2IY9" localSheetId="16" hidden="1">'[3]AMI P &amp; L'!#REF!</definedName>
    <definedName name="BEx3EHCSERZ2O2OAG8Y95UPG2IY9" localSheetId="18" hidden="1">'[3]AMI P &amp; L'!#REF!</definedName>
    <definedName name="BEx3EHCSERZ2O2OAG8Y95UPG2IY9" localSheetId="19" hidden="1">'[3]AMI P &amp; L'!#REF!</definedName>
    <definedName name="BEx3EHCSERZ2O2OAG8Y95UPG2IY9" localSheetId="12" hidden="1">'[3]AMI P &amp; L'!#REF!</definedName>
    <definedName name="BEx3EHCSERZ2O2OAG8Y95UPG2IY9" localSheetId="5" hidden="1">'[3]AMI P &amp; L'!#REF!</definedName>
    <definedName name="BEx3EHCSERZ2O2OAG8Y95UPG2IY9" localSheetId="11" hidden="1">'[3]AMI P &amp; L'!#REF!</definedName>
    <definedName name="BEx3EHCSERZ2O2OAG8Y95UPG2IY9" localSheetId="7" hidden="1">'[3]AMI P &amp; L'!#REF!</definedName>
    <definedName name="BEx3EHCSERZ2O2OAG8Y95UPG2IY9" localSheetId="9" hidden="1">'[3]AMI P &amp; L'!#REF!</definedName>
    <definedName name="BEx3EHCSERZ2O2OAG8Y95UPG2IY9" localSheetId="10" hidden="1">#REF!</definedName>
    <definedName name="BEx3EHCSERZ2O2OAG8Y95UPG2IY9" hidden="1">'[3]AMI P &amp; L'!#REF!</definedName>
    <definedName name="BEx3EJR3TCJDYS7ZXNDS5N9KTGIK" localSheetId="10" hidden="1">#REF!</definedName>
    <definedName name="BEx3EJR3TCJDYS7ZXNDS5N9KTGIK" hidden="1">'[2]Reco Sheet for Fcast'!$F$8:$G$8</definedName>
    <definedName name="BEx3ELJTTBS6P05CNISMGOJOA60V" localSheetId="10" hidden="1">#REF!</definedName>
    <definedName name="BEx3ELJTTBS6P05CNISMGOJOA60V" hidden="1">'[2]Reco Sheet for Fcast'!$I$9:$J$9</definedName>
    <definedName name="BEx3EQSLJBDDJRHNX19PBFCKNY2I" localSheetId="10" hidden="1">#REF!</definedName>
    <definedName name="BEx3EQSLJBDDJRHNX19PBFCKNY2I" hidden="1">'[2]Reco Sheet for Fcast'!$F$11:$G$11</definedName>
    <definedName name="BEx3EUUAX947Q5N6MY6W0KSNY78Y" localSheetId="10" hidden="1">#REF!</definedName>
    <definedName name="BEx3EUUAX947Q5N6MY6W0KSNY78Y" hidden="1">'[2]Reco Sheet for Fcast'!$I$7:$J$7</definedName>
    <definedName name="BEx3FERRE7HC84YCYRFTW3IGBJS0" localSheetId="16" hidden="1">#REF!</definedName>
    <definedName name="BEx3FERRE7HC84YCYRFTW3IGBJS0" localSheetId="18" hidden="1">#REF!</definedName>
    <definedName name="BEx3FERRE7HC84YCYRFTW3IGBJS0" localSheetId="19" hidden="1">#REF!</definedName>
    <definedName name="BEx3FERRE7HC84YCYRFTW3IGBJS0" localSheetId="12" hidden="1">#REF!</definedName>
    <definedName name="BEx3FERRE7HC84YCYRFTW3IGBJS0" localSheetId="5" hidden="1">#REF!</definedName>
    <definedName name="BEx3FERRE7HC84YCYRFTW3IGBJS0" localSheetId="11" hidden="1">#REF!</definedName>
    <definedName name="BEx3FERRE7HC84YCYRFTW3IGBJS0" localSheetId="7" hidden="1">#REF!</definedName>
    <definedName name="BEx3FERRE7HC84YCYRFTW3IGBJS0" localSheetId="9" hidden="1">#REF!</definedName>
    <definedName name="BEx3FERRE7HC84YCYRFTW3IGBJS0" hidden="1">#REF!</definedName>
    <definedName name="BEx3FHMD1P5XBCH23ZKIFO6ZTCNB" localSheetId="10" hidden="1">#REF!</definedName>
    <definedName name="BEx3FHMD1P5XBCH23ZKIFO6ZTCNB" hidden="1">'[2]Reco Sheet for Fcast'!$I$6:$J$6</definedName>
    <definedName name="BEx3FI2G3YYIACQHXNXEA15M8ZK5" localSheetId="10" hidden="1">#REF!</definedName>
    <definedName name="BEx3FI2G3YYIACQHXNXEA15M8ZK5" hidden="1">'[2]Reco Sheet for Fcast'!$F$11:$G$11</definedName>
    <definedName name="BEx3FJ9MHSLDK8W91GO85FX1GX57" localSheetId="10" hidden="1">#REF!</definedName>
    <definedName name="BEx3FJ9MHSLDK8W91GO85FX1GX57" hidden="1">'[2]Reco Sheet for Fcast'!$F$8:$G$8</definedName>
    <definedName name="BEx3FR251HFU7A33PU01SJUENL2B" localSheetId="10" hidden="1">#REF!</definedName>
    <definedName name="BEx3FR251HFU7A33PU01SJUENL2B" hidden="1">'[2]Reco Sheet for Fcast'!$K$2</definedName>
    <definedName name="BEx3FX7EJL47JSLSWP3EOC265WAE" localSheetId="16" hidden="1">'[3]AMI P &amp; L'!#REF!</definedName>
    <definedName name="BEx3FX7EJL47JSLSWP3EOC265WAE" localSheetId="18" hidden="1">'[3]AMI P &amp; L'!#REF!</definedName>
    <definedName name="BEx3FX7EJL47JSLSWP3EOC265WAE" localSheetId="19" hidden="1">'[3]AMI P &amp; L'!#REF!</definedName>
    <definedName name="BEx3FX7EJL47JSLSWP3EOC265WAE" localSheetId="12" hidden="1">'[3]AMI P &amp; L'!#REF!</definedName>
    <definedName name="BEx3FX7EJL47JSLSWP3EOC265WAE" localSheetId="5" hidden="1">'[3]AMI P &amp; L'!#REF!</definedName>
    <definedName name="BEx3FX7EJL47JSLSWP3EOC265WAE" localSheetId="11" hidden="1">'[3]AMI P &amp; L'!#REF!</definedName>
    <definedName name="BEx3FX7EJL47JSLSWP3EOC265WAE" localSheetId="7" hidden="1">'[3]AMI P &amp; L'!#REF!</definedName>
    <definedName name="BEx3FX7EJL47JSLSWP3EOC265WAE" localSheetId="9" hidden="1">'[3]AMI P &amp; L'!#REF!</definedName>
    <definedName name="BEx3FX7EJL47JSLSWP3EOC265WAE" localSheetId="10" hidden="1">#REF!</definedName>
    <definedName name="BEx3FX7EJL47JSLSWP3EOC265WAE" hidden="1">'[3]AMI P &amp; L'!#REF!</definedName>
    <definedName name="BEx3FZG91H1CY5ASLHP4YHKREYG9" localSheetId="16" hidden="1">#REF!</definedName>
    <definedName name="BEx3FZG91H1CY5ASLHP4YHKREYG9" localSheetId="18" hidden="1">#REF!</definedName>
    <definedName name="BEx3FZG91H1CY5ASLHP4YHKREYG9" localSheetId="19" hidden="1">#REF!</definedName>
    <definedName name="BEx3FZG91H1CY5ASLHP4YHKREYG9" localSheetId="12" hidden="1">#REF!</definedName>
    <definedName name="BEx3FZG91H1CY5ASLHP4YHKREYG9" localSheetId="8" hidden="1">#REF!</definedName>
    <definedName name="BEx3FZG91H1CY5ASLHP4YHKREYG9" localSheetId="11" hidden="1">#REF!</definedName>
    <definedName name="BEx3FZG91H1CY5ASLHP4YHKREYG9" localSheetId="7" hidden="1">#REF!</definedName>
    <definedName name="BEx3FZG91H1CY5ASLHP4YHKREYG9" localSheetId="9" hidden="1">#REF!</definedName>
    <definedName name="BEx3FZG91H1CY5ASLHP4YHKREYG9" hidden="1">#REF!</definedName>
    <definedName name="BEx3G201R8NLJ6FIHO2QS0SW9QVV" localSheetId="10" hidden="1">#REF!</definedName>
    <definedName name="BEx3G201R8NLJ6FIHO2QS0SW9QVV" hidden="1">'[2]Reco Sheet for Fcast'!$H$2:$I$2</definedName>
    <definedName name="BEx3G2LL2II66XY5YCDPG4JE13A3" localSheetId="10" hidden="1">#REF!</definedName>
    <definedName name="BEx3G2LL2II66XY5YCDPG4JE13A3" hidden="1">'[2]Reco Sheet for Fcast'!$F$9:$G$9</definedName>
    <definedName name="BEx3G2WA0DTYY9D8AGHHOBTPE2B2" localSheetId="10" hidden="1">#REF!</definedName>
    <definedName name="BEx3G2WA0DTYY9D8AGHHOBTPE2B2" hidden="1">'[2]Reco Sheet for Fcast'!$F$7:$G$7</definedName>
    <definedName name="BEx3GCXR6IAS0B6WJ03GJVH7CO52" localSheetId="10" hidden="1">#REF!</definedName>
    <definedName name="BEx3GCXR6IAS0B6WJ03GJVH7CO52" hidden="1">'[2]Reco Sheet for Fcast'!$F$15</definedName>
    <definedName name="BEx3GEVV18SEQDI1JGY7EN6D1GT1" localSheetId="16" hidden="1">'[3]AMI P &amp; L'!#REF!</definedName>
    <definedName name="BEx3GEVV18SEQDI1JGY7EN6D1GT1" localSheetId="18" hidden="1">'[3]AMI P &amp; L'!#REF!</definedName>
    <definedName name="BEx3GEVV18SEQDI1JGY7EN6D1GT1" localSheetId="19" hidden="1">'[3]AMI P &amp; L'!#REF!</definedName>
    <definedName name="BEx3GEVV18SEQDI1JGY7EN6D1GT1" localSheetId="12" hidden="1">'[3]AMI P &amp; L'!#REF!</definedName>
    <definedName name="BEx3GEVV18SEQDI1JGY7EN6D1GT1" localSheetId="5" hidden="1">'[3]AMI P &amp; L'!#REF!</definedName>
    <definedName name="BEx3GEVV18SEQDI1JGY7EN6D1GT1" localSheetId="11" hidden="1">'[3]AMI P &amp; L'!#REF!</definedName>
    <definedName name="BEx3GEVV18SEQDI1JGY7EN6D1GT1" localSheetId="7" hidden="1">'[3]AMI P &amp; L'!#REF!</definedName>
    <definedName name="BEx3GEVV18SEQDI1JGY7EN6D1GT1" localSheetId="9" hidden="1">'[3]AMI P &amp; L'!#REF!</definedName>
    <definedName name="BEx3GEVV18SEQDI1JGY7EN6D1GT1" localSheetId="10" hidden="1">#REF!</definedName>
    <definedName name="BEx3GEVV18SEQDI1JGY7EN6D1GT1" hidden="1">'[3]AMI P &amp; L'!#REF!</definedName>
    <definedName name="BEx3GKFH64MKQX61S7DYTZ15JCPY" localSheetId="10" hidden="1">#REF!</definedName>
    <definedName name="BEx3GKFH64MKQX61S7DYTZ15JCPY" hidden="1">'[2]Reco Sheet for Fcast'!$G$2</definedName>
    <definedName name="BEx3GMJ1Y6UU02DLRL0QXCEKDA6C" localSheetId="16" hidden="1">'[3]AMI P &amp; L'!#REF!</definedName>
    <definedName name="BEx3GMJ1Y6UU02DLRL0QXCEKDA6C" localSheetId="18" hidden="1">'[3]AMI P &amp; L'!#REF!</definedName>
    <definedName name="BEx3GMJ1Y6UU02DLRL0QXCEKDA6C" localSheetId="19" hidden="1">'[3]AMI P &amp; L'!#REF!</definedName>
    <definedName name="BEx3GMJ1Y6UU02DLRL0QXCEKDA6C" localSheetId="12" hidden="1">'[3]AMI P &amp; L'!#REF!</definedName>
    <definedName name="BEx3GMJ1Y6UU02DLRL0QXCEKDA6C" localSheetId="5" hidden="1">'[3]AMI P &amp; L'!#REF!</definedName>
    <definedName name="BEx3GMJ1Y6UU02DLRL0QXCEKDA6C" localSheetId="11" hidden="1">'[3]AMI P &amp; L'!#REF!</definedName>
    <definedName name="BEx3GMJ1Y6UU02DLRL0QXCEKDA6C" localSheetId="7" hidden="1">'[3]AMI P &amp; L'!#REF!</definedName>
    <definedName name="BEx3GMJ1Y6UU02DLRL0QXCEKDA6C" localSheetId="9" hidden="1">'[3]AMI P &amp; L'!#REF!</definedName>
    <definedName name="BEx3GMJ1Y6UU02DLRL0QXCEKDA6C" localSheetId="10" hidden="1">#REF!</definedName>
    <definedName name="BEx3GMJ1Y6UU02DLRL0QXCEKDA6C" hidden="1">'[3]AMI P &amp; L'!#REF!</definedName>
    <definedName name="BEx3GN4LY0135CBDIN1TU2UEODGF" localSheetId="10" hidden="1">#REF!</definedName>
    <definedName name="BEx3GN4LY0135CBDIN1TU2UEODGF" hidden="1">'[2]Reco Sheet for Fcast'!$I$10:$J$10</definedName>
    <definedName name="BEx3GPDH2AH4QKT4OOSN563XUHBD" localSheetId="10" hidden="1">#REF!</definedName>
    <definedName name="BEx3GPDH2AH4QKT4OOSN563XUHBD" hidden="1">'[2]Reco Sheet for Fcast'!$I$9:$J$9</definedName>
    <definedName name="BEx3H0RFPKED2NN6LBYFK5P5HLK6" hidden="1">'[2]Reco Sheet for Fcast'!$I$6:$J$6</definedName>
    <definedName name="BEx3H5UX2GZFZZT657YR76RHW5I6" localSheetId="16" hidden="1">'[3]AMI P &amp; L'!#REF!</definedName>
    <definedName name="BEx3H5UX2GZFZZT657YR76RHW5I6" localSheetId="18" hidden="1">'[3]AMI P &amp; L'!#REF!</definedName>
    <definedName name="BEx3H5UX2GZFZZT657YR76RHW5I6" localSheetId="19" hidden="1">'[3]AMI P &amp; L'!#REF!</definedName>
    <definedName name="BEx3H5UX2GZFZZT657YR76RHW5I6" localSheetId="12" hidden="1">'[3]AMI P &amp; L'!#REF!</definedName>
    <definedName name="BEx3H5UX2GZFZZT657YR76RHW5I6" localSheetId="5" hidden="1">'[3]AMI P &amp; L'!#REF!</definedName>
    <definedName name="BEx3H5UX2GZFZZT657YR76RHW5I6" localSheetId="11" hidden="1">'[3]AMI P &amp; L'!#REF!</definedName>
    <definedName name="BEx3H5UX2GZFZZT657YR76RHW5I6" localSheetId="7" hidden="1">'[3]AMI P &amp; L'!#REF!</definedName>
    <definedName name="BEx3H5UX2GZFZZT657YR76RHW5I6" localSheetId="9" hidden="1">'[3]AMI P &amp; L'!#REF!</definedName>
    <definedName name="BEx3H5UX2GZFZZT657YR76RHW5I6" localSheetId="10" hidden="1">#REF!</definedName>
    <definedName name="BEx3H5UX2GZFZZT657YR76RHW5I6" hidden="1">'[3]AMI P &amp; L'!#REF!</definedName>
    <definedName name="BEx3HA1YAMCT0GK89031ZWXQ3VK3" localSheetId="16" hidden="1">#REF!</definedName>
    <definedName name="BEx3HA1YAMCT0GK89031ZWXQ3VK3" localSheetId="18" hidden="1">#REF!</definedName>
    <definedName name="BEx3HA1YAMCT0GK89031ZWXQ3VK3" localSheetId="19" hidden="1">#REF!</definedName>
    <definedName name="BEx3HA1YAMCT0GK89031ZWXQ3VK3" localSheetId="12" hidden="1">#REF!</definedName>
    <definedName name="BEx3HA1YAMCT0GK89031ZWXQ3VK3" localSheetId="5" hidden="1">#REF!</definedName>
    <definedName name="BEx3HA1YAMCT0GK89031ZWXQ3VK3" localSheetId="11" hidden="1">#REF!</definedName>
    <definedName name="BEx3HA1YAMCT0GK89031ZWXQ3VK3" localSheetId="7" hidden="1">#REF!</definedName>
    <definedName name="BEx3HA1YAMCT0GK89031ZWXQ3VK3" localSheetId="9" hidden="1">#REF!</definedName>
    <definedName name="BEx3HA1YAMCT0GK89031ZWXQ3VK3" localSheetId="10" hidden="1">#REF!</definedName>
    <definedName name="BEx3HA1YAMCT0GK89031ZWXQ3VK3" hidden="1">#REF!</definedName>
    <definedName name="BEx3HMSEFOP6DBM4R97XA6B7NFG6" localSheetId="10" hidden="1">#REF!</definedName>
    <definedName name="BEx3HMSEFOP6DBM4R97XA6B7NFG6" hidden="1">'[2]Reco Sheet for Fcast'!$F$8:$G$8</definedName>
    <definedName name="BEx3HWJ5SQSD2CVCQNR183X44FR8" localSheetId="10" hidden="1">#REF!</definedName>
    <definedName name="BEx3HWJ5SQSD2CVCQNR183X44FR8" hidden="1">'[2]Reco Sheet for Fcast'!$H$2:$I$2</definedName>
    <definedName name="BEx3I09YVXO0G4X7KGSA4WGORM35" localSheetId="10" hidden="1">#REF!</definedName>
    <definedName name="BEx3I09YVXO0G4X7KGSA4WGORM35" hidden="1">'[2]Reco Sheet for Fcast'!$F$6:$G$6</definedName>
    <definedName name="BEx3ICF1GY8HQEBIU9S43PDJ90BX" localSheetId="10" hidden="1">#REF!</definedName>
    <definedName name="BEx3ICF1GY8HQEBIU9S43PDJ90BX" hidden="1">'[2]Reco Sheet for Fcast'!$F$6:$G$6</definedName>
    <definedName name="BEx3IDWZ8T53H64CYTGG2AA2IK4V" localSheetId="16" hidden="1">#REF!</definedName>
    <definedName name="BEx3IDWZ8T53H64CYTGG2AA2IK4V" localSheetId="18" hidden="1">#REF!</definedName>
    <definedName name="BEx3IDWZ8T53H64CYTGG2AA2IK4V" localSheetId="19" hidden="1">#REF!</definedName>
    <definedName name="BEx3IDWZ8T53H64CYTGG2AA2IK4V" localSheetId="12" hidden="1">#REF!</definedName>
    <definedName name="BEx3IDWZ8T53H64CYTGG2AA2IK4V" localSheetId="5" hidden="1">#REF!</definedName>
    <definedName name="BEx3IDWZ8T53H64CYTGG2AA2IK4V" localSheetId="11" hidden="1">#REF!</definedName>
    <definedName name="BEx3IDWZ8T53H64CYTGG2AA2IK4V" localSheetId="7" hidden="1">#REF!</definedName>
    <definedName name="BEx3IDWZ8T53H64CYTGG2AA2IK4V" localSheetId="9" hidden="1">#REF!</definedName>
    <definedName name="BEx3IDWZ8T53H64CYTGG2AA2IK4V" hidden="1">#REF!</definedName>
    <definedName name="BEx3IMR61GX9W41FLO58UWSRANKO" localSheetId="16" hidden="1">#REF!</definedName>
    <definedName name="BEx3IMR61GX9W41FLO58UWSRANKO" localSheetId="18" hidden="1">#REF!</definedName>
    <definedName name="BEx3IMR61GX9W41FLO58UWSRANKO" localSheetId="19" hidden="1">#REF!</definedName>
    <definedName name="BEx3IMR61GX9W41FLO58UWSRANKO" localSheetId="12" hidden="1">#REF!</definedName>
    <definedName name="BEx3IMR61GX9W41FLO58UWSRANKO" localSheetId="11" hidden="1">#REF!</definedName>
    <definedName name="BEx3IMR61GX9W41FLO58UWSRANKO" localSheetId="7" hidden="1">#REF!</definedName>
    <definedName name="BEx3IMR61GX9W41FLO58UWSRANKO" localSheetId="9" hidden="1">#REF!</definedName>
    <definedName name="BEx3IMR61GX9W41FLO58UWSRANKO" hidden="1">#REF!</definedName>
    <definedName name="BEx3IQCO1C0W3USXAADRS1Q10X5F" localSheetId="16" hidden="1">#REF!</definedName>
    <definedName name="BEx3IQCO1C0W3USXAADRS1Q10X5F" localSheetId="18" hidden="1">#REF!</definedName>
    <definedName name="BEx3IQCO1C0W3USXAADRS1Q10X5F" localSheetId="19" hidden="1">#REF!</definedName>
    <definedName name="BEx3IQCO1C0W3USXAADRS1Q10X5F" localSheetId="12" hidden="1">#REF!</definedName>
    <definedName name="BEx3IQCO1C0W3USXAADRS1Q10X5F" localSheetId="11" hidden="1">#REF!</definedName>
    <definedName name="BEx3IQCO1C0W3USXAADRS1Q10X5F" localSheetId="7" hidden="1">#REF!</definedName>
    <definedName name="BEx3IQCO1C0W3USXAADRS1Q10X5F" localSheetId="9" hidden="1">#REF!</definedName>
    <definedName name="BEx3IQCO1C0W3USXAADRS1Q10X5F" hidden="1">#REF!</definedName>
    <definedName name="BEx3IYAH2DEBFWO8F94H4MXE3RLY" localSheetId="16" hidden="1">'[3]AMI P &amp; L'!#REF!</definedName>
    <definedName name="BEx3IYAH2DEBFWO8F94H4MXE3RLY" localSheetId="18" hidden="1">'[3]AMI P &amp; L'!#REF!</definedName>
    <definedName name="BEx3IYAH2DEBFWO8F94H4MXE3RLY" localSheetId="19" hidden="1">'[3]AMI P &amp; L'!#REF!</definedName>
    <definedName name="BEx3IYAH2DEBFWO8F94H4MXE3RLY" localSheetId="12" hidden="1">'[3]AMI P &amp; L'!#REF!</definedName>
    <definedName name="BEx3IYAH2DEBFWO8F94H4MXE3RLY" localSheetId="5" hidden="1">'[3]AMI P &amp; L'!#REF!</definedName>
    <definedName name="BEx3IYAH2DEBFWO8F94H4MXE3RLY" localSheetId="11" hidden="1">'[3]AMI P &amp; L'!#REF!</definedName>
    <definedName name="BEx3IYAH2DEBFWO8F94H4MXE3RLY" localSheetId="7" hidden="1">'[3]AMI P &amp; L'!#REF!</definedName>
    <definedName name="BEx3IYAH2DEBFWO8F94H4MXE3RLY" localSheetId="9" hidden="1">'[3]AMI P &amp; L'!#REF!</definedName>
    <definedName name="BEx3IYAH2DEBFWO8F94H4MXE3RLY" localSheetId="10" hidden="1">#REF!</definedName>
    <definedName name="BEx3IYAH2DEBFWO8F94H4MXE3RLY" hidden="1">'[3]AMI P &amp; L'!#REF!</definedName>
    <definedName name="BEx3IZXXSYEW50379N2EAFWO8DZV" localSheetId="16" hidden="1">'[3]AMI P &amp; L'!#REF!</definedName>
    <definedName name="BEx3IZXXSYEW50379N2EAFWO8DZV" localSheetId="18" hidden="1">'[3]AMI P &amp; L'!#REF!</definedName>
    <definedName name="BEx3IZXXSYEW50379N2EAFWO8DZV" localSheetId="19" hidden="1">'[3]AMI P &amp; L'!#REF!</definedName>
    <definedName name="BEx3IZXXSYEW50379N2EAFWO8DZV" localSheetId="12" hidden="1">'[3]AMI P &amp; L'!#REF!</definedName>
    <definedName name="BEx3IZXXSYEW50379N2EAFWO8DZV" localSheetId="11" hidden="1">'[3]AMI P &amp; L'!#REF!</definedName>
    <definedName name="BEx3IZXXSYEW50379N2EAFWO8DZV" localSheetId="7" hidden="1">'[3]AMI P &amp; L'!#REF!</definedName>
    <definedName name="BEx3IZXXSYEW50379N2EAFWO8DZV" localSheetId="9" hidden="1">'[3]AMI P &amp; L'!#REF!</definedName>
    <definedName name="BEx3IZXXSYEW50379N2EAFWO8DZV" localSheetId="10" hidden="1">#REF!</definedName>
    <definedName name="BEx3IZXXSYEW50379N2EAFWO8DZV" hidden="1">'[3]AMI P &amp; L'!#REF!</definedName>
    <definedName name="BEx3J1VZVGTKT4ATPO9O5JCSFTTR" localSheetId="10" hidden="1">#REF!</definedName>
    <definedName name="BEx3J1VZVGTKT4ATPO9O5JCSFTTR" hidden="1">'[2]Reco Sheet for Fcast'!$I$9:$J$9</definedName>
    <definedName name="BEx3JC2TY7JNAAC3L7QHVPQXLGQ8" localSheetId="10" hidden="1">#REF!</definedName>
    <definedName name="BEx3JC2TY7JNAAC3L7QHVPQXLGQ8" hidden="1">'[2]Reco Sheet for Fcast'!$I$11:$J$11</definedName>
    <definedName name="BEx3JIYZIVBGXQG29MDJG53D99D8" hidden="1">'[2]Reco Sheet for Fcast'!$L$6:$M$10</definedName>
    <definedName name="BEx3JX23SYDIGOGM4Y0CQFBW8ZBV" localSheetId="10" hidden="1">#REF!</definedName>
    <definedName name="BEx3JX23SYDIGOGM4Y0CQFBW8ZBV" hidden="1">'[2]Reco Sheet for Fcast'!$F$8:$G$8</definedName>
    <definedName name="BEx3JXCXCVBZJGV5VEG9MJEI01AL" localSheetId="10" hidden="1">#REF!</definedName>
    <definedName name="BEx3JXCXCVBZJGV5VEG9MJEI01AL" hidden="1">'[2]Reco Sheet for Fcast'!$I$7:$J$7</definedName>
    <definedName name="BEx3JYK2N7X59TPJSKYZ77ENY8SS" localSheetId="10" hidden="1">#REF!</definedName>
    <definedName name="BEx3JYK2N7X59TPJSKYZ77ENY8SS" hidden="1">'[2]Reco Sheet for Fcast'!$I$6:$J$6</definedName>
    <definedName name="BEx3K4EII7GU1CG0BN7UL15M6J8Z" localSheetId="16" hidden="1">'[3]AMI P &amp; L'!#REF!</definedName>
    <definedName name="BEx3K4EII7GU1CG0BN7UL15M6J8Z" localSheetId="18" hidden="1">'[3]AMI P &amp; L'!#REF!</definedName>
    <definedName name="BEx3K4EII7GU1CG0BN7UL15M6J8Z" localSheetId="19" hidden="1">'[3]AMI P &amp; L'!#REF!</definedName>
    <definedName name="BEx3K4EII7GU1CG0BN7UL15M6J8Z" localSheetId="12" hidden="1">'[3]AMI P &amp; L'!#REF!</definedName>
    <definedName name="BEx3K4EII7GU1CG0BN7UL15M6J8Z" localSheetId="5" hidden="1">'[3]AMI P &amp; L'!#REF!</definedName>
    <definedName name="BEx3K4EII7GU1CG0BN7UL15M6J8Z" localSheetId="11" hidden="1">'[3]AMI P &amp; L'!#REF!</definedName>
    <definedName name="BEx3K4EII7GU1CG0BN7UL15M6J8Z" localSheetId="7" hidden="1">'[3]AMI P &amp; L'!#REF!</definedName>
    <definedName name="BEx3K4EII7GU1CG0BN7UL15M6J8Z" localSheetId="9" hidden="1">'[3]AMI P &amp; L'!#REF!</definedName>
    <definedName name="BEx3K4EII7GU1CG0BN7UL15M6J8Z" localSheetId="10" hidden="1">#REF!</definedName>
    <definedName name="BEx3K4EII7GU1CG0BN7UL15M6J8Z" hidden="1">'[3]AMI P &amp; L'!#REF!</definedName>
    <definedName name="BEx3K4ZXQUQ2KYZF74B84SO48XMW" localSheetId="10" hidden="1">#REF!</definedName>
    <definedName name="BEx3K4ZXQUQ2KYZF74B84SO48XMW" hidden="1">'[2]Reco Sheet for Fcast'!$I$9:$J$9</definedName>
    <definedName name="BEx3KEFXUCVNVPH7KSEGAZYX13B5" localSheetId="10" hidden="1">#REF!</definedName>
    <definedName name="BEx3KEFXUCVNVPH7KSEGAZYX13B5" hidden="1">'[2]Reco Sheet for Fcast'!$F$6:$G$6</definedName>
    <definedName name="BEx3KFXUAF6YXAA47B7Q6X9B3VGB" localSheetId="10" hidden="1">#REF!</definedName>
    <definedName name="BEx3KFXUAF6YXAA47B7Q6X9B3VGB" hidden="1">'[2]Reco Sheet for Fcast'!$I$10:$J$10</definedName>
    <definedName name="BEx3KHFTUPUPZJH4ER0RQ5CMQ7ZC" localSheetId="16" hidden="1">#REF!</definedName>
    <definedName name="BEx3KHFTUPUPZJH4ER0RQ5CMQ7ZC" localSheetId="18" hidden="1">#REF!</definedName>
    <definedName name="BEx3KHFTUPUPZJH4ER0RQ5CMQ7ZC" localSheetId="19" hidden="1">#REF!</definedName>
    <definedName name="BEx3KHFTUPUPZJH4ER0RQ5CMQ7ZC" localSheetId="12" hidden="1">#REF!</definedName>
    <definedName name="BEx3KHFTUPUPZJH4ER0RQ5CMQ7ZC" localSheetId="5" hidden="1">#REF!</definedName>
    <definedName name="BEx3KHFTUPUPZJH4ER0RQ5CMQ7ZC" localSheetId="11" hidden="1">#REF!</definedName>
    <definedName name="BEx3KHFTUPUPZJH4ER0RQ5CMQ7ZC" localSheetId="7" hidden="1">#REF!</definedName>
    <definedName name="BEx3KHFTUPUPZJH4ER0RQ5CMQ7ZC" localSheetId="9" hidden="1">#REF!</definedName>
    <definedName name="BEx3KHFTUPUPZJH4ER0RQ5CMQ7ZC" hidden="1">#REF!</definedName>
    <definedName name="BEx3KIXQYOGMPK4WJJAVBRX4NR28" localSheetId="16" hidden="1">'[3]AMI P &amp; L'!#REF!</definedName>
    <definedName name="BEx3KIXQYOGMPK4WJJAVBRX4NR28" localSheetId="18" hidden="1">'[3]AMI P &amp; L'!#REF!</definedName>
    <definedName name="BEx3KIXQYOGMPK4WJJAVBRX4NR28" localSheetId="19" hidden="1">'[3]AMI P &amp; L'!#REF!</definedName>
    <definedName name="BEx3KIXQYOGMPK4WJJAVBRX4NR28" localSheetId="12" hidden="1">'[3]AMI P &amp; L'!#REF!</definedName>
    <definedName name="BEx3KIXQYOGMPK4WJJAVBRX4NR28" localSheetId="5" hidden="1">'[3]AMI P &amp; L'!#REF!</definedName>
    <definedName name="BEx3KIXQYOGMPK4WJJAVBRX4NR28" localSheetId="11" hidden="1">'[3]AMI P &amp; L'!#REF!</definedName>
    <definedName name="BEx3KIXQYOGMPK4WJJAVBRX4NR28" localSheetId="7" hidden="1">'[3]AMI P &amp; L'!#REF!</definedName>
    <definedName name="BEx3KIXQYOGMPK4WJJAVBRX4NR28" localSheetId="9" hidden="1">'[3]AMI P &amp; L'!#REF!</definedName>
    <definedName name="BEx3KIXQYOGMPK4WJJAVBRX4NR28" localSheetId="10" hidden="1">#REF!</definedName>
    <definedName name="BEx3KIXQYOGMPK4WJJAVBRX4NR28" hidden="1">'[3]AMI P &amp; L'!#REF!</definedName>
    <definedName name="BEx3KJOMVOSFZVJUL3GKCNP6DQDS" localSheetId="10" hidden="1">#REF!</definedName>
    <definedName name="BEx3KJOMVOSFZVJUL3GKCNP6DQDS" hidden="1">'[2]Reco Sheet for Fcast'!$F$6:$G$6</definedName>
    <definedName name="BEx3KP2VRBMORK0QEAZUYCXL3DHJ" localSheetId="10" hidden="1">#REF!</definedName>
    <definedName name="BEx3KP2VRBMORK0QEAZUYCXL3DHJ" hidden="1">'[2]Reco Sheet for Fcast'!$I$6:$J$6</definedName>
    <definedName name="BEx3L4IN3LI4C26SITKTGAH27CDU" localSheetId="10" hidden="1">#REF!</definedName>
    <definedName name="BEx3L4IN3LI4C26SITKTGAH27CDU" hidden="1">'[2]Reco Sheet for Fcast'!$F$15</definedName>
    <definedName name="BEx3L4TEN6GRE0LY9ZXOGB3AS8JU" localSheetId="16" hidden="1">#REF!</definedName>
    <definedName name="BEx3L4TEN6GRE0LY9ZXOGB3AS8JU" localSheetId="18" hidden="1">#REF!</definedName>
    <definedName name="BEx3L4TEN6GRE0LY9ZXOGB3AS8JU" localSheetId="19" hidden="1">#REF!</definedName>
    <definedName name="BEx3L4TEN6GRE0LY9ZXOGB3AS8JU" localSheetId="12" hidden="1">#REF!</definedName>
    <definedName name="BEx3L4TEN6GRE0LY9ZXOGB3AS8JU" localSheetId="5" hidden="1">#REF!</definedName>
    <definedName name="BEx3L4TEN6GRE0LY9ZXOGB3AS8JU" localSheetId="11" hidden="1">#REF!</definedName>
    <definedName name="BEx3L4TEN6GRE0LY9ZXOGB3AS8JU" localSheetId="7" hidden="1">#REF!</definedName>
    <definedName name="BEx3L4TEN6GRE0LY9ZXOGB3AS8JU" localSheetId="9" hidden="1">#REF!</definedName>
    <definedName name="BEx3L4TEN6GRE0LY9ZXOGB3AS8JU" hidden="1">#REF!</definedName>
    <definedName name="BEx3L4YQ0J7ZU0M5QM6YIPCEYC9K" localSheetId="16" hidden="1">'[3]AMI P &amp; L'!#REF!</definedName>
    <definedName name="BEx3L4YQ0J7ZU0M5QM6YIPCEYC9K" localSheetId="18" hidden="1">'[3]AMI P &amp; L'!#REF!</definedName>
    <definedName name="BEx3L4YQ0J7ZU0M5QM6YIPCEYC9K" localSheetId="19" hidden="1">'[3]AMI P &amp; L'!#REF!</definedName>
    <definedName name="BEx3L4YQ0J7ZU0M5QM6YIPCEYC9K" localSheetId="12" hidden="1">'[3]AMI P &amp; L'!#REF!</definedName>
    <definedName name="BEx3L4YQ0J7ZU0M5QM6YIPCEYC9K" localSheetId="5" hidden="1">'[3]AMI P &amp; L'!#REF!</definedName>
    <definedName name="BEx3L4YQ0J7ZU0M5QM6YIPCEYC9K" localSheetId="11" hidden="1">'[3]AMI P &amp; L'!#REF!</definedName>
    <definedName name="BEx3L4YQ0J7ZU0M5QM6YIPCEYC9K" localSheetId="7" hidden="1">'[3]AMI P &amp; L'!#REF!</definedName>
    <definedName name="BEx3L4YQ0J7ZU0M5QM6YIPCEYC9K" localSheetId="9" hidden="1">'[3]AMI P &amp; L'!#REF!</definedName>
    <definedName name="BEx3L4YQ0J7ZU0M5QM6YIPCEYC9K" localSheetId="10" hidden="1">#REF!</definedName>
    <definedName name="BEx3L4YQ0J7ZU0M5QM6YIPCEYC9K" hidden="1">'[3]AMI P &amp; L'!#REF!</definedName>
    <definedName name="BEx3L60DJOR7NQN42G7YSAODP1EX" localSheetId="10" hidden="1">#REF!</definedName>
    <definedName name="BEx3L60DJOR7NQN42G7YSAODP1EX" hidden="1">'[2]Reco Sheet for Fcast'!$I$7:$J$7</definedName>
    <definedName name="BEx3L7D0PI38HWZ7VADU16C9E33D" localSheetId="10" hidden="1">#REF!</definedName>
    <definedName name="BEx3L7D0PI38HWZ7VADU16C9E33D" hidden="1">'[2]Reco Sheet for Fcast'!$I$7:$J$7</definedName>
    <definedName name="BEx3LLANOTINBHAJ3AOID9T7Y05X" localSheetId="16" hidden="1">#REF!</definedName>
    <definedName name="BEx3LLANOTINBHAJ3AOID9T7Y05X" localSheetId="18" hidden="1">#REF!</definedName>
    <definedName name="BEx3LLANOTINBHAJ3AOID9T7Y05X" localSheetId="19" hidden="1">#REF!</definedName>
    <definedName name="BEx3LLANOTINBHAJ3AOID9T7Y05X" localSheetId="12" hidden="1">#REF!</definedName>
    <definedName name="BEx3LLANOTINBHAJ3AOID9T7Y05X" localSheetId="5" hidden="1">#REF!</definedName>
    <definedName name="BEx3LLANOTINBHAJ3AOID9T7Y05X" localSheetId="11" hidden="1">#REF!</definedName>
    <definedName name="BEx3LLANOTINBHAJ3AOID9T7Y05X" localSheetId="7" hidden="1">#REF!</definedName>
    <definedName name="BEx3LLANOTINBHAJ3AOID9T7Y05X" localSheetId="9" hidden="1">#REF!</definedName>
    <definedName name="BEx3LLANOTINBHAJ3AOID9T7Y05X" hidden="1">#REF!</definedName>
    <definedName name="BEx3LM1PR4Y7KINKMTMKR984GX8Q" localSheetId="10" hidden="1">#REF!</definedName>
    <definedName name="BEx3LM1PR4Y7KINKMTMKR984GX8Q" hidden="1">'[2]Reco Sheet for Fcast'!$I$8:$J$8</definedName>
    <definedName name="BEx3LPCEZ1C0XEKNCM3YT09JWCUO" localSheetId="10" hidden="1">#REF!</definedName>
    <definedName name="BEx3LPCEZ1C0XEKNCM3YT09JWCUO" hidden="1">'[2]Reco Sheet for Fcast'!$I$10:$J$10</definedName>
    <definedName name="BEx3M1BZ3GQC6D7YTGDIT0JUJ9EC" localSheetId="16" hidden="1">#REF!</definedName>
    <definedName name="BEx3M1BZ3GQC6D7YTGDIT0JUJ9EC" localSheetId="18" hidden="1">#REF!</definedName>
    <definedName name="BEx3M1BZ3GQC6D7YTGDIT0JUJ9EC" localSheetId="19" hidden="1">#REF!</definedName>
    <definedName name="BEx3M1BZ3GQC6D7YTGDIT0JUJ9EC" localSheetId="12" hidden="1">#REF!</definedName>
    <definedName name="BEx3M1BZ3GQC6D7YTGDIT0JUJ9EC" localSheetId="5" hidden="1">#REF!</definedName>
    <definedName name="BEx3M1BZ3GQC6D7YTGDIT0JUJ9EC" localSheetId="11" hidden="1">#REF!</definedName>
    <definedName name="BEx3M1BZ3GQC6D7YTGDIT0JUJ9EC" localSheetId="7" hidden="1">#REF!</definedName>
    <definedName name="BEx3M1BZ3GQC6D7YTGDIT0JUJ9EC" localSheetId="9" hidden="1">#REF!</definedName>
    <definedName name="BEx3M1BZ3GQC6D7YTGDIT0JUJ9EC" hidden="1">#REF!</definedName>
    <definedName name="BEx3M1MR1K1NQD03H74BFWOK4MWQ" localSheetId="10" hidden="1">#REF!</definedName>
    <definedName name="BEx3M1MR1K1NQD03H74BFWOK4MWQ" hidden="1">'[2]Reco Sheet for Fcast'!$F$15</definedName>
    <definedName name="BEx3M4H77MYUKOOD31H9F80NMVK8" localSheetId="10" hidden="1">#REF!</definedName>
    <definedName name="BEx3M4H77MYUKOOD31H9F80NMVK8" hidden="1">'[2]Reco Sheet for Fcast'!$H$2:$I$2</definedName>
    <definedName name="BEx3M6VO0UGM4OO58SB94R6U0UKE" localSheetId="16" hidden="1">#REF!</definedName>
    <definedName name="BEx3M6VO0UGM4OO58SB94R6U0UKE" localSheetId="18" hidden="1">#REF!</definedName>
    <definedName name="BEx3M6VO0UGM4OO58SB94R6U0UKE" localSheetId="19" hidden="1">#REF!</definedName>
    <definedName name="BEx3M6VO0UGM4OO58SB94R6U0UKE" localSheetId="12" hidden="1">#REF!</definedName>
    <definedName name="BEx3M6VO0UGM4OO58SB94R6U0UKE" localSheetId="5" hidden="1">#REF!</definedName>
    <definedName name="BEx3M6VO0UGM4OO58SB94R6U0UKE" localSheetId="11" hidden="1">#REF!</definedName>
    <definedName name="BEx3M6VO0UGM4OO58SB94R6U0UKE" localSheetId="7" hidden="1">#REF!</definedName>
    <definedName name="BEx3M6VO0UGM4OO58SB94R6U0UKE" localSheetId="9" hidden="1">#REF!</definedName>
    <definedName name="BEx3M6VO0UGM4OO58SB94R6U0UKE" hidden="1">#REF!</definedName>
    <definedName name="BEx3M9VFX329PZWYC4DMZ6P3W9R2" localSheetId="10" hidden="1">#REF!</definedName>
    <definedName name="BEx3M9VFX329PZWYC4DMZ6P3W9R2" hidden="1">'[2]Reco Sheet for Fcast'!$F$8:$G$8</definedName>
    <definedName name="BEx3MCQ0VEBV0CZXDS505L38EQ8N" localSheetId="10" hidden="1">#REF!</definedName>
    <definedName name="BEx3MCQ0VEBV0CZXDS505L38EQ8N" hidden="1">'[2]Reco Sheet for Fcast'!$I$11:$J$11</definedName>
    <definedName name="BEx3MEYV5LQY0BAL7V3CFAFVOM3T" localSheetId="10" hidden="1">#REF!</definedName>
    <definedName name="BEx3MEYV5LQY0BAL7V3CFAFVOM3T" hidden="1">'[2]Reco Sheet for Fcast'!$I$9:$J$9</definedName>
    <definedName name="BEx3MREOFWJQEYMCMBL7ZE06NBN6" localSheetId="10" hidden="1">#REF!</definedName>
    <definedName name="BEx3MREOFWJQEYMCMBL7ZE06NBN6" hidden="1">'[2]Reco Sheet for Fcast'!$G$2</definedName>
    <definedName name="BEx3MSAX474ABZKYQ7WBYQI19FN1" localSheetId="16" hidden="1">#REF!</definedName>
    <definedName name="BEx3MSAX474ABZKYQ7WBYQI19FN1" localSheetId="18" hidden="1">#REF!</definedName>
    <definedName name="BEx3MSAX474ABZKYQ7WBYQI19FN1" localSheetId="19" hidden="1">#REF!</definedName>
    <definedName name="BEx3MSAX474ABZKYQ7WBYQI19FN1" localSheetId="12" hidden="1">#REF!</definedName>
    <definedName name="BEx3MSAX474ABZKYQ7WBYQI19FN1" localSheetId="5" hidden="1">#REF!</definedName>
    <definedName name="BEx3MSAX474ABZKYQ7WBYQI19FN1" localSheetId="11" hidden="1">#REF!</definedName>
    <definedName name="BEx3MSAX474ABZKYQ7WBYQI19FN1" localSheetId="7" hidden="1">#REF!</definedName>
    <definedName name="BEx3MSAX474ABZKYQ7WBYQI19FN1" localSheetId="9" hidden="1">#REF!</definedName>
    <definedName name="BEx3MSAX474ABZKYQ7WBYQI19FN1" hidden="1">#REF!</definedName>
    <definedName name="BEx3N9JDP50MA4MMRXI6DO38SIEQ" localSheetId="16" hidden="1">#REF!</definedName>
    <definedName name="BEx3N9JDP50MA4MMRXI6DO38SIEQ" localSheetId="18" hidden="1">#REF!</definedName>
    <definedName name="BEx3N9JDP50MA4MMRXI6DO38SIEQ" localSheetId="19" hidden="1">#REF!</definedName>
    <definedName name="BEx3N9JDP50MA4MMRXI6DO38SIEQ" localSheetId="12" hidden="1">#REF!</definedName>
    <definedName name="BEx3N9JDP50MA4MMRXI6DO38SIEQ" localSheetId="11" hidden="1">#REF!</definedName>
    <definedName name="BEx3N9JDP50MA4MMRXI6DO38SIEQ" localSheetId="7" hidden="1">#REF!</definedName>
    <definedName name="BEx3N9JDP50MA4MMRXI6DO38SIEQ" localSheetId="9" hidden="1">#REF!</definedName>
    <definedName name="BEx3N9JDP50MA4MMRXI6DO38SIEQ" hidden="1">#REF!</definedName>
    <definedName name="BEx3NDL42HVLOSCW6X9BEOB0XN9F" localSheetId="16" hidden="1">#REF!</definedName>
    <definedName name="BEx3NDL42HVLOSCW6X9BEOB0XN9F" localSheetId="18" hidden="1">#REF!</definedName>
    <definedName name="BEx3NDL42HVLOSCW6X9BEOB0XN9F" localSheetId="19" hidden="1">#REF!</definedName>
    <definedName name="BEx3NDL42HVLOSCW6X9BEOB0XN9F" localSheetId="12" hidden="1">#REF!</definedName>
    <definedName name="BEx3NDL42HVLOSCW6X9BEOB0XN9F" localSheetId="11" hidden="1">#REF!</definedName>
    <definedName name="BEx3NDL42HVLOSCW6X9BEOB0XN9F" localSheetId="7" hidden="1">#REF!</definedName>
    <definedName name="BEx3NDL42HVLOSCW6X9BEOB0XN9F" localSheetId="9" hidden="1">#REF!</definedName>
    <definedName name="BEx3NDL42HVLOSCW6X9BEOB0XN9F" hidden="1">#REF!</definedName>
    <definedName name="BEx3NLIZ7PHF2XE59ECZ3MD04ZG1" localSheetId="10" hidden="1">#REF!</definedName>
    <definedName name="BEx3NLIZ7PHF2XE59ECZ3MD04ZG1" hidden="1">'[2]Reco Sheet for Fcast'!$F$6:$G$6</definedName>
    <definedName name="BEx3NMQ4BVC94728AUM7CCX7UHTU" localSheetId="10" hidden="1">#REF!</definedName>
    <definedName name="BEx3NMQ4BVC94728AUM7CCX7UHTU" hidden="1">'[2]Reco Sheet for Fcast'!$F$15</definedName>
    <definedName name="BEx3NR2I4OUFP3Z2QZEDU2PIFIDI" localSheetId="10" hidden="1">#REF!</definedName>
    <definedName name="BEx3NR2I4OUFP3Z2QZEDU2PIFIDI" hidden="1">'[2]Reco Sheet for Fcast'!$F$10:$G$10</definedName>
    <definedName name="BEx3O19B8FTTAPVT5DZXQGQXWFR8" localSheetId="10" hidden="1">#REF!</definedName>
    <definedName name="BEx3O19B8FTTAPVT5DZXQGQXWFR8" hidden="1">'[2]Reco Sheet for Fcast'!$F$15</definedName>
    <definedName name="BEx3O37KIVMTEXDNBMSQLK0KFCF6" localSheetId="16" hidden="1">#REF!</definedName>
    <definedName name="BEx3O37KIVMTEXDNBMSQLK0KFCF6" localSheetId="18" hidden="1">#REF!</definedName>
    <definedName name="BEx3O37KIVMTEXDNBMSQLK0KFCF6" localSheetId="19" hidden="1">#REF!</definedName>
    <definedName name="BEx3O37KIVMTEXDNBMSQLK0KFCF6" localSheetId="12" hidden="1">#REF!</definedName>
    <definedName name="BEx3O37KIVMTEXDNBMSQLK0KFCF6" localSheetId="8" hidden="1">#REF!</definedName>
    <definedName name="BEx3O37KIVMTEXDNBMSQLK0KFCF6" localSheetId="11" hidden="1">#REF!</definedName>
    <definedName name="BEx3O37KIVMTEXDNBMSQLK0KFCF6" localSheetId="7" hidden="1">#REF!</definedName>
    <definedName name="BEx3O37KIVMTEXDNBMSQLK0KFCF6" localSheetId="9" hidden="1">#REF!</definedName>
    <definedName name="BEx3O37KIVMTEXDNBMSQLK0KFCF6" hidden="1">#REF!</definedName>
    <definedName name="BEx3O85IKWARA6NCJOLRBRJFMEWW" localSheetId="16" hidden="1">'[5]R8. Capl incl Margins'!#REF!</definedName>
    <definedName name="BEx3O85IKWARA6NCJOLRBRJFMEWW" localSheetId="18" hidden="1">'[5]R8. Capl incl Margins'!#REF!</definedName>
    <definedName name="BEx3O85IKWARA6NCJOLRBRJFMEWW" localSheetId="19" hidden="1">'[5]R8. Capl incl Margins'!#REF!</definedName>
    <definedName name="BEx3O85IKWARA6NCJOLRBRJFMEWW" localSheetId="12" hidden="1">'[5]R8. Capl incl Margins'!#REF!</definedName>
    <definedName name="BEx3O85IKWARA6NCJOLRBRJFMEWW" localSheetId="8" hidden="1">'[3]AMI P &amp; L'!#REF!</definedName>
    <definedName name="BEx3O85IKWARA6NCJOLRBRJFMEWW" localSheetId="11" hidden="1">'[5]R8. Capl incl Margins'!#REF!</definedName>
    <definedName name="BEx3O85IKWARA6NCJOLRBRJFMEWW" localSheetId="7" hidden="1">'[3]AMI P &amp; L'!#REF!</definedName>
    <definedName name="BEx3O85IKWARA6NCJOLRBRJFMEWW" localSheetId="9" hidden="1">'[5]R8. Capl incl Margins'!#REF!</definedName>
    <definedName name="BEx3O85IKWARA6NCJOLRBRJFMEWW" localSheetId="10" hidden="1">#REF!</definedName>
    <definedName name="BEx3O85IKWARA6NCJOLRBRJFMEWW" hidden="1">'[5]R8. Capl incl Margins'!#REF!</definedName>
    <definedName name="BEx3OJZSCGFRW7SVGBFI0X9DNVMM" localSheetId="10" hidden="1">#REF!</definedName>
    <definedName name="BEx3OJZSCGFRW7SVGBFI0X9DNVMM" hidden="1">'[2]Reco Sheet for Fcast'!$H$2:$I$2</definedName>
    <definedName name="BEx3ORSBUXAF21MKEY90YJV9AY9A" localSheetId="10" hidden="1">#REF!</definedName>
    <definedName name="BEx3ORSBUXAF21MKEY90YJV9AY9A" hidden="1">'[2]Reco Sheet for Fcast'!$G$2:$H$2</definedName>
    <definedName name="BEx3OV8BH6PYNZT7C246LOAU9SVX" localSheetId="10" hidden="1">#REF!</definedName>
    <definedName name="BEx3OV8BH6PYNZT7C246LOAU9SVX" hidden="1">'[2]Reco Sheet for Fcast'!$F$9:$G$9</definedName>
    <definedName name="BEx3OVDR9BY1SBRX3I92LJ228GPZ" localSheetId="16" hidden="1">#REF!</definedName>
    <definedName name="BEx3OVDR9BY1SBRX3I92LJ228GPZ" localSheetId="18" hidden="1">#REF!</definedName>
    <definedName name="BEx3OVDR9BY1SBRX3I92LJ228GPZ" localSheetId="19" hidden="1">#REF!</definedName>
    <definedName name="BEx3OVDR9BY1SBRX3I92LJ228GPZ" localSheetId="12" hidden="1">#REF!</definedName>
    <definedName name="BEx3OVDR9BY1SBRX3I92LJ228GPZ" localSheetId="5" hidden="1">#REF!</definedName>
    <definedName name="BEx3OVDR9BY1SBRX3I92LJ228GPZ" localSheetId="11" hidden="1">#REF!</definedName>
    <definedName name="BEx3OVDR9BY1SBRX3I92LJ228GPZ" localSheetId="7" hidden="1">#REF!</definedName>
    <definedName name="BEx3OVDR9BY1SBRX3I92LJ228GPZ" localSheetId="9" hidden="1">#REF!</definedName>
    <definedName name="BEx3OVDR9BY1SBRX3I92LJ228GPZ" hidden="1">#REF!</definedName>
    <definedName name="BEx3OXRYJZUEY6E72UJU0PHLMYAR" localSheetId="10" hidden="1">#REF!</definedName>
    <definedName name="BEx3OXRYJZUEY6E72UJU0PHLMYAR" hidden="1">'[2]Reco Sheet for Fcast'!$F$7:$G$7</definedName>
    <definedName name="BEx3P2VD6BO82XYTC7B020P9I0KJ" localSheetId="16" hidden="1">#REF!</definedName>
    <definedName name="BEx3P2VD6BO82XYTC7B020P9I0KJ" localSheetId="18" hidden="1">#REF!</definedName>
    <definedName name="BEx3P2VD6BO82XYTC7B020P9I0KJ" localSheetId="19" hidden="1">#REF!</definedName>
    <definedName name="BEx3P2VD6BO82XYTC7B020P9I0KJ" localSheetId="12" hidden="1">#REF!</definedName>
    <definedName name="BEx3P2VD6BO82XYTC7B020P9I0KJ" localSheetId="5" hidden="1">#REF!</definedName>
    <definedName name="BEx3P2VD6BO82XYTC7B020P9I0KJ" localSheetId="11" hidden="1">#REF!</definedName>
    <definedName name="BEx3P2VD6BO82XYTC7B020P9I0KJ" localSheetId="7" hidden="1">#REF!</definedName>
    <definedName name="BEx3P2VD6BO82XYTC7B020P9I0KJ" localSheetId="9" hidden="1">#REF!</definedName>
    <definedName name="BEx3P2VD6BO82XYTC7B020P9I0KJ" hidden="1">#REF!</definedName>
    <definedName name="BEx3P59TTRSGQY888P5C1O7M2PQT" localSheetId="10" hidden="1">#REF!</definedName>
    <definedName name="BEx3P59TTRSGQY888P5C1O7M2PQT" hidden="1">'[2]Reco Sheet for Fcast'!$F$7:$G$7</definedName>
    <definedName name="BEx3PDNRRNKD5GOUBUQFXAHIXLD9" localSheetId="10" hidden="1">#REF!</definedName>
    <definedName name="BEx3PDNRRNKD5GOUBUQFXAHIXLD9" hidden="1">'[2]Reco Sheet for Fcast'!$I$6:$J$6</definedName>
    <definedName name="BEx3PDT8GNPWLLN02IH1XPV90XYK" localSheetId="10" hidden="1">#REF!</definedName>
    <definedName name="BEx3PDT8GNPWLLN02IH1XPV90XYK" hidden="1">'[2]Reco Sheet for Fcast'!$F$7:$G$7</definedName>
    <definedName name="BEx3PKEMDW8KZEP11IL927C5O7I2" localSheetId="10" hidden="1">#REF!</definedName>
    <definedName name="BEx3PKEMDW8KZEP11IL927C5O7I2" hidden="1">'[2]Reco Sheet for Fcast'!$F$15</definedName>
    <definedName name="BEx3PKJZ1Z7L9S6KV8KXVS6B2FX4" localSheetId="10" hidden="1">#REF!</definedName>
    <definedName name="BEx3PKJZ1Z7L9S6KV8KXVS6B2FX4" hidden="1">'[2]Reco Sheet for Fcast'!$I$10:$J$10</definedName>
    <definedName name="BEx3PMNG53Z5HY138H99QOMTX8W3" localSheetId="10" hidden="1">#REF!</definedName>
    <definedName name="BEx3PMNG53Z5HY138H99QOMTX8W3" hidden="1">'[2]Reco Sheet for Fcast'!$I$6:$J$6</definedName>
    <definedName name="BEx3PP1RRSFZ8UC0JC9R91W6LNKW" localSheetId="10" hidden="1">#REF!</definedName>
    <definedName name="BEx3PP1RRSFZ8UC0JC9R91W6LNKW" hidden="1">'[2]Reco Sheet for Fcast'!$I$7:$J$7</definedName>
    <definedName name="BEx3PVXYZC8WB9ZJE7OCKUXZ46EA" localSheetId="10" hidden="1">#REF!</definedName>
    <definedName name="BEx3PVXYZC8WB9ZJE7OCKUXZ46EA" hidden="1">'[2]Reco Sheet for Fcast'!$H$2:$I$2</definedName>
    <definedName name="BEx3Q0VWPU5EQECK7MQ47TYJ3SWW" localSheetId="10" hidden="1">#REF!</definedName>
    <definedName name="BEx3Q0VWPU5EQECK7MQ47TYJ3SWW" hidden="1">'[2]Reco Sheet for Fcast'!$F$15</definedName>
    <definedName name="BEx3Q7BZ9PUXK2RLIOFSIS9AHU1B" localSheetId="10" hidden="1">#REF!</definedName>
    <definedName name="BEx3Q7BZ9PUXK2RLIOFSIS9AHU1B" hidden="1">'[2]Reco Sheet for Fcast'!$F$9:$G$9</definedName>
    <definedName name="BEx3Q8J42S9VU6EAN2Y28MR6DF88" localSheetId="10" hidden="1">#REF!</definedName>
    <definedName name="BEx3Q8J42S9VU6EAN2Y28MR6DF88" hidden="1">'[2]Reco Sheet for Fcast'!$I$9:$J$9</definedName>
    <definedName name="BEx3Q8TWT96JPOACM5LZ9LDNHRK2" localSheetId="16" hidden="1">#REF!</definedName>
    <definedName name="BEx3Q8TWT96JPOACM5LZ9LDNHRK2" localSheetId="18" hidden="1">#REF!</definedName>
    <definedName name="BEx3Q8TWT96JPOACM5LZ9LDNHRK2" localSheetId="19" hidden="1">#REF!</definedName>
    <definedName name="BEx3Q8TWT96JPOACM5LZ9LDNHRK2" localSheetId="12" hidden="1">#REF!</definedName>
    <definedName name="BEx3Q8TWT96JPOACM5LZ9LDNHRK2" localSheetId="5" hidden="1">#REF!</definedName>
    <definedName name="BEx3Q8TWT96JPOACM5LZ9LDNHRK2" localSheetId="11" hidden="1">#REF!</definedName>
    <definedName name="BEx3Q8TWT96JPOACM5LZ9LDNHRK2" localSheetId="7" hidden="1">#REF!</definedName>
    <definedName name="BEx3Q8TWT96JPOACM5LZ9LDNHRK2" localSheetId="9" hidden="1">#REF!</definedName>
    <definedName name="BEx3Q8TWT96JPOACM5LZ9LDNHRK2" hidden="1">#REF!</definedName>
    <definedName name="BEx3QEDFOYFY5NBTININ5W4RLD4Q" localSheetId="10" hidden="1">#REF!</definedName>
    <definedName name="BEx3QEDFOYFY5NBTININ5W4RLD4Q" hidden="1">'[2]Reco Sheet for Fcast'!$F$11:$G$11</definedName>
    <definedName name="BEx3QIKJ3U962US1Q564NZDLU8LD" localSheetId="10" hidden="1">#REF!</definedName>
    <definedName name="BEx3QIKJ3U962US1Q564NZDLU8LD" hidden="1">'[2]Reco Sheet for Fcast'!$F$6:$G$6</definedName>
    <definedName name="BEx3QOEY7IL4PZNO1XW0Q5KZ3BPA" hidden="1">'[2]Reco Sheet for Fcast'!$O$6:$P$10</definedName>
    <definedName name="BEx3QPGNBFAPHNWN14HP5HGBZUHY" localSheetId="16" hidden="1">#REF!</definedName>
    <definedName name="BEx3QPGNBFAPHNWN14HP5HGBZUHY" localSheetId="18" hidden="1">#REF!</definedName>
    <definedName name="BEx3QPGNBFAPHNWN14HP5HGBZUHY" localSheetId="19" hidden="1">#REF!</definedName>
    <definedName name="BEx3QPGNBFAPHNWN14HP5HGBZUHY" localSheetId="12" hidden="1">#REF!</definedName>
    <definedName name="BEx3QPGNBFAPHNWN14HP5HGBZUHY" localSheetId="5" hidden="1">#REF!</definedName>
    <definedName name="BEx3QPGNBFAPHNWN14HP5HGBZUHY" localSheetId="11" hidden="1">#REF!</definedName>
    <definedName name="BEx3QPGNBFAPHNWN14HP5HGBZUHY" localSheetId="7" hidden="1">#REF!</definedName>
    <definedName name="BEx3QPGNBFAPHNWN14HP5HGBZUHY" localSheetId="9" hidden="1">#REF!</definedName>
    <definedName name="BEx3QPGNBFAPHNWN14HP5HGBZUHY" localSheetId="10" hidden="1">#REF!</definedName>
    <definedName name="BEx3QPGNBFAPHNWN14HP5HGBZUHY" hidden="1">#REF!</definedName>
    <definedName name="BEx3QR9D45DHW50VQ7Y3Q1AXPOB9" localSheetId="10" hidden="1">#REF!</definedName>
    <definedName name="BEx3QR9D45DHW50VQ7Y3Q1AXPOB9" hidden="1">'[2]Reco Sheet for Fcast'!$F$10:$G$10</definedName>
    <definedName name="BEx3QS5SHLD7I8Y6BUT2B3IFFLDR" localSheetId="16" hidden="1">#REF!</definedName>
    <definedName name="BEx3QS5SHLD7I8Y6BUT2B3IFFLDR" localSheetId="18" hidden="1">#REF!</definedName>
    <definedName name="BEx3QS5SHLD7I8Y6BUT2B3IFFLDR" localSheetId="19" hidden="1">#REF!</definedName>
    <definedName name="BEx3QS5SHLD7I8Y6BUT2B3IFFLDR" localSheetId="12" hidden="1">#REF!</definedName>
    <definedName name="BEx3QS5SHLD7I8Y6BUT2B3IFFLDR" localSheetId="5" hidden="1">#REF!</definedName>
    <definedName name="BEx3QS5SHLD7I8Y6BUT2B3IFFLDR" localSheetId="11" hidden="1">#REF!</definedName>
    <definedName name="BEx3QS5SHLD7I8Y6BUT2B3IFFLDR" localSheetId="7" hidden="1">#REF!</definedName>
    <definedName name="BEx3QS5SHLD7I8Y6BUT2B3IFFLDR" localSheetId="9" hidden="1">#REF!</definedName>
    <definedName name="BEx3QS5SHLD7I8Y6BUT2B3IFFLDR" localSheetId="10" hidden="1">#REF!</definedName>
    <definedName name="BEx3QS5SHLD7I8Y6BUT2B3IFFLDR" hidden="1">#REF!</definedName>
    <definedName name="BEx3QSWT2S5KWG6U2V9711IYDQBM" localSheetId="10" hidden="1">#REF!</definedName>
    <definedName name="BEx3QSWT2S5KWG6U2V9711IYDQBM" hidden="1">'[2]Reco Sheet for Fcast'!$K$2</definedName>
    <definedName name="BEx3QVGG7Q2X4HZHJAM35A8T3VR7" localSheetId="10" hidden="1">#REF!</definedName>
    <definedName name="BEx3QVGG7Q2X4HZHJAM35A8T3VR7" hidden="1">'[2]Reco Sheet for Fcast'!$I$9:$J$9</definedName>
    <definedName name="BEx3R0JUB9YN8PHPPQTAMIT1IHWK" localSheetId="10" hidden="1">#REF!</definedName>
    <definedName name="BEx3R0JUB9YN8PHPPQTAMIT1IHWK" hidden="1">'[2]Reco Sheet for Fcast'!$F$10:$G$10</definedName>
    <definedName name="BEx3R6JNDZ5SKLXPE4E8AGJCT6XV" hidden="1">'[4]Bud Mth'!$I$10:$J$10</definedName>
    <definedName name="BEx3R81NFRO7M81VHVKOBFT0QBIL" localSheetId="10" hidden="1">#REF!</definedName>
    <definedName name="BEx3R81NFRO7M81VHVKOBFT0QBIL" hidden="1">'[2]Reco Sheet for Fcast'!$I$11:$J$11</definedName>
    <definedName name="BEx3RHC2ZD5UFS6QD4OPFCNNMWH1" localSheetId="16" hidden="1">'[3]AMI P &amp; L'!#REF!</definedName>
    <definedName name="BEx3RHC2ZD5UFS6QD4OPFCNNMWH1" localSheetId="18" hidden="1">'[3]AMI P &amp; L'!#REF!</definedName>
    <definedName name="BEx3RHC2ZD5UFS6QD4OPFCNNMWH1" localSheetId="19" hidden="1">'[3]AMI P &amp; L'!#REF!</definedName>
    <definedName name="BEx3RHC2ZD5UFS6QD4OPFCNNMWH1" localSheetId="12" hidden="1">'[3]AMI P &amp; L'!#REF!</definedName>
    <definedName name="BEx3RHC2ZD5UFS6QD4OPFCNNMWH1" localSheetId="5" hidden="1">'[3]AMI P &amp; L'!#REF!</definedName>
    <definedName name="BEx3RHC2ZD5UFS6QD4OPFCNNMWH1" localSheetId="11" hidden="1">'[3]AMI P &amp; L'!#REF!</definedName>
    <definedName name="BEx3RHC2ZD5UFS6QD4OPFCNNMWH1" localSheetId="7" hidden="1">'[3]AMI P &amp; L'!#REF!</definedName>
    <definedName name="BEx3RHC2ZD5UFS6QD4OPFCNNMWH1" localSheetId="9" hidden="1">'[3]AMI P &amp; L'!#REF!</definedName>
    <definedName name="BEx3RHC2ZD5UFS6QD4OPFCNNMWH1" localSheetId="10" hidden="1">#REF!</definedName>
    <definedName name="BEx3RHC2ZD5UFS6QD4OPFCNNMWH1" hidden="1">'[3]AMI P &amp; L'!#REF!</definedName>
    <definedName name="BEx3RQ10QIWBAPHALAA91BUUCM2X" localSheetId="10" hidden="1">#REF!</definedName>
    <definedName name="BEx3RQ10QIWBAPHALAA91BUUCM2X" hidden="1">'[2]Reco Sheet for Fcast'!$H$2:$I$2</definedName>
    <definedName name="BEx3RV4E1WT43SZBUN09RTB8EK1O" localSheetId="10" hidden="1">#REF!</definedName>
    <definedName name="BEx3RV4E1WT43SZBUN09RTB8EK1O" hidden="1">'[2]Reco Sheet for Fcast'!$F$6:$G$6</definedName>
    <definedName name="BEx3RXYU0QLFXSFTM5EB20GD03W5" localSheetId="10" hidden="1">#REF!</definedName>
    <definedName name="BEx3RXYU0QLFXSFTM5EB20GD03W5" hidden="1">'[2]Reco Sheet for Fcast'!$I$6:$J$6</definedName>
    <definedName name="BEx3RYKLC3QQO3XTUN7BEW2AQL98" localSheetId="10" hidden="1">#REF!</definedName>
    <definedName name="BEx3RYKLC3QQO3XTUN7BEW2AQL98" hidden="1">'[2]Reco Sheet for Fcast'!$F$6:$G$6</definedName>
    <definedName name="BEx3SICJ45BYT6FHBER86PJT25FC" localSheetId="10" hidden="1">#REF!</definedName>
    <definedName name="BEx3SICJ45BYT6FHBER86PJT25FC" hidden="1">'[2]Reco Sheet for Fcast'!$I$11:$J$11</definedName>
    <definedName name="BEx3SMUCMJVGQ2H4EHQI5ZFHEF0P" localSheetId="10" hidden="1">#REF!</definedName>
    <definedName name="BEx3SMUCMJVGQ2H4EHQI5ZFHEF0P" hidden="1">'[2]Reco Sheet for Fcast'!$F$7:$G$7</definedName>
    <definedName name="BEx3SN56F03CPDRDA7LZ763V0N4I" localSheetId="10" hidden="1">#REF!</definedName>
    <definedName name="BEx3SN56F03CPDRDA7LZ763V0N4I" hidden="1">'[2]Reco Sheet for Fcast'!$F$10:$G$10</definedName>
    <definedName name="BEx3SPE6N1ORXPRCDL3JPZD73Z9F" localSheetId="10" hidden="1">#REF!</definedName>
    <definedName name="BEx3SPE6N1ORXPRCDL3JPZD73Z9F" hidden="1">'[2]Reco Sheet for Fcast'!$F$10:$G$10</definedName>
    <definedName name="BEx3T29ZTULQE0OMSMWUMZDU9ZZ0" localSheetId="10" hidden="1">#REF!</definedName>
    <definedName name="BEx3T29ZTULQE0OMSMWUMZDU9ZZ0" hidden="1">'[2]Reco Sheet for Fcast'!$F$9:$G$9</definedName>
    <definedName name="BEx3T2FG1ZY4WZBQSPCTC91YU2YJ" localSheetId="16" hidden="1">#REF!</definedName>
    <definedName name="BEx3T2FG1ZY4WZBQSPCTC91YU2YJ" localSheetId="18" hidden="1">#REF!</definedName>
    <definedName name="BEx3T2FG1ZY4WZBQSPCTC91YU2YJ" localSheetId="19" hidden="1">#REF!</definedName>
    <definedName name="BEx3T2FG1ZY4WZBQSPCTC91YU2YJ" localSheetId="12" hidden="1">#REF!</definedName>
    <definedName name="BEx3T2FG1ZY4WZBQSPCTC91YU2YJ" localSheetId="8" hidden="1">#REF!</definedName>
    <definedName name="BEx3T2FG1ZY4WZBQSPCTC91YU2YJ" localSheetId="11" hidden="1">#REF!</definedName>
    <definedName name="BEx3T2FG1ZY4WZBQSPCTC91YU2YJ" localSheetId="7" hidden="1">#REF!</definedName>
    <definedName name="BEx3T2FG1ZY4WZBQSPCTC91YU2YJ" localSheetId="9" hidden="1">#REF!</definedName>
    <definedName name="BEx3T2FG1ZY4WZBQSPCTC91YU2YJ" hidden="1">#REF!</definedName>
    <definedName name="BEx3T4IZGK43ZE6V9H3KCE7P9PTV" localSheetId="16" hidden="1">#REF!</definedName>
    <definedName name="BEx3T4IZGK43ZE6V9H3KCE7P9PTV" localSheetId="18" hidden="1">#REF!</definedName>
    <definedName name="BEx3T4IZGK43ZE6V9H3KCE7P9PTV" localSheetId="19" hidden="1">#REF!</definedName>
    <definedName name="BEx3T4IZGK43ZE6V9H3KCE7P9PTV" localSheetId="12" hidden="1">#REF!</definedName>
    <definedName name="BEx3T4IZGK43ZE6V9H3KCE7P9PTV" localSheetId="11" hidden="1">#REF!</definedName>
    <definedName name="BEx3T4IZGK43ZE6V9H3KCE7P9PTV" localSheetId="7" hidden="1">#REF!</definedName>
    <definedName name="BEx3T4IZGK43ZE6V9H3KCE7P9PTV" localSheetId="9" hidden="1">#REF!</definedName>
    <definedName name="BEx3T4IZGK43ZE6V9H3KCE7P9PTV" hidden="1">#REF!</definedName>
    <definedName name="BEx3T6MJ1QDJ929WMUDVZ0O3UW0Y" localSheetId="10" hidden="1">#REF!</definedName>
    <definedName name="BEx3T6MJ1QDJ929WMUDVZ0O3UW0Y" hidden="1">'[2]Reco Sheet for Fcast'!$K$2</definedName>
    <definedName name="BEx3TPCSI16OAB2L9M9IULQMQ9J9" localSheetId="10" hidden="1">#REF!</definedName>
    <definedName name="BEx3TPCSI16OAB2L9M9IULQMQ9J9" hidden="1">'[2]Reco Sheet for Fcast'!$F$7:$G$7</definedName>
    <definedName name="BEx3U64YUOZ419BAJS2W78UMATAW" localSheetId="10" hidden="1">#REF!</definedName>
    <definedName name="BEx3U64YUOZ419BAJS2W78UMATAW" hidden="1">'[2]Reco Sheet for Fcast'!$I$7:$J$7</definedName>
    <definedName name="BEx3U94WCEA5DKMWBEX1GU0LKYG2" localSheetId="10" hidden="1">#REF!</definedName>
    <definedName name="BEx3U94WCEA5DKMWBEX1GU0LKYG2" hidden="1">'[2]Reco Sheet for Fcast'!$I$9:$J$9</definedName>
    <definedName name="BEx3U9VZ8SQVYS6ZA038J7AP7ZGW" localSheetId="10" hidden="1">#REF!</definedName>
    <definedName name="BEx3U9VZ8SQVYS6ZA038J7AP7ZGW" hidden="1">'[2]Reco Sheet for Fcast'!$F$9:$G$9</definedName>
    <definedName name="BEx3UIQ5WRJBGNTFCCLOR4N7B1OQ" localSheetId="10" hidden="1">#REF!</definedName>
    <definedName name="BEx3UIQ5WRJBGNTFCCLOR4N7B1OQ" hidden="1">'[2]Reco Sheet for Fcast'!$H$2:$I$2</definedName>
    <definedName name="BEx3UJMIX2NUSSWGMSI25A5DM4CH" localSheetId="10" hidden="1">#REF!</definedName>
    <definedName name="BEx3UJMIX2NUSSWGMSI25A5DM4CH" hidden="1">'[2]Reco Sheet for Fcast'!$I$7:$J$7</definedName>
    <definedName name="BEx3UKIWG5S3MUHEHHUE1B2LKH0R" localSheetId="16" hidden="1">#REF!</definedName>
    <definedName name="BEx3UKIWG5S3MUHEHHUE1B2LKH0R" localSheetId="18" hidden="1">#REF!</definedName>
    <definedName name="BEx3UKIWG5S3MUHEHHUE1B2LKH0R" localSheetId="19" hidden="1">#REF!</definedName>
    <definedName name="BEx3UKIWG5S3MUHEHHUE1B2LKH0R" localSheetId="12" hidden="1">#REF!</definedName>
    <definedName name="BEx3UKIWG5S3MUHEHHUE1B2LKH0R" localSheetId="5" hidden="1">#REF!</definedName>
    <definedName name="BEx3UKIWG5S3MUHEHHUE1B2LKH0R" localSheetId="11" hidden="1">#REF!</definedName>
    <definedName name="BEx3UKIWG5S3MUHEHHUE1B2LKH0R" localSheetId="7" hidden="1">#REF!</definedName>
    <definedName name="BEx3UKIWG5S3MUHEHHUE1B2LKH0R" localSheetId="9" hidden="1">#REF!</definedName>
    <definedName name="BEx3UKIWG5S3MUHEHHUE1B2LKH0R" hidden="1">#REF!</definedName>
    <definedName name="BEx3UKOCOQG7S1YQ436S997K1KWV" localSheetId="10" hidden="1">#REF!</definedName>
    <definedName name="BEx3UKOCOQG7S1YQ436S997K1KWV" hidden="1">'[2]Reco Sheet for Fcast'!$I$6:$J$6</definedName>
    <definedName name="BEx3UO4CSA2W3UIZSAB83N5MOYUI" localSheetId="16" hidden="1">#REF!</definedName>
    <definedName name="BEx3UO4CSA2W3UIZSAB83N5MOYUI" localSheetId="18" hidden="1">#REF!</definedName>
    <definedName name="BEx3UO4CSA2W3UIZSAB83N5MOYUI" localSheetId="19" hidden="1">#REF!</definedName>
    <definedName name="BEx3UO4CSA2W3UIZSAB83N5MOYUI" localSheetId="12" hidden="1">#REF!</definedName>
    <definedName name="BEx3UO4CSA2W3UIZSAB83N5MOYUI" localSheetId="8" hidden="1">#REF!</definedName>
    <definedName name="BEx3UO4CSA2W3UIZSAB83N5MOYUI" localSheetId="11" hidden="1">#REF!</definedName>
    <definedName name="BEx3UO4CSA2W3UIZSAB83N5MOYUI" localSheetId="7" hidden="1">#REF!</definedName>
    <definedName name="BEx3UO4CSA2W3UIZSAB83N5MOYUI" localSheetId="9" hidden="1">#REF!</definedName>
    <definedName name="BEx3UO4CSA2W3UIZSAB83N5MOYUI" hidden="1">#REF!</definedName>
    <definedName name="BEx3UYM19VIXLA0EU7LB9NHA77PB" localSheetId="10" hidden="1">#REF!</definedName>
    <definedName name="BEx3UYM19VIXLA0EU7LB9NHA77PB" hidden="1">'[2]Reco Sheet for Fcast'!$F$6:$G$6</definedName>
    <definedName name="BEx3VML7CG70HPISMVYIUEN3711Q" localSheetId="10" hidden="1">#REF!</definedName>
    <definedName name="BEx3VML7CG70HPISMVYIUEN3711Q" hidden="1">'[2]Reco Sheet for Fcast'!$H$2:$I$2</definedName>
    <definedName name="BEx56ZID5H04P9AIYLP1OASFGV56" localSheetId="10" hidden="1">#REF!</definedName>
    <definedName name="BEx56ZID5H04P9AIYLP1OASFGV56" hidden="1">'[2]Reco Sheet for Fcast'!$F$11:$G$11</definedName>
    <definedName name="BEx57VA3047K0O5EFD2ACSAEWD6C" localSheetId="16" hidden="1">#REF!</definedName>
    <definedName name="BEx57VA3047K0O5EFD2ACSAEWD6C" localSheetId="18" hidden="1">#REF!</definedName>
    <definedName name="BEx57VA3047K0O5EFD2ACSAEWD6C" localSheetId="19" hidden="1">#REF!</definedName>
    <definedName name="BEx57VA3047K0O5EFD2ACSAEWD6C" localSheetId="12" hidden="1">#REF!</definedName>
    <definedName name="BEx57VA3047K0O5EFD2ACSAEWD6C" localSheetId="5" hidden="1">#REF!</definedName>
    <definedName name="BEx57VA3047K0O5EFD2ACSAEWD6C" localSheetId="11" hidden="1">#REF!</definedName>
    <definedName name="BEx57VA3047K0O5EFD2ACSAEWD6C" localSheetId="7" hidden="1">#REF!</definedName>
    <definedName name="BEx57VA3047K0O5EFD2ACSAEWD6C" localSheetId="9" hidden="1">#REF!</definedName>
    <definedName name="BEx57VA3047K0O5EFD2ACSAEWD6C" hidden="1">#REF!</definedName>
    <definedName name="BEx587EYSS57E3PI8DT973HLJM9E" localSheetId="10" hidden="1">#REF!</definedName>
    <definedName name="BEx587EYSS57E3PI8DT973HLJM9E" hidden="1">'[2]Reco Sheet for Fcast'!$I$11:$J$11</definedName>
    <definedName name="BEx587KFQ3VKCOCY1SA5F24PQGUI" localSheetId="10" hidden="1">#REF!</definedName>
    <definedName name="BEx587KFQ3VKCOCY1SA5F24PQGUI" hidden="1">'[2]Reco Sheet for Fcast'!$F$11:$G$11</definedName>
    <definedName name="BEx589O00VWB2CRMRCLO3I5IX5HO" localSheetId="16" hidden="1">#REF!</definedName>
    <definedName name="BEx589O00VWB2CRMRCLO3I5IX5HO" localSheetId="18" hidden="1">#REF!</definedName>
    <definedName name="BEx589O00VWB2CRMRCLO3I5IX5HO" localSheetId="19" hidden="1">#REF!</definedName>
    <definedName name="BEx589O00VWB2CRMRCLO3I5IX5HO" localSheetId="12" hidden="1">#REF!</definedName>
    <definedName name="BEx589O00VWB2CRMRCLO3I5IX5HO" localSheetId="5" hidden="1">#REF!</definedName>
    <definedName name="BEx589O00VWB2CRMRCLO3I5IX5HO" localSheetId="11" hidden="1">#REF!</definedName>
    <definedName name="BEx589O00VWB2CRMRCLO3I5IX5HO" localSheetId="7" hidden="1">#REF!</definedName>
    <definedName name="BEx589O00VWB2CRMRCLO3I5IX5HO" localSheetId="9" hidden="1">#REF!</definedName>
    <definedName name="BEx589O00VWB2CRMRCLO3I5IX5HO" hidden="1">#REF!</definedName>
    <definedName name="BEx58O780PQ05NF0Z1SKKRB3N099" localSheetId="10" hidden="1">#REF!</definedName>
    <definedName name="BEx58O780PQ05NF0Z1SKKRB3N099" hidden="1">'[2]Reco Sheet for Fcast'!$F$7:$G$7</definedName>
    <definedName name="BEx58XHO7ZULLF2EUD7YIS0MGQJ5" localSheetId="16" hidden="1">'[3]AMI P &amp; L'!#REF!</definedName>
    <definedName name="BEx58XHO7ZULLF2EUD7YIS0MGQJ5" localSheetId="18" hidden="1">'[3]AMI P &amp; L'!#REF!</definedName>
    <definedName name="BEx58XHO7ZULLF2EUD7YIS0MGQJ5" localSheetId="19" hidden="1">'[3]AMI P &amp; L'!#REF!</definedName>
    <definedName name="BEx58XHO7ZULLF2EUD7YIS0MGQJ5" localSheetId="12" hidden="1">'[3]AMI P &amp; L'!#REF!</definedName>
    <definedName name="BEx58XHO7ZULLF2EUD7YIS0MGQJ5" localSheetId="5" hidden="1">'[3]AMI P &amp; L'!#REF!</definedName>
    <definedName name="BEx58XHO7ZULLF2EUD7YIS0MGQJ5" localSheetId="11" hidden="1">'[3]AMI P &amp; L'!#REF!</definedName>
    <definedName name="BEx58XHO7ZULLF2EUD7YIS0MGQJ5" localSheetId="7" hidden="1">'[3]AMI P &amp; L'!#REF!</definedName>
    <definedName name="BEx58XHO7ZULLF2EUD7YIS0MGQJ5" localSheetId="9" hidden="1">'[3]AMI P &amp; L'!#REF!</definedName>
    <definedName name="BEx58XHO7ZULLF2EUD7YIS0MGQJ5" localSheetId="10" hidden="1">#REF!</definedName>
    <definedName name="BEx58XHO7ZULLF2EUD7YIS0MGQJ5" hidden="1">'[3]AMI P &amp; L'!#REF!</definedName>
    <definedName name="BEx58ZW0HAIGIPEX9CVA1PQQTR6X" localSheetId="10" hidden="1">#REF!</definedName>
    <definedName name="BEx58ZW0HAIGIPEX9CVA1PQQTR6X" hidden="1">'[2]Reco Sheet for Fcast'!$I$7:$J$7</definedName>
    <definedName name="BEx59AZ7IMWYQU6DW5MVTLDMFU8X" localSheetId="16" hidden="1">#REF!</definedName>
    <definedName name="BEx59AZ7IMWYQU6DW5MVTLDMFU8X" localSheetId="18" hidden="1">#REF!</definedName>
    <definedName name="BEx59AZ7IMWYQU6DW5MVTLDMFU8X" localSheetId="19" hidden="1">#REF!</definedName>
    <definedName name="BEx59AZ7IMWYQU6DW5MVTLDMFU8X" localSheetId="12" hidden="1">#REF!</definedName>
    <definedName name="BEx59AZ7IMWYQU6DW5MVTLDMFU8X" localSheetId="8" hidden="1">#REF!</definedName>
    <definedName name="BEx59AZ7IMWYQU6DW5MVTLDMFU8X" localSheetId="11" hidden="1">#REF!</definedName>
    <definedName name="BEx59AZ7IMWYQU6DW5MVTLDMFU8X" localSheetId="7" hidden="1">#REF!</definedName>
    <definedName name="BEx59AZ7IMWYQU6DW5MVTLDMFU8X" localSheetId="9" hidden="1">#REF!</definedName>
    <definedName name="BEx59AZ7IMWYQU6DW5MVTLDMFU8X" hidden="1">#REF!</definedName>
    <definedName name="BEx59BA1KH3RG6K1LHL7YS2VB79N" localSheetId="10" hidden="1">#REF!</definedName>
    <definedName name="BEx59BA1KH3RG6K1LHL7YS2VB79N" hidden="1">'[2]Reco Sheet for Fcast'!$F$11:$G$11</definedName>
    <definedName name="BEx59E9WABJP2TN71QAIKK79HPK9" localSheetId="10" hidden="1">#REF!</definedName>
    <definedName name="BEx59E9WABJP2TN71QAIKK79HPK9" hidden="1">'[2]Reco Sheet for Fcast'!$I$8:$J$8</definedName>
    <definedName name="BEx59K9PRQRQS5W70KVXXEIH3Q9E" localSheetId="16" hidden="1">#REF!</definedName>
    <definedName name="BEx59K9PRQRQS5W70KVXXEIH3Q9E" localSheetId="18" hidden="1">#REF!</definedName>
    <definedName name="BEx59K9PRQRQS5W70KVXXEIH3Q9E" localSheetId="19" hidden="1">#REF!</definedName>
    <definedName name="BEx59K9PRQRQS5W70KVXXEIH3Q9E" localSheetId="12" hidden="1">#REF!</definedName>
    <definedName name="BEx59K9PRQRQS5W70KVXXEIH3Q9E" localSheetId="5" hidden="1">#REF!</definedName>
    <definedName name="BEx59K9PRQRQS5W70KVXXEIH3Q9E" localSheetId="11" hidden="1">#REF!</definedName>
    <definedName name="BEx59K9PRQRQS5W70KVXXEIH3Q9E" localSheetId="7" hidden="1">#REF!</definedName>
    <definedName name="BEx59K9PRQRQS5W70KVXXEIH3Q9E" localSheetId="9" hidden="1">#REF!</definedName>
    <definedName name="BEx59K9PRQRQS5W70KVXXEIH3Q9E" hidden="1">#REF!</definedName>
    <definedName name="BEx59P7MAPNU129ZTC5H3EH892G1" localSheetId="10" hidden="1">#REF!</definedName>
    <definedName name="BEx59P7MAPNU129ZTC5H3EH892G1" hidden="1">'[2]Reco Sheet for Fcast'!$F$15</definedName>
    <definedName name="BEx5A11WZRQSIE089QE119AOX9ZG" localSheetId="10" hidden="1">#REF!</definedName>
    <definedName name="BEx5A11WZRQSIE089QE119AOX9ZG" hidden="1">'[2]Reco Sheet for Fcast'!$I$7:$J$7</definedName>
    <definedName name="BEx5A7CIGCOTHJKHGUBDZG91JGPZ" localSheetId="10" hidden="1">#REF!</definedName>
    <definedName name="BEx5A7CIGCOTHJKHGUBDZG91JGPZ" hidden="1">'[2]Reco Sheet for Fcast'!$F$11:$G$11</definedName>
    <definedName name="BEx5A8UFLT2SWVSG5COFA9B8P376" localSheetId="10" hidden="1">#REF!</definedName>
    <definedName name="BEx5A8UFLT2SWVSG5COFA9B8P376" hidden="1">'[2]Reco Sheet for Fcast'!$F$10:$G$10</definedName>
    <definedName name="BEx5AFFTN3IXIBHDKM0FYC4OFL1S" localSheetId="10" hidden="1">#REF!</definedName>
    <definedName name="BEx5AFFTN3IXIBHDKM0FYC4OFL1S" hidden="1">'[2]Reco Sheet for Fcast'!$G$2</definedName>
    <definedName name="BEx5AOFIO8KVRHIZ1RII337AA8ML" localSheetId="10" hidden="1">#REF!</definedName>
    <definedName name="BEx5AOFIO8KVRHIZ1RII337AA8ML" hidden="1">'[2]Reco Sheet for Fcast'!$I$7:$J$7</definedName>
    <definedName name="BEx5APRZ66L5BWHFE8E4YYNEDTI4" localSheetId="10" hidden="1">#REF!</definedName>
    <definedName name="BEx5APRZ66L5BWHFE8E4YYNEDTI4" hidden="1">'[2]Reco Sheet for Fcast'!$G$2</definedName>
    <definedName name="BEx5B4RHHX0J1BF2FZKEA0SPP29O" localSheetId="10" hidden="1">#REF!</definedName>
    <definedName name="BEx5B4RHHX0J1BF2FZKEA0SPP29O" hidden="1">'[2]Reco Sheet for Fcast'!$I$8:$J$8</definedName>
    <definedName name="BEx5B5YMSWP0OVI5CIQRP5V18D0C" localSheetId="10" hidden="1">#REF!</definedName>
    <definedName name="BEx5B5YMSWP0OVI5CIQRP5V18D0C" hidden="1">'[2]Reco Sheet for Fcast'!$I$8:$J$8</definedName>
    <definedName name="BEx5B825RW35M5H0UB2IZGGRS4ER" localSheetId="10" hidden="1">#REF!</definedName>
    <definedName name="BEx5B825RW35M5H0UB2IZGGRS4ER" hidden="1">'[2]Reco Sheet for Fcast'!$F$15</definedName>
    <definedName name="BEx5BAWPMY0TL684WDXX6KKJLRCN" localSheetId="10" hidden="1">#REF!</definedName>
    <definedName name="BEx5BAWPMY0TL684WDXX6KKJLRCN" hidden="1">'[2]Reco Sheet for Fcast'!$F$10:$G$10</definedName>
    <definedName name="BEx5BBI61U4Y65GD0ARMTALPP7SJ" localSheetId="10" hidden="1">#REF!</definedName>
    <definedName name="BEx5BBI61U4Y65GD0ARMTALPP7SJ" hidden="1">'[2]Reco Sheet for Fcast'!$F$9:$G$9</definedName>
    <definedName name="BEx5BDR56MEV4IHY6CIH2SVNG1UB" localSheetId="10" hidden="1">#REF!</definedName>
    <definedName name="BEx5BDR56MEV4IHY6CIH2SVNG1UB" hidden="1">'[2]Reco Sheet for Fcast'!$F$8:$G$8</definedName>
    <definedName name="BEx5BESZC5H329SKHGJOHZFILYJJ" localSheetId="10" hidden="1">#REF!</definedName>
    <definedName name="BEx5BESZC5H329SKHGJOHZFILYJJ" hidden="1">'[2]Reco Sheet for Fcast'!$I$6:$J$6</definedName>
    <definedName name="BEx5BHSQ42B50IU1TEQFUXFX9XQD" localSheetId="16" hidden="1">'[3]AMI P &amp; L'!#REF!</definedName>
    <definedName name="BEx5BHSQ42B50IU1TEQFUXFX9XQD" localSheetId="18" hidden="1">'[3]AMI P &amp; L'!#REF!</definedName>
    <definedName name="BEx5BHSQ42B50IU1TEQFUXFX9XQD" localSheetId="19" hidden="1">'[3]AMI P &amp; L'!#REF!</definedName>
    <definedName name="BEx5BHSQ42B50IU1TEQFUXFX9XQD" localSheetId="12" hidden="1">'[3]AMI P &amp; L'!#REF!</definedName>
    <definedName name="BEx5BHSQ42B50IU1TEQFUXFX9XQD" localSheetId="5" hidden="1">'[3]AMI P &amp; L'!#REF!</definedName>
    <definedName name="BEx5BHSQ42B50IU1TEQFUXFX9XQD" localSheetId="11" hidden="1">'[3]AMI P &amp; L'!#REF!</definedName>
    <definedName name="BEx5BHSQ42B50IU1TEQFUXFX9XQD" localSheetId="7" hidden="1">'[3]AMI P &amp; L'!#REF!</definedName>
    <definedName name="BEx5BHSQ42B50IU1TEQFUXFX9XQD" localSheetId="9" hidden="1">'[3]AMI P &amp; L'!#REF!</definedName>
    <definedName name="BEx5BHSQ42B50IU1TEQFUXFX9XQD" localSheetId="10" hidden="1">#REF!</definedName>
    <definedName name="BEx5BHSQ42B50IU1TEQFUXFX9XQD" hidden="1">'[3]AMI P &amp; L'!#REF!</definedName>
    <definedName name="BEx5BKSM4UN4C1DM3EYKM79MRC5K" localSheetId="10" hidden="1">#REF!</definedName>
    <definedName name="BEx5BKSM4UN4C1DM3EYKM79MRC5K" hidden="1">'[2]Reco Sheet for Fcast'!$F$6:$G$6</definedName>
    <definedName name="BEx5BNN8NPH9KVOBARB9CDD9WLB6" localSheetId="10" hidden="1">#REF!</definedName>
    <definedName name="BEx5BNN8NPH9KVOBARB9CDD9WLB6" hidden="1">'[2]Reco Sheet for Fcast'!$F$9:$G$9</definedName>
    <definedName name="BEx5BRE14A35NO42BCK912IP8Y6G" localSheetId="16" hidden="1">#REF!</definedName>
    <definedName name="BEx5BRE14A35NO42BCK912IP8Y6G" localSheetId="18" hidden="1">#REF!</definedName>
    <definedName name="BEx5BRE14A35NO42BCK912IP8Y6G" localSheetId="19" hidden="1">#REF!</definedName>
    <definedName name="BEx5BRE14A35NO42BCK912IP8Y6G" localSheetId="12" hidden="1">#REF!</definedName>
    <definedName name="BEx5BRE14A35NO42BCK912IP8Y6G" localSheetId="5" hidden="1">#REF!</definedName>
    <definedName name="BEx5BRE14A35NO42BCK912IP8Y6G" localSheetId="11" hidden="1">#REF!</definedName>
    <definedName name="BEx5BRE14A35NO42BCK912IP8Y6G" localSheetId="7" hidden="1">#REF!</definedName>
    <definedName name="BEx5BRE14A35NO42BCK912IP8Y6G" localSheetId="9" hidden="1">#REF!</definedName>
    <definedName name="BEx5BRE14A35NO42BCK912IP8Y6G" hidden="1">#REF!</definedName>
    <definedName name="BEx5BYFMZ80TDDN2EZO8CF39AIAC" localSheetId="10" hidden="1">#REF!</definedName>
    <definedName name="BEx5BYFMZ80TDDN2EZO8CF39AIAC" hidden="1">'[2]Reco Sheet for Fcast'!$F$15</definedName>
    <definedName name="BEx5C2BWFW6SHZBFDEISKGXHZCQW" localSheetId="10" hidden="1">#REF!</definedName>
    <definedName name="BEx5C2BWFW6SHZBFDEISKGXHZCQW" hidden="1">'[2]Reco Sheet for Fcast'!$I$8:$J$8</definedName>
    <definedName name="BEx5C49ZFH8TO9ZU55729C3F7XG7" localSheetId="10" hidden="1">#REF!</definedName>
    <definedName name="BEx5C49ZFH8TO9ZU55729C3F7XG7" hidden="1">'[2]Reco Sheet for Fcast'!$F$9:$G$9</definedName>
    <definedName name="BEx5C8GZQK13G60ZM70P63I5OS0L" localSheetId="10" hidden="1">#REF!</definedName>
    <definedName name="BEx5C8GZQK13G60ZM70P63I5OS0L" hidden="1">'[2]Reco Sheet for Fcast'!$F$10:$G$10</definedName>
    <definedName name="BEx5CAPTVN2NBT3UOMA1UFAL1C2R" localSheetId="10" hidden="1">#REF!</definedName>
    <definedName name="BEx5CAPTVN2NBT3UOMA1UFAL1C2R" hidden="1">'[2]Reco Sheet for Fcast'!$I$6:$J$6</definedName>
    <definedName name="BEx5CEM3SYF9XP0ZZVE0GEPCLV3F" localSheetId="10" hidden="1">#REF!</definedName>
    <definedName name="BEx5CEM3SYF9XP0ZZVE0GEPCLV3F" hidden="1">'[2]Reco Sheet for Fcast'!$I$10:$J$10</definedName>
    <definedName name="BEx5CFYQ0F1Z6P8SCVJ0I3UPVFE4" localSheetId="16" hidden="1">'[3]AMI P &amp; L'!#REF!</definedName>
    <definedName name="BEx5CFYQ0F1Z6P8SCVJ0I3UPVFE4" localSheetId="18" hidden="1">'[3]AMI P &amp; L'!#REF!</definedName>
    <definedName name="BEx5CFYQ0F1Z6P8SCVJ0I3UPVFE4" localSheetId="19" hidden="1">'[3]AMI P &amp; L'!#REF!</definedName>
    <definedName name="BEx5CFYQ0F1Z6P8SCVJ0I3UPVFE4" localSheetId="12" hidden="1">'[3]AMI P &amp; L'!#REF!</definedName>
    <definedName name="BEx5CFYQ0F1Z6P8SCVJ0I3UPVFE4" localSheetId="5" hidden="1">'[3]AMI P &amp; L'!#REF!</definedName>
    <definedName name="BEx5CFYQ0F1Z6P8SCVJ0I3UPVFE4" localSheetId="11" hidden="1">'[3]AMI P &amp; L'!#REF!</definedName>
    <definedName name="BEx5CFYQ0F1Z6P8SCVJ0I3UPVFE4" localSheetId="7" hidden="1">'[3]AMI P &amp; L'!#REF!</definedName>
    <definedName name="BEx5CFYQ0F1Z6P8SCVJ0I3UPVFE4" localSheetId="9" hidden="1">'[3]AMI P &amp; L'!#REF!</definedName>
    <definedName name="BEx5CFYQ0F1Z6P8SCVJ0I3UPVFE4" localSheetId="10" hidden="1">#REF!</definedName>
    <definedName name="BEx5CFYQ0F1Z6P8SCVJ0I3UPVFE4" hidden="1">'[3]AMI P &amp; L'!#REF!</definedName>
    <definedName name="BEx5CPEKNSJORIPFQC2E1LTRYY8L" localSheetId="10" hidden="1">#REF!</definedName>
    <definedName name="BEx5CPEKNSJORIPFQC2E1LTRYY8L" hidden="1">'[2]Reco Sheet for Fcast'!$I$7:$J$7</definedName>
    <definedName name="BEx5CSUOL05D8PAM2TRDA9VRJT1O" localSheetId="10" hidden="1">#REF!</definedName>
    <definedName name="BEx5CSUOL05D8PAM2TRDA9VRJT1O" hidden="1">'[2]Reco Sheet for Fcast'!$I$10:$J$10</definedName>
    <definedName name="BEx5CUNFOO4YDFJ22HCMI2QKIGKM" localSheetId="10" hidden="1">#REF!</definedName>
    <definedName name="BEx5CUNFOO4YDFJ22HCMI2QKIGKM" hidden="1">'[2]Reco Sheet for Fcast'!$F$10:$G$10</definedName>
    <definedName name="BEx5CWLOBFBDZZLDMZV6E0Z1VJA6" hidden="1">'[2]Reco Sheet for Fcast'!$F$10:$G$10</definedName>
    <definedName name="BEx5D7U7MZFE0E9SNH9NX01XLKLP" localSheetId="16" hidden="1">#REF!</definedName>
    <definedName name="BEx5D7U7MZFE0E9SNH9NX01XLKLP" localSheetId="18" hidden="1">#REF!</definedName>
    <definedName name="BEx5D7U7MZFE0E9SNH9NX01XLKLP" localSheetId="19" hidden="1">#REF!</definedName>
    <definedName name="BEx5D7U7MZFE0E9SNH9NX01XLKLP" localSheetId="12" hidden="1">#REF!</definedName>
    <definedName name="BEx5D7U7MZFE0E9SNH9NX01XLKLP" localSheetId="5" hidden="1">#REF!</definedName>
    <definedName name="BEx5D7U7MZFE0E9SNH9NX01XLKLP" localSheetId="11" hidden="1">#REF!</definedName>
    <definedName name="BEx5D7U7MZFE0E9SNH9NX01XLKLP" localSheetId="7" hidden="1">#REF!</definedName>
    <definedName name="BEx5D7U7MZFE0E9SNH9NX01XLKLP" localSheetId="9" hidden="1">#REF!</definedName>
    <definedName name="BEx5D7U7MZFE0E9SNH9NX01XLKLP" localSheetId="10" hidden="1">#REF!</definedName>
    <definedName name="BEx5D7U7MZFE0E9SNH9NX01XLKLP" hidden="1">#REF!</definedName>
    <definedName name="BEx5D8L47OF0WHBPFWXGZINZWUBZ" localSheetId="10" hidden="1">#REF!</definedName>
    <definedName name="BEx5D8L47OF0WHBPFWXGZINZWUBZ" hidden="1">'[2]Reco Sheet for Fcast'!$I$10:$J$10</definedName>
    <definedName name="BEx5DAJAHQ2SKUPCKSCR3PYML67L" localSheetId="10" hidden="1">#REF!</definedName>
    <definedName name="BEx5DAJAHQ2SKUPCKSCR3PYML67L" hidden="1">'[2]Reco Sheet for Fcast'!$I$8:$J$8</definedName>
    <definedName name="BEx5DAZEGUTH4C1FCHVO3EWOQDU3" localSheetId="16" hidden="1">#REF!</definedName>
    <definedName name="BEx5DAZEGUTH4C1FCHVO3EWOQDU3" localSheetId="18" hidden="1">#REF!</definedName>
    <definedName name="BEx5DAZEGUTH4C1FCHVO3EWOQDU3" localSheetId="19" hidden="1">#REF!</definedName>
    <definedName name="BEx5DAZEGUTH4C1FCHVO3EWOQDU3" localSheetId="12" hidden="1">#REF!</definedName>
    <definedName name="BEx5DAZEGUTH4C1FCHVO3EWOQDU3" localSheetId="5" hidden="1">#REF!</definedName>
    <definedName name="BEx5DAZEGUTH4C1FCHVO3EWOQDU3" localSheetId="11" hidden="1">#REF!</definedName>
    <definedName name="BEx5DAZEGUTH4C1FCHVO3EWOQDU3" localSheetId="7" hidden="1">#REF!</definedName>
    <definedName name="BEx5DAZEGUTH4C1FCHVO3EWOQDU3" localSheetId="9" hidden="1">#REF!</definedName>
    <definedName name="BEx5DAZEGUTH4C1FCHVO3EWOQDU3" hidden="1">#REF!</definedName>
    <definedName name="BEx5DC18JM1KJCV44PF18E0LNRKA" localSheetId="10" hidden="1">#REF!</definedName>
    <definedName name="BEx5DC18JM1KJCV44PF18E0LNRKA" hidden="1">'[2]Reco Sheet for Fcast'!$F$8:$G$8</definedName>
    <definedName name="BEx5DJIZBTNS011R9IIG2OQ2L6ZX" localSheetId="10" hidden="1">#REF!</definedName>
    <definedName name="BEx5DJIZBTNS011R9IIG2OQ2L6ZX" hidden="1">'[2]Reco Sheet for Fcast'!$H$2:$I$2</definedName>
    <definedName name="BEx5E123OLO9WQUOIRIDJ967KAGK" localSheetId="10" hidden="1">#REF!</definedName>
    <definedName name="BEx5E123OLO9WQUOIRIDJ967KAGK" hidden="1">'[2]Reco Sheet for Fcast'!$F$15</definedName>
    <definedName name="BEx5E2UU5NES6W779W2OZTZOB4O7" localSheetId="10" hidden="1">#REF!</definedName>
    <definedName name="BEx5E2UU5NES6W779W2OZTZOB4O7" hidden="1">'[2]Reco Sheet for Fcast'!$I$10:$J$10</definedName>
    <definedName name="BEx5EEJLW729ROTXH1VWX5876WHE" localSheetId="16" hidden="1">#REF!</definedName>
    <definedName name="BEx5EEJLW729ROTXH1VWX5876WHE" localSheetId="18" hidden="1">#REF!</definedName>
    <definedName name="BEx5EEJLW729ROTXH1VWX5876WHE" localSheetId="19" hidden="1">#REF!</definedName>
    <definedName name="BEx5EEJLW729ROTXH1VWX5876WHE" localSheetId="12" hidden="1">#REF!</definedName>
    <definedName name="BEx5EEJLW729ROTXH1VWX5876WHE" localSheetId="5" hidden="1">#REF!</definedName>
    <definedName name="BEx5EEJLW729ROTXH1VWX5876WHE" localSheetId="11" hidden="1">#REF!</definedName>
    <definedName name="BEx5EEJLW729ROTXH1VWX5876WHE" localSheetId="7" hidden="1">#REF!</definedName>
    <definedName name="BEx5EEJLW729ROTXH1VWX5876WHE" localSheetId="9" hidden="1">#REF!</definedName>
    <definedName name="BEx5EEJLW729ROTXH1VWX5876WHE" hidden="1">#REF!</definedName>
    <definedName name="BEx5EGXYIQ0YTJG0LCF9S954QAQH" localSheetId="16" hidden="1">#REF!</definedName>
    <definedName name="BEx5EGXYIQ0YTJG0LCF9S954QAQH" localSheetId="18" hidden="1">#REF!</definedName>
    <definedName name="BEx5EGXYIQ0YTJG0LCF9S954QAQH" localSheetId="19" hidden="1">#REF!</definedName>
    <definedName name="BEx5EGXYIQ0YTJG0LCF9S954QAQH" localSheetId="12" hidden="1">#REF!</definedName>
    <definedName name="BEx5EGXYIQ0YTJG0LCF9S954QAQH" localSheetId="11" hidden="1">#REF!</definedName>
    <definedName name="BEx5EGXYIQ0YTJG0LCF9S954QAQH" localSheetId="7" hidden="1">#REF!</definedName>
    <definedName name="BEx5EGXYIQ0YTJG0LCF9S954QAQH" localSheetId="9" hidden="1">#REF!</definedName>
    <definedName name="BEx5EGXYIQ0YTJG0LCF9S954QAQH" hidden="1">#REF!</definedName>
    <definedName name="BEx5EIVZH4CP2BDE0BSMQHBY5MQ3" localSheetId="16" hidden="1">#REF!</definedName>
    <definedName name="BEx5EIVZH4CP2BDE0BSMQHBY5MQ3" localSheetId="18" hidden="1">#REF!</definedName>
    <definedName name="BEx5EIVZH4CP2BDE0BSMQHBY5MQ3" localSheetId="19" hidden="1">#REF!</definedName>
    <definedName name="BEx5EIVZH4CP2BDE0BSMQHBY5MQ3" localSheetId="12" hidden="1">#REF!</definedName>
    <definedName name="BEx5EIVZH4CP2BDE0BSMQHBY5MQ3" localSheetId="11" hidden="1">#REF!</definedName>
    <definedName name="BEx5EIVZH4CP2BDE0BSMQHBY5MQ3" localSheetId="7" hidden="1">#REF!</definedName>
    <definedName name="BEx5EIVZH4CP2BDE0BSMQHBY5MQ3" localSheetId="9" hidden="1">#REF!</definedName>
    <definedName name="BEx5EIVZH4CP2BDE0BSMQHBY5MQ3" hidden="1">#REF!</definedName>
    <definedName name="BEx5ELQL9B0VR6UT18KP11DHOTFX" localSheetId="10" hidden="1">#REF!</definedName>
    <definedName name="BEx5ELQL9B0VR6UT18KP11DHOTFX" hidden="1">'[2]Reco Sheet for Fcast'!$I$10:$J$10</definedName>
    <definedName name="BEx5ER4TJTFPN7IB1MNEB1ZFR5M6" localSheetId="10" hidden="1">#REF!</definedName>
    <definedName name="BEx5ER4TJTFPN7IB1MNEB1ZFR5M6" hidden="1">'[2]Reco Sheet for Fcast'!$H$2:$I$2</definedName>
    <definedName name="BEx5F6V72QTCK7O39Y59R0EVM6CW" localSheetId="10" hidden="1">#REF!</definedName>
    <definedName name="BEx5F6V72QTCK7O39Y59R0EVM6CW" hidden="1">'[2]Reco Sheet for Fcast'!$I$8:$J$8</definedName>
    <definedName name="BEx5FB7KHHBZ59M0IUDR6KADHSS2" localSheetId="16" hidden="1">#REF!</definedName>
    <definedName name="BEx5FB7KHHBZ59M0IUDR6KADHSS2" localSheetId="18" hidden="1">#REF!</definedName>
    <definedName name="BEx5FB7KHHBZ59M0IUDR6KADHSS2" localSheetId="19" hidden="1">#REF!</definedName>
    <definedName name="BEx5FB7KHHBZ59M0IUDR6KADHSS2" localSheetId="12" hidden="1">#REF!</definedName>
    <definedName name="BEx5FB7KHHBZ59M0IUDR6KADHSS2" localSheetId="5" hidden="1">#REF!</definedName>
    <definedName name="BEx5FB7KHHBZ59M0IUDR6KADHSS2" localSheetId="11" hidden="1">#REF!</definedName>
    <definedName name="BEx5FB7KHHBZ59M0IUDR6KADHSS2" localSheetId="7" hidden="1">#REF!</definedName>
    <definedName name="BEx5FB7KHHBZ59M0IUDR6KADHSS2" localSheetId="9" hidden="1">#REF!</definedName>
    <definedName name="BEx5FB7KHHBZ59M0IUDR6KADHSS2" hidden="1">#REF!</definedName>
    <definedName name="BEx5FGLQVACD5F5YZG4DGSCHCGO2" localSheetId="10" hidden="1">#REF!</definedName>
    <definedName name="BEx5FGLQVACD5F5YZG4DGSCHCGO2" hidden="1">'[2]Reco Sheet for Fcast'!$H$2:$I$2</definedName>
    <definedName name="BEx5FLJWHLW3BTZILDPN5NMA449V" localSheetId="10" hidden="1">#REF!</definedName>
    <definedName name="BEx5FLJWHLW3BTZILDPN5NMA449V" hidden="1">'[2]Reco Sheet for Fcast'!$I$6:$J$6</definedName>
    <definedName name="BEx5FNI2O10YN2SI1NO4X5GP3GTF" localSheetId="10" hidden="1">#REF!</definedName>
    <definedName name="BEx5FNI2O10YN2SI1NO4X5GP3GTF" hidden="1">'[2]Reco Sheet for Fcast'!$F$10:$G$10</definedName>
    <definedName name="BEx5FO8YRFSZCG3L608EHIHIHFY4" localSheetId="16" hidden="1">'[3]AMI P &amp; L'!#REF!</definedName>
    <definedName name="BEx5FO8YRFSZCG3L608EHIHIHFY4" localSheetId="18" hidden="1">'[3]AMI P &amp; L'!#REF!</definedName>
    <definedName name="BEx5FO8YRFSZCG3L608EHIHIHFY4" localSheetId="19" hidden="1">'[3]AMI P &amp; L'!#REF!</definedName>
    <definedName name="BEx5FO8YRFSZCG3L608EHIHIHFY4" localSheetId="12" hidden="1">'[3]AMI P &amp; L'!#REF!</definedName>
    <definedName name="BEx5FO8YRFSZCG3L608EHIHIHFY4" localSheetId="5" hidden="1">'[3]AMI P &amp; L'!#REF!</definedName>
    <definedName name="BEx5FO8YRFSZCG3L608EHIHIHFY4" localSheetId="11" hidden="1">'[3]AMI P &amp; L'!#REF!</definedName>
    <definedName name="BEx5FO8YRFSZCG3L608EHIHIHFY4" localSheetId="7" hidden="1">'[3]AMI P &amp; L'!#REF!</definedName>
    <definedName name="BEx5FO8YRFSZCG3L608EHIHIHFY4" localSheetId="9" hidden="1">'[3]AMI P &amp; L'!#REF!</definedName>
    <definedName name="BEx5FO8YRFSZCG3L608EHIHIHFY4" localSheetId="10" hidden="1">#REF!</definedName>
    <definedName name="BEx5FO8YRFSZCG3L608EHIHIHFY4" hidden="1">'[3]AMI P &amp; L'!#REF!</definedName>
    <definedName name="BEx5FQNA6V4CNYSH013K45RI4BCV" localSheetId="10" hidden="1">#REF!</definedName>
    <definedName name="BEx5FQNA6V4CNYSH013K45RI4BCV" hidden="1">'[2]Reco Sheet for Fcast'!$F$8:$G$8</definedName>
    <definedName name="BEx5FVQPPEU32CPNV9RRQ9MNLLVE" localSheetId="10" hidden="1">#REF!</definedName>
    <definedName name="BEx5FVQPPEU32CPNV9RRQ9MNLLVE" hidden="1">'[2]Reco Sheet for Fcast'!$H$2:$I$2</definedName>
    <definedName name="BEx5G08KGMG5X2AQKDGPFYG5GH94" localSheetId="10" hidden="1">#REF!</definedName>
    <definedName name="BEx5G08KGMG5X2AQKDGPFYG5GH94" hidden="1">'[2]Reco Sheet for Fcast'!$I$6:$J$6</definedName>
    <definedName name="BEx5G1A8TFN4C4QII35U9DKYNIS8" localSheetId="16" hidden="1">'[3]AMI P &amp; L'!#REF!</definedName>
    <definedName name="BEx5G1A8TFN4C4QII35U9DKYNIS8" localSheetId="18" hidden="1">'[3]AMI P &amp; L'!#REF!</definedName>
    <definedName name="BEx5G1A8TFN4C4QII35U9DKYNIS8" localSheetId="19" hidden="1">'[3]AMI P &amp; L'!#REF!</definedName>
    <definedName name="BEx5G1A8TFN4C4QII35U9DKYNIS8" localSheetId="12" hidden="1">'[3]AMI P &amp; L'!#REF!</definedName>
    <definedName name="BEx5G1A8TFN4C4QII35U9DKYNIS8" localSheetId="5" hidden="1">'[3]AMI P &amp; L'!#REF!</definedName>
    <definedName name="BEx5G1A8TFN4C4QII35U9DKYNIS8" localSheetId="11" hidden="1">'[3]AMI P &amp; L'!#REF!</definedName>
    <definedName name="BEx5G1A8TFN4C4QII35U9DKYNIS8" localSheetId="7" hidden="1">'[3]AMI P &amp; L'!#REF!</definedName>
    <definedName name="BEx5G1A8TFN4C4QII35U9DKYNIS8" localSheetId="9" hidden="1">'[3]AMI P &amp; L'!#REF!</definedName>
    <definedName name="BEx5G1A8TFN4C4QII35U9DKYNIS8" localSheetId="10" hidden="1">#REF!</definedName>
    <definedName name="BEx5G1A8TFN4C4QII35U9DKYNIS8" hidden="1">'[3]AMI P &amp; L'!#REF!</definedName>
    <definedName name="BEx5G1L0QO91KEPDMV1D8OT4BT73" localSheetId="10" hidden="1">#REF!</definedName>
    <definedName name="BEx5G1L0QO91KEPDMV1D8OT4BT73" hidden="1">'[2]Reco Sheet for Fcast'!$I$6:$J$6</definedName>
    <definedName name="BEx5G86DZL1VYUX6KWODAP3WFAWP" localSheetId="10" hidden="1">#REF!</definedName>
    <definedName name="BEx5G86DZL1VYUX6KWODAP3WFAWP" hidden="1">'[2]Reco Sheet for Fcast'!$E$2:$F$2</definedName>
    <definedName name="BEx5G8BV2GIOCM3C7IUFK8L04A6M" localSheetId="10" hidden="1">#REF!</definedName>
    <definedName name="BEx5G8BV2GIOCM3C7IUFK8L04A6M" hidden="1">'[2]Reco Sheet for Fcast'!$I$11:$J$11</definedName>
    <definedName name="BEx5GID9MVBUPFFT9M8K8B5MO9NV" localSheetId="10" hidden="1">#REF!</definedName>
    <definedName name="BEx5GID9MVBUPFFT9M8K8B5MO9NV" hidden="1">'[2]Reco Sheet for Fcast'!$F$15:$G$16</definedName>
    <definedName name="BEx5GLD6CMDEYT8QI3HVPGEES2A5" localSheetId="16" hidden="1">#REF!</definedName>
    <definedName name="BEx5GLD6CMDEYT8QI3HVPGEES2A5" localSheetId="18" hidden="1">#REF!</definedName>
    <definedName name="BEx5GLD6CMDEYT8QI3HVPGEES2A5" localSheetId="19" hidden="1">#REF!</definedName>
    <definedName name="BEx5GLD6CMDEYT8QI3HVPGEES2A5" localSheetId="12" hidden="1">#REF!</definedName>
    <definedName name="BEx5GLD6CMDEYT8QI3HVPGEES2A5" localSheetId="5" hidden="1">#REF!</definedName>
    <definedName name="BEx5GLD6CMDEYT8QI3HVPGEES2A5" localSheetId="11" hidden="1">#REF!</definedName>
    <definedName name="BEx5GLD6CMDEYT8QI3HVPGEES2A5" localSheetId="7" hidden="1">#REF!</definedName>
    <definedName name="BEx5GLD6CMDEYT8QI3HVPGEES2A5" localSheetId="9" hidden="1">#REF!</definedName>
    <definedName name="BEx5GLD6CMDEYT8QI3HVPGEES2A5" hidden="1">#REF!</definedName>
    <definedName name="BEx5GN0EWA9SCQDPQ7NTUQH82QVK" localSheetId="10" hidden="1">#REF!</definedName>
    <definedName name="BEx5GN0EWA9SCQDPQ7NTUQH82QVK" hidden="1">'[2]Reco Sheet for Fcast'!$F$6:$G$6</definedName>
    <definedName name="BEx5GNBCU4WZ74I0UXFL9ZG2XSGJ" localSheetId="10" hidden="1">#REF!</definedName>
    <definedName name="BEx5GNBCU4WZ74I0UXFL9ZG2XSGJ" hidden="1">'[2]Reco Sheet for Fcast'!$F$6:$G$6</definedName>
    <definedName name="BEx5GUCTYC7QCWGWU5BTO7Y7HDZX" localSheetId="10" hidden="1">#REF!</definedName>
    <definedName name="BEx5GUCTYC7QCWGWU5BTO7Y7HDZX" hidden="1">'[2]Reco Sheet for Fcast'!$I$6:$J$6</definedName>
    <definedName name="BEx5GYUPJULJQ624TEESYFG1NFOH" localSheetId="10" hidden="1">#REF!</definedName>
    <definedName name="BEx5GYUPJULJQ624TEESYFG1NFOH" hidden="1">'[2]Reco Sheet for Fcast'!$I$9:$J$9</definedName>
    <definedName name="BEx5H0NEE0AIN5E2UHJ9J9ISU9N1" localSheetId="10" hidden="1">#REF!</definedName>
    <definedName name="BEx5H0NEE0AIN5E2UHJ9J9ISU9N1" hidden="1">'[2]Reco Sheet for Fcast'!$F$8:$G$8</definedName>
    <definedName name="BEx5H1UJSEUQM2K8QHQXO5THVHSO" localSheetId="10" hidden="1">#REF!</definedName>
    <definedName name="BEx5H1UJSEUQM2K8QHQXO5THVHSO" hidden="1">'[2]Reco Sheet for Fcast'!$F$9:$G$9</definedName>
    <definedName name="BEx5HAOT9XWUF7XIFRZZS8B9F5TZ" localSheetId="10" hidden="1">#REF!</definedName>
    <definedName name="BEx5HAOT9XWUF7XIFRZZS8B9F5TZ" hidden="1">'[2]Reco Sheet for Fcast'!$K$2</definedName>
    <definedName name="BEx5HCN1GOZJAULZZLJ1GER53RVC" localSheetId="16" hidden="1">#REF!</definedName>
    <definedName name="BEx5HCN1GOZJAULZZLJ1GER53RVC" localSheetId="18" hidden="1">#REF!</definedName>
    <definedName name="BEx5HCN1GOZJAULZZLJ1GER53RVC" localSheetId="19" hidden="1">#REF!</definedName>
    <definedName name="BEx5HCN1GOZJAULZZLJ1GER53RVC" localSheetId="12" hidden="1">#REF!</definedName>
    <definedName name="BEx5HCN1GOZJAULZZLJ1GER53RVC" localSheetId="5" hidden="1">#REF!</definedName>
    <definedName name="BEx5HCN1GOZJAULZZLJ1GER53RVC" localSheetId="11" hidden="1">#REF!</definedName>
    <definedName name="BEx5HCN1GOZJAULZZLJ1GER53RVC" localSheetId="7" hidden="1">#REF!</definedName>
    <definedName name="BEx5HCN1GOZJAULZZLJ1GER53RVC" localSheetId="9" hidden="1">#REF!</definedName>
    <definedName name="BEx5HCN1GOZJAULZZLJ1GER53RVC" hidden="1">#REF!</definedName>
    <definedName name="BEx5HE4XRF9BUY04MENWY9CHHN5H" localSheetId="10" hidden="1">#REF!</definedName>
    <definedName name="BEx5HE4XRF9BUY04MENWY9CHHN5H" hidden="1">'[2]Reco Sheet for Fcast'!$I$11:$J$11</definedName>
    <definedName name="BEx5HFHMABAT0H9KKS754X4T304E" localSheetId="10" hidden="1">#REF!</definedName>
    <definedName name="BEx5HFHMABAT0H9KKS754X4T304E" hidden="1">'[2]Reco Sheet for Fcast'!$I$11:$J$11</definedName>
    <definedName name="BEx5HGDZ7MX1S3KNXLRL9WU565V4" localSheetId="10" hidden="1">#REF!</definedName>
    <definedName name="BEx5HGDZ7MX1S3KNXLRL9WU565V4" hidden="1">'[2]Reco Sheet for Fcast'!$F$11:$G$11</definedName>
    <definedName name="BEx5HJZ9FAVNZSSBTAYRPZDYM9NU" localSheetId="10" hidden="1">#REF!</definedName>
    <definedName name="BEx5HJZ9FAVNZSSBTAYRPZDYM9NU" hidden="1">'[2]Reco Sheet for Fcast'!$F$8:$G$8</definedName>
    <definedName name="BEx5HZ9JMKHNLFWLVUB1WP5B39BL" localSheetId="10" hidden="1">#REF!</definedName>
    <definedName name="BEx5HZ9JMKHNLFWLVUB1WP5B39BL" hidden="1">'[2]Reco Sheet for Fcast'!$F$10:$G$10</definedName>
    <definedName name="BEx5I244LQHZTF3XI66J8705R9XX" localSheetId="16" hidden="1">'[3]AMI P &amp; L'!#REF!</definedName>
    <definedName name="BEx5I244LQHZTF3XI66J8705R9XX" localSheetId="18" hidden="1">'[3]AMI P &amp; L'!#REF!</definedName>
    <definedName name="BEx5I244LQHZTF3XI66J8705R9XX" localSheetId="19" hidden="1">'[3]AMI P &amp; L'!#REF!</definedName>
    <definedName name="BEx5I244LQHZTF3XI66J8705R9XX" localSheetId="12" hidden="1">'[3]AMI P &amp; L'!#REF!</definedName>
    <definedName name="BEx5I244LQHZTF3XI66J8705R9XX" localSheetId="5" hidden="1">'[3]AMI P &amp; L'!#REF!</definedName>
    <definedName name="BEx5I244LQHZTF3XI66J8705R9XX" localSheetId="11" hidden="1">'[3]AMI P &amp; L'!#REF!</definedName>
    <definedName name="BEx5I244LQHZTF3XI66J8705R9XX" localSheetId="7" hidden="1">'[3]AMI P &amp; L'!#REF!</definedName>
    <definedName name="BEx5I244LQHZTF3XI66J8705R9XX" localSheetId="9" hidden="1">'[3]AMI P &amp; L'!#REF!</definedName>
    <definedName name="BEx5I244LQHZTF3XI66J8705R9XX" localSheetId="10" hidden="1">#REF!</definedName>
    <definedName name="BEx5I244LQHZTF3XI66J8705R9XX" hidden="1">'[3]AMI P &amp; L'!#REF!</definedName>
    <definedName name="BEx5I8PBP4LIXDGID5BP0THLO0AQ" localSheetId="16" hidden="1">'[3]AMI P &amp; L'!#REF!</definedName>
    <definedName name="BEx5I8PBP4LIXDGID5BP0THLO0AQ" localSheetId="18" hidden="1">'[3]AMI P &amp; L'!#REF!</definedName>
    <definedName name="BEx5I8PBP4LIXDGID5BP0THLO0AQ" localSheetId="19" hidden="1">'[3]AMI P &amp; L'!#REF!</definedName>
    <definedName name="BEx5I8PBP4LIXDGID5BP0THLO0AQ" localSheetId="12" hidden="1">'[3]AMI P &amp; L'!#REF!</definedName>
    <definedName name="BEx5I8PBP4LIXDGID5BP0THLO0AQ" localSheetId="11" hidden="1">'[3]AMI P &amp; L'!#REF!</definedName>
    <definedName name="BEx5I8PBP4LIXDGID5BP0THLO0AQ" localSheetId="7" hidden="1">'[3]AMI P &amp; L'!#REF!</definedName>
    <definedName name="BEx5I8PBP4LIXDGID5BP0THLO0AQ" localSheetId="9" hidden="1">'[3]AMI P &amp; L'!#REF!</definedName>
    <definedName name="BEx5I8PBP4LIXDGID5BP0THLO0AQ" localSheetId="10" hidden="1">#REF!</definedName>
    <definedName name="BEx5I8PBP4LIXDGID5BP0THLO0AQ" hidden="1">'[3]AMI P &amp; L'!#REF!</definedName>
    <definedName name="BEx5I8USVUB3JP4S9OXGMZVMOQXR" localSheetId="10" hidden="1">#REF!</definedName>
    <definedName name="BEx5I8USVUB3JP4S9OXGMZVMOQXR" hidden="1">'[2]Reco Sheet for Fcast'!$G$2</definedName>
    <definedName name="BEx5I9GDQSYIAL65UQNDMNFQCS9Y" localSheetId="10" hidden="1">#REF!</definedName>
    <definedName name="BEx5I9GDQSYIAL65UQNDMNFQCS9Y" hidden="1">'[2]Reco Sheet for Fcast'!$I$11:$J$11</definedName>
    <definedName name="BEx5IBUPG9AWNW5PK7JGRGEJ4OLM" localSheetId="10" hidden="1">#REF!</definedName>
    <definedName name="BEx5IBUPG9AWNW5PK7JGRGEJ4OLM" hidden="1">'[2]Reco Sheet for Fcast'!$H$2:$I$2</definedName>
    <definedName name="BEx5IC06RVN8BSAEPREVKHKLCJ2L" localSheetId="10" hidden="1">#REF!</definedName>
    <definedName name="BEx5IC06RVN8BSAEPREVKHKLCJ2L" hidden="1">'[2]Reco Sheet for Fcast'!$I$8:$J$8</definedName>
    <definedName name="BEx5IHZZTQ5BMWTHVDI03I7J7ZXS" localSheetId="16" hidden="1">#REF!</definedName>
    <definedName name="BEx5IHZZTQ5BMWTHVDI03I7J7ZXS" localSheetId="18" hidden="1">#REF!</definedName>
    <definedName name="BEx5IHZZTQ5BMWTHVDI03I7J7ZXS" localSheetId="19" hidden="1">#REF!</definedName>
    <definedName name="BEx5IHZZTQ5BMWTHVDI03I7J7ZXS" localSheetId="12" hidden="1">#REF!</definedName>
    <definedName name="BEx5IHZZTQ5BMWTHVDI03I7J7ZXS" localSheetId="5" hidden="1">#REF!</definedName>
    <definedName name="BEx5IHZZTQ5BMWTHVDI03I7J7ZXS" localSheetId="11" hidden="1">#REF!</definedName>
    <definedName name="BEx5IHZZTQ5BMWTHVDI03I7J7ZXS" localSheetId="7" hidden="1">#REF!</definedName>
    <definedName name="BEx5IHZZTQ5BMWTHVDI03I7J7ZXS" localSheetId="9" hidden="1">#REF!</definedName>
    <definedName name="BEx5IHZZTQ5BMWTHVDI03I7J7ZXS" hidden="1">#REF!</definedName>
    <definedName name="BEx5IP6XL84PC8MGDH88R6D3GDNS" localSheetId="16" hidden="1">#REF!</definedName>
    <definedName name="BEx5IP6XL84PC8MGDH88R6D3GDNS" localSheetId="18" hidden="1">#REF!</definedName>
    <definedName name="BEx5IP6XL84PC8MGDH88R6D3GDNS" localSheetId="19" hidden="1">#REF!</definedName>
    <definedName name="BEx5IP6XL84PC8MGDH88R6D3GDNS" localSheetId="12" hidden="1">#REF!</definedName>
    <definedName name="BEx5IP6XL84PC8MGDH88R6D3GDNS" localSheetId="11" hidden="1">#REF!</definedName>
    <definedName name="BEx5IP6XL84PC8MGDH88R6D3GDNS" localSheetId="7" hidden="1">#REF!</definedName>
    <definedName name="BEx5IP6XL84PC8MGDH88R6D3GDNS" localSheetId="9" hidden="1">#REF!</definedName>
    <definedName name="BEx5IP6XL84PC8MGDH88R6D3GDNS" hidden="1">#REF!</definedName>
    <definedName name="BEx5J0FFP1KS4NGY20AEJI8VREEA" localSheetId="10" hidden="1">#REF!</definedName>
    <definedName name="BEx5J0FFP1KS4NGY20AEJI8VREEA" hidden="1">'[2]Reco Sheet for Fcast'!$I$9:$J$9</definedName>
    <definedName name="BEx5JF3ZXLDIS8VNKDCY7ZI7H1CI" localSheetId="10" hidden="1">#REF!</definedName>
    <definedName name="BEx5JF3ZXLDIS8VNKDCY7ZI7H1CI" hidden="1">'[2]Reco Sheet for Fcast'!$F$11:$G$11</definedName>
    <definedName name="BEx5JHCZJ8G6OOOW6EF3GABXKH6F" localSheetId="16" hidden="1">'[3]AMI P &amp; L'!#REF!</definedName>
    <definedName name="BEx5JHCZJ8G6OOOW6EF3GABXKH6F" localSheetId="18" hidden="1">'[3]AMI P &amp; L'!#REF!</definedName>
    <definedName name="BEx5JHCZJ8G6OOOW6EF3GABXKH6F" localSheetId="19" hidden="1">'[3]AMI P &amp; L'!#REF!</definedName>
    <definedName name="BEx5JHCZJ8G6OOOW6EF3GABXKH6F" localSheetId="12" hidden="1">'[3]AMI P &amp; L'!#REF!</definedName>
    <definedName name="BEx5JHCZJ8G6OOOW6EF3GABXKH6F" localSheetId="5" hidden="1">'[3]AMI P &amp; L'!#REF!</definedName>
    <definedName name="BEx5JHCZJ8G6OOOW6EF3GABXKH6F" localSheetId="11" hidden="1">'[3]AMI P &amp; L'!#REF!</definedName>
    <definedName name="BEx5JHCZJ8G6OOOW6EF3GABXKH6F" localSheetId="7" hidden="1">'[3]AMI P &amp; L'!#REF!</definedName>
    <definedName name="BEx5JHCZJ8G6OOOW6EF3GABXKH6F" localSheetId="9" hidden="1">'[3]AMI P &amp; L'!#REF!</definedName>
    <definedName name="BEx5JHCZJ8G6OOOW6EF3GABXKH6F" localSheetId="10" hidden="1">#REF!</definedName>
    <definedName name="BEx5JHCZJ8G6OOOW6EF3GABXKH6F" hidden="1">'[3]AMI P &amp; L'!#REF!</definedName>
    <definedName name="BEx5JJB6W446THXQCRUKD3I7RKLP" localSheetId="10" hidden="1">#REF!</definedName>
    <definedName name="BEx5JJB6W446THXQCRUKD3I7RKLP" hidden="1">'[2]Reco Sheet for Fcast'!$F$8:$G$8</definedName>
    <definedName name="BEx5JNCT8Z7XSSPD5EMNAJELCU2V" localSheetId="16" hidden="1">'[3]AMI P &amp; L'!#REF!</definedName>
    <definedName name="BEx5JNCT8Z7XSSPD5EMNAJELCU2V" localSheetId="18" hidden="1">'[3]AMI P &amp; L'!#REF!</definedName>
    <definedName name="BEx5JNCT8Z7XSSPD5EMNAJELCU2V" localSheetId="19" hidden="1">'[3]AMI P &amp; L'!#REF!</definedName>
    <definedName name="BEx5JNCT8Z7XSSPD5EMNAJELCU2V" localSheetId="12" hidden="1">'[3]AMI P &amp; L'!#REF!</definedName>
    <definedName name="BEx5JNCT8Z7XSSPD5EMNAJELCU2V" localSheetId="5" hidden="1">'[3]AMI P &amp; L'!#REF!</definedName>
    <definedName name="BEx5JNCT8Z7XSSPD5EMNAJELCU2V" localSheetId="11" hidden="1">'[3]AMI P &amp; L'!#REF!</definedName>
    <definedName name="BEx5JNCT8Z7XSSPD5EMNAJELCU2V" localSheetId="7" hidden="1">'[3]AMI P &amp; L'!#REF!</definedName>
    <definedName name="BEx5JNCT8Z7XSSPD5EMNAJELCU2V" localSheetId="9" hidden="1">'[3]AMI P &amp; L'!#REF!</definedName>
    <definedName name="BEx5JNCT8Z7XSSPD5EMNAJELCU2V" localSheetId="10" hidden="1">#REF!</definedName>
    <definedName name="BEx5JNCT8Z7XSSPD5EMNAJELCU2V" hidden="1">'[3]AMI P &amp; L'!#REF!</definedName>
    <definedName name="BEx5JQCNT9Y4RM306CHC8IPY3HBZ" localSheetId="10" hidden="1">#REF!</definedName>
    <definedName name="BEx5JQCNT9Y4RM306CHC8IPY3HBZ" hidden="1">'[2]Reco Sheet for Fcast'!$F$15</definedName>
    <definedName name="BEx5K08PYKE6JOKBYIB006TX619P" localSheetId="10" hidden="1">#REF!</definedName>
    <definedName name="BEx5K08PYKE6JOKBYIB006TX619P" hidden="1">'[2]Reco Sheet for Fcast'!$F$9:$G$9</definedName>
    <definedName name="BEx5K51DSERT1TR7B4A29R41W4NX" localSheetId="10" hidden="1">#REF!</definedName>
    <definedName name="BEx5K51DSERT1TR7B4A29R41W4NX" hidden="1">'[2]Reco Sheet for Fcast'!$I$7:$J$7</definedName>
    <definedName name="BEx5K7A7V5B87CW37IBINCOQ134P" localSheetId="16" hidden="1">#REF!</definedName>
    <definedName name="BEx5K7A7V5B87CW37IBINCOQ134P" localSheetId="18" hidden="1">#REF!</definedName>
    <definedName name="BEx5K7A7V5B87CW37IBINCOQ134P" localSheetId="19" hidden="1">#REF!</definedName>
    <definedName name="BEx5K7A7V5B87CW37IBINCOQ134P" localSheetId="12" hidden="1">#REF!</definedName>
    <definedName name="BEx5K7A7V5B87CW37IBINCOQ134P" localSheetId="5" hidden="1">#REF!</definedName>
    <definedName name="BEx5K7A7V5B87CW37IBINCOQ134P" localSheetId="11" hidden="1">#REF!</definedName>
    <definedName name="BEx5K7A7V5B87CW37IBINCOQ134P" localSheetId="7" hidden="1">#REF!</definedName>
    <definedName name="BEx5K7A7V5B87CW37IBINCOQ134P" localSheetId="9" hidden="1">#REF!</definedName>
    <definedName name="BEx5K7A7V5B87CW37IBINCOQ134P" hidden="1">#REF!</definedName>
    <definedName name="BEx5KPPUWH07Z2O11MRLNQCDXDNV" localSheetId="16" hidden="1">#REF!</definedName>
    <definedName name="BEx5KPPUWH07Z2O11MRLNQCDXDNV" localSheetId="18" hidden="1">#REF!</definedName>
    <definedName name="BEx5KPPUWH07Z2O11MRLNQCDXDNV" localSheetId="19" hidden="1">#REF!</definedName>
    <definedName name="BEx5KPPUWH07Z2O11MRLNQCDXDNV" localSheetId="12" hidden="1">#REF!</definedName>
    <definedName name="BEx5KPPUWH07Z2O11MRLNQCDXDNV" localSheetId="11" hidden="1">#REF!</definedName>
    <definedName name="BEx5KPPUWH07Z2O11MRLNQCDXDNV" localSheetId="7" hidden="1">#REF!</definedName>
    <definedName name="BEx5KPPUWH07Z2O11MRLNQCDXDNV" localSheetId="9" hidden="1">#REF!</definedName>
    <definedName name="BEx5KPPUWH07Z2O11MRLNQCDXDNV" hidden="1">#REF!</definedName>
    <definedName name="BEx5KYER580I4T7WTLMUN7NLNP5K" localSheetId="10" hidden="1">#REF!</definedName>
    <definedName name="BEx5KYER580I4T7WTLMUN7NLNP5K" hidden="1">'[2]Reco Sheet for Fcast'!$F$10:$G$10</definedName>
    <definedName name="BEx5L4UOHIBIXCOOD5809ABRZ9A8" hidden="1">'[2]Reco Sheet for Fcast'!$I$11:$J$11</definedName>
    <definedName name="BEx5LHLB3M6K4ZKY2F42QBZT30ZH" localSheetId="10" hidden="1">#REF!</definedName>
    <definedName name="BEx5LHLB3M6K4ZKY2F42QBZT30ZH" hidden="1">'[2]Reco Sheet for Fcast'!$I$9:$J$9</definedName>
    <definedName name="BEx5LRMNU3HXIE1BUMDHRU31F7JJ" localSheetId="10" hidden="1">#REF!</definedName>
    <definedName name="BEx5LRMNU3HXIE1BUMDHRU31F7JJ" hidden="1">'[2]Reco Sheet for Fcast'!$F$6:$G$6</definedName>
    <definedName name="BEx5LSJ1LPUAX3ENSPECWPG4J7D1" localSheetId="16" hidden="1">'[3]AMI P &amp; L'!#REF!</definedName>
    <definedName name="BEx5LSJ1LPUAX3ENSPECWPG4J7D1" localSheetId="18" hidden="1">'[3]AMI P &amp; L'!#REF!</definedName>
    <definedName name="BEx5LSJ1LPUAX3ENSPECWPG4J7D1" localSheetId="19" hidden="1">'[3]AMI P &amp; L'!#REF!</definedName>
    <definedName name="BEx5LSJ1LPUAX3ENSPECWPG4J7D1" localSheetId="12" hidden="1">'[3]AMI P &amp; L'!#REF!</definedName>
    <definedName name="BEx5LSJ1LPUAX3ENSPECWPG4J7D1" localSheetId="5" hidden="1">'[3]AMI P &amp; L'!#REF!</definedName>
    <definedName name="BEx5LSJ1LPUAX3ENSPECWPG4J7D1" localSheetId="11" hidden="1">'[3]AMI P &amp; L'!#REF!</definedName>
    <definedName name="BEx5LSJ1LPUAX3ENSPECWPG4J7D1" localSheetId="7" hidden="1">'[3]AMI P &amp; L'!#REF!</definedName>
    <definedName name="BEx5LSJ1LPUAX3ENSPECWPG4J7D1" localSheetId="9" hidden="1">'[3]AMI P &amp; L'!#REF!</definedName>
    <definedName name="BEx5LSJ1LPUAX3ENSPECWPG4J7D1" localSheetId="10" hidden="1">#REF!</definedName>
    <definedName name="BEx5LSJ1LPUAX3ENSPECWPG4J7D1" hidden="1">'[3]AMI P &amp; L'!#REF!</definedName>
    <definedName name="BEx5LTKQ8RQWJE4BC88OP928893U" localSheetId="16" hidden="1">'[3]AMI P &amp; L'!#REF!</definedName>
    <definedName name="BEx5LTKQ8RQWJE4BC88OP928893U" localSheetId="18" hidden="1">'[3]AMI P &amp; L'!#REF!</definedName>
    <definedName name="BEx5LTKQ8RQWJE4BC88OP928893U" localSheetId="19" hidden="1">'[3]AMI P &amp; L'!#REF!</definedName>
    <definedName name="BEx5LTKQ8RQWJE4BC88OP928893U" localSheetId="12" hidden="1">'[3]AMI P &amp; L'!#REF!</definedName>
    <definedName name="BEx5LTKQ8RQWJE4BC88OP928893U" localSheetId="11" hidden="1">'[3]AMI P &amp; L'!#REF!</definedName>
    <definedName name="BEx5LTKQ8RQWJE4BC88OP928893U" localSheetId="7" hidden="1">'[3]AMI P &amp; L'!#REF!</definedName>
    <definedName name="BEx5LTKQ8RQWJE4BC88OP928893U" localSheetId="9" hidden="1">'[3]AMI P &amp; L'!#REF!</definedName>
    <definedName name="BEx5LTKQ8RQWJE4BC88OP928893U" localSheetId="10" hidden="1">#REF!</definedName>
    <definedName name="BEx5LTKQ8RQWJE4BC88OP928893U" hidden="1">'[3]AMI P &amp; L'!#REF!</definedName>
    <definedName name="BEx5M546YZ7NO71MCE85UEOMLNNA" localSheetId="16" hidden="1">#REF!</definedName>
    <definedName name="BEx5M546YZ7NO71MCE85UEOMLNNA" localSheetId="18" hidden="1">#REF!</definedName>
    <definedName name="BEx5M546YZ7NO71MCE85UEOMLNNA" localSheetId="19" hidden="1">#REF!</definedName>
    <definedName name="BEx5M546YZ7NO71MCE85UEOMLNNA" localSheetId="12" hidden="1">#REF!</definedName>
    <definedName name="BEx5M546YZ7NO71MCE85UEOMLNNA" localSheetId="5" hidden="1">#REF!</definedName>
    <definedName name="BEx5M546YZ7NO71MCE85UEOMLNNA" localSheetId="11" hidden="1">#REF!</definedName>
    <definedName name="BEx5M546YZ7NO71MCE85UEOMLNNA" localSheetId="7" hidden="1">#REF!</definedName>
    <definedName name="BEx5M546YZ7NO71MCE85UEOMLNNA" localSheetId="9" hidden="1">#REF!</definedName>
    <definedName name="BEx5M546YZ7NO71MCE85UEOMLNNA" hidden="1">#REF!</definedName>
    <definedName name="BEx5M8K77051VPFG26GB653QP5Z8" localSheetId="16" hidden="1">#REF!</definedName>
    <definedName name="BEx5M8K77051VPFG26GB653QP5Z8" localSheetId="18" hidden="1">#REF!</definedName>
    <definedName name="BEx5M8K77051VPFG26GB653QP5Z8" localSheetId="19" hidden="1">#REF!</definedName>
    <definedName name="BEx5M8K77051VPFG26GB653QP5Z8" localSheetId="12" hidden="1">#REF!</definedName>
    <definedName name="BEx5M8K77051VPFG26GB653QP5Z8" localSheetId="11" hidden="1">#REF!</definedName>
    <definedName name="BEx5M8K77051VPFG26GB653QP5Z8" localSheetId="7" hidden="1">#REF!</definedName>
    <definedName name="BEx5M8K77051VPFG26GB653QP5Z8" localSheetId="9" hidden="1">#REF!</definedName>
    <definedName name="BEx5M8K77051VPFG26GB653QP5Z8" hidden="1">#REF!</definedName>
    <definedName name="BEx5MB9BR71LZDG7XXQ2EO58JC5F" localSheetId="10" hidden="1">#REF!</definedName>
    <definedName name="BEx5MB9BR71LZDG7XXQ2EO58JC5F" hidden="1">'[2]Reco Sheet for Fcast'!$H$2:$I$2</definedName>
    <definedName name="BEx5MLQZM68YQSKARVWTTPINFQ2C" localSheetId="16" hidden="1">'[5]R8. Capl incl Margins'!#REF!</definedName>
    <definedName name="BEx5MLQZM68YQSKARVWTTPINFQ2C" localSheetId="18" hidden="1">'[5]R8. Capl incl Margins'!#REF!</definedName>
    <definedName name="BEx5MLQZM68YQSKARVWTTPINFQ2C" localSheetId="19" hidden="1">'[5]R8. Capl incl Margins'!#REF!</definedName>
    <definedName name="BEx5MLQZM68YQSKARVWTTPINFQ2C" localSheetId="12" hidden="1">'[5]R8. Capl incl Margins'!#REF!</definedName>
    <definedName name="BEx5MLQZM68YQSKARVWTTPINFQ2C" localSheetId="8" hidden="1">'[3]AMI P &amp; L'!#REF!</definedName>
    <definedName name="BEx5MLQZM68YQSKARVWTTPINFQ2C" localSheetId="11" hidden="1">'[5]R8. Capl incl Margins'!#REF!</definedName>
    <definedName name="BEx5MLQZM68YQSKARVWTTPINFQ2C" localSheetId="7" hidden="1">'[3]AMI P &amp; L'!#REF!</definedName>
    <definedName name="BEx5MLQZM68YQSKARVWTTPINFQ2C" localSheetId="9" hidden="1">'[5]R8. Capl incl Margins'!#REF!</definedName>
    <definedName name="BEx5MLQZM68YQSKARVWTTPINFQ2C" localSheetId="10" hidden="1">#REF!</definedName>
    <definedName name="BEx5MLQZM68YQSKARVWTTPINFQ2C" hidden="1">'[5]R8. Capl incl Margins'!#REF!</definedName>
    <definedName name="BEx5MNJOK67XCB4M5BSZPG7MG227" localSheetId="16" hidden="1">#REF!</definedName>
    <definedName name="BEx5MNJOK67XCB4M5BSZPG7MG227" localSheetId="18" hidden="1">#REF!</definedName>
    <definedName name="BEx5MNJOK67XCB4M5BSZPG7MG227" localSheetId="19" hidden="1">#REF!</definedName>
    <definedName name="BEx5MNJOK67XCB4M5BSZPG7MG227" localSheetId="12" hidden="1">#REF!</definedName>
    <definedName name="BEx5MNJOK67XCB4M5BSZPG7MG227" localSheetId="5" hidden="1">#REF!</definedName>
    <definedName name="BEx5MNJOK67XCB4M5BSZPG7MG227" localSheetId="11" hidden="1">#REF!</definedName>
    <definedName name="BEx5MNJOK67XCB4M5BSZPG7MG227" localSheetId="7" hidden="1">#REF!</definedName>
    <definedName name="BEx5MNJOK67XCB4M5BSZPG7MG227" localSheetId="9" hidden="1">#REF!</definedName>
    <definedName name="BEx5MNJOK67XCB4M5BSZPG7MG227" hidden="1">#REF!</definedName>
    <definedName name="BEx5MRL96B0L82YH61D134C2XSGQ" localSheetId="16" hidden="1">#REF!</definedName>
    <definedName name="BEx5MRL96B0L82YH61D134C2XSGQ" localSheetId="18" hidden="1">#REF!</definedName>
    <definedName name="BEx5MRL96B0L82YH61D134C2XSGQ" localSheetId="19" hidden="1">#REF!</definedName>
    <definedName name="BEx5MRL96B0L82YH61D134C2XSGQ" localSheetId="12" hidden="1">#REF!</definedName>
    <definedName name="BEx5MRL96B0L82YH61D134C2XSGQ" localSheetId="11" hidden="1">#REF!</definedName>
    <definedName name="BEx5MRL96B0L82YH61D134C2XSGQ" localSheetId="7" hidden="1">#REF!</definedName>
    <definedName name="BEx5MRL96B0L82YH61D134C2XSGQ" localSheetId="9" hidden="1">#REF!</definedName>
    <definedName name="BEx5MRL96B0L82YH61D134C2XSGQ" hidden="1">#REF!</definedName>
    <definedName name="BEx5MVHOG4GCI4HKTOTP194VMNRA" localSheetId="16" hidden="1">#REF!</definedName>
    <definedName name="BEx5MVHOG4GCI4HKTOTP194VMNRA" localSheetId="18" hidden="1">#REF!</definedName>
    <definedName name="BEx5MVHOG4GCI4HKTOTP194VMNRA" localSheetId="19" hidden="1">#REF!</definedName>
    <definedName name="BEx5MVHOG4GCI4HKTOTP194VMNRA" localSheetId="12" hidden="1">#REF!</definedName>
    <definedName name="BEx5MVHOG4GCI4HKTOTP194VMNRA" localSheetId="11" hidden="1">#REF!</definedName>
    <definedName name="BEx5MVHOG4GCI4HKTOTP194VMNRA" localSheetId="7" hidden="1">#REF!</definedName>
    <definedName name="BEx5MVHOG4GCI4HKTOTP194VMNRA" localSheetId="9" hidden="1">#REF!</definedName>
    <definedName name="BEx5MVHOG4GCI4HKTOTP194VMNRA" hidden="1">#REF!</definedName>
    <definedName name="BEx5MVXTKNBXHNWTL43C670E4KXC" localSheetId="10" hidden="1">#REF!</definedName>
    <definedName name="BEx5MVXTKNBXHNWTL43C670E4KXC" hidden="1">'[2]Reco Sheet for Fcast'!$F$15</definedName>
    <definedName name="BEx5N4XI4PWB1W9PMZ4O5R0HWTYD" localSheetId="10" hidden="1">#REF!</definedName>
    <definedName name="BEx5N4XI4PWB1W9PMZ4O5R0HWTYD" hidden="1">'[2]Reco Sheet for Fcast'!$I$8:$J$8</definedName>
    <definedName name="BEx5N7XD7KVST36P3QB9SQKKS2L8" localSheetId="16" hidden="1">#REF!</definedName>
    <definedName name="BEx5N7XD7KVST36P3QB9SQKKS2L8" localSheetId="18" hidden="1">#REF!</definedName>
    <definedName name="BEx5N7XD7KVST36P3QB9SQKKS2L8" localSheetId="19" hidden="1">#REF!</definedName>
    <definedName name="BEx5N7XD7KVST36P3QB9SQKKS2L8" localSheetId="12" hidden="1">#REF!</definedName>
    <definedName name="BEx5N7XD7KVST36P3QB9SQKKS2L8" localSheetId="5" hidden="1">#REF!</definedName>
    <definedName name="BEx5N7XD7KVST36P3QB9SQKKS2L8" localSheetId="11" hidden="1">#REF!</definedName>
    <definedName name="BEx5N7XD7KVST36P3QB9SQKKS2L8" localSheetId="7" hidden="1">#REF!</definedName>
    <definedName name="BEx5N7XD7KVST36P3QB9SQKKS2L8" localSheetId="9" hidden="1">#REF!</definedName>
    <definedName name="BEx5N7XD7KVST36P3QB9SQKKS2L8" hidden="1">#REF!</definedName>
    <definedName name="BEx5NA68N6FJFX9UJXK4M14U487F" localSheetId="10" hidden="1">#REF!</definedName>
    <definedName name="BEx5NA68N6FJFX9UJXK4M14U487F" hidden="1">'[2]Reco Sheet for Fcast'!$F$6:$G$6</definedName>
    <definedName name="BEx5NIKBG2GDJOYGE3WCXKU7YY51" localSheetId="10" hidden="1">#REF!</definedName>
    <definedName name="BEx5NIKBG2GDJOYGE3WCXKU7YY51" hidden="1">'[2]Reco Sheet for Fcast'!$I$6:$J$6</definedName>
    <definedName name="BEx5NSR5TOWVPB0IJTHU8NR2QP7V" localSheetId="16" hidden="1">#REF!</definedName>
    <definedName name="BEx5NSR5TOWVPB0IJTHU8NR2QP7V" localSheetId="18" hidden="1">#REF!</definedName>
    <definedName name="BEx5NSR5TOWVPB0IJTHU8NR2QP7V" localSheetId="19" hidden="1">#REF!</definedName>
    <definedName name="BEx5NSR5TOWVPB0IJTHU8NR2QP7V" localSheetId="12" hidden="1">#REF!</definedName>
    <definedName name="BEx5NSR5TOWVPB0IJTHU8NR2QP7V" localSheetId="5" hidden="1">#REF!</definedName>
    <definedName name="BEx5NSR5TOWVPB0IJTHU8NR2QP7V" localSheetId="11" hidden="1">#REF!</definedName>
    <definedName name="BEx5NSR5TOWVPB0IJTHU8NR2QP7V" localSheetId="7" hidden="1">#REF!</definedName>
    <definedName name="BEx5NSR5TOWVPB0IJTHU8NR2QP7V" localSheetId="9" hidden="1">#REF!</definedName>
    <definedName name="BEx5NSR5TOWVPB0IJTHU8NR2QP7V" hidden="1">#REF!</definedName>
    <definedName name="BEx5NV06L5J5IMKGOMGKGJ4PBZCD" localSheetId="16" hidden="1">'[3]AMI P &amp; L'!#REF!</definedName>
    <definedName name="BEx5NV06L5J5IMKGOMGKGJ4PBZCD" localSheetId="18" hidden="1">'[3]AMI P &amp; L'!#REF!</definedName>
    <definedName name="BEx5NV06L5J5IMKGOMGKGJ4PBZCD" localSheetId="19" hidden="1">'[3]AMI P &amp; L'!#REF!</definedName>
    <definedName name="BEx5NV06L5J5IMKGOMGKGJ4PBZCD" localSheetId="12" hidden="1">'[3]AMI P &amp; L'!#REF!</definedName>
    <definedName name="BEx5NV06L5J5IMKGOMGKGJ4PBZCD" localSheetId="5" hidden="1">'[3]AMI P &amp; L'!#REF!</definedName>
    <definedName name="BEx5NV06L5J5IMKGOMGKGJ4PBZCD" localSheetId="11" hidden="1">'[3]AMI P &amp; L'!#REF!</definedName>
    <definedName name="BEx5NV06L5J5IMKGOMGKGJ4PBZCD" localSheetId="7" hidden="1">'[3]AMI P &amp; L'!#REF!</definedName>
    <definedName name="BEx5NV06L5J5IMKGOMGKGJ4PBZCD" localSheetId="9" hidden="1">'[3]AMI P &amp; L'!#REF!</definedName>
    <definedName name="BEx5NV06L5J5IMKGOMGKGJ4PBZCD" localSheetId="10" hidden="1">#REF!</definedName>
    <definedName name="BEx5NV06L5J5IMKGOMGKGJ4PBZCD" hidden="1">'[3]AMI P &amp; L'!#REF!</definedName>
    <definedName name="BEx5NYWGL11PONS3NLWC5KAXTZ5B" localSheetId="16" hidden="1">#REF!</definedName>
    <definedName name="BEx5NYWGL11PONS3NLWC5KAXTZ5B" localSheetId="18" hidden="1">#REF!</definedName>
    <definedName name="BEx5NYWGL11PONS3NLWC5KAXTZ5B" localSheetId="19" hidden="1">#REF!</definedName>
    <definedName name="BEx5NYWGL11PONS3NLWC5KAXTZ5B" localSheetId="12" hidden="1">#REF!</definedName>
    <definedName name="BEx5NYWGL11PONS3NLWC5KAXTZ5B" localSheetId="5" hidden="1">#REF!</definedName>
    <definedName name="BEx5NYWGL11PONS3NLWC5KAXTZ5B" localSheetId="11" hidden="1">#REF!</definedName>
    <definedName name="BEx5NYWGL11PONS3NLWC5KAXTZ5B" localSheetId="7" hidden="1">#REF!</definedName>
    <definedName name="BEx5NYWGL11PONS3NLWC5KAXTZ5B" localSheetId="9" hidden="1">#REF!</definedName>
    <definedName name="BEx5NYWGL11PONS3NLWC5KAXTZ5B" hidden="1">#REF!</definedName>
    <definedName name="BEx5NZSSQ6PY99ZX2D7Q9IGOR34W" localSheetId="10" hidden="1">#REF!</definedName>
    <definedName name="BEx5NZSSQ6PY99ZX2D7Q9IGOR34W" hidden="1">'[2]Reco Sheet for Fcast'!$F$10:$G$10</definedName>
    <definedName name="BEx5O3ZUQ2OARA1CDOZ3NC4UE5AA" localSheetId="10" hidden="1">#REF!</definedName>
    <definedName name="BEx5O3ZUQ2OARA1CDOZ3NC4UE5AA" hidden="1">'[2]Reco Sheet for Fcast'!$F$11:$G$11</definedName>
    <definedName name="BEx5O4W2CDZ97ARPFCXY9369L5LX" localSheetId="16" hidden="1">#REF!</definedName>
    <definedName name="BEx5O4W2CDZ97ARPFCXY9369L5LX" localSheetId="18" hidden="1">#REF!</definedName>
    <definedName name="BEx5O4W2CDZ97ARPFCXY9369L5LX" localSheetId="19" hidden="1">#REF!</definedName>
    <definedName name="BEx5O4W2CDZ97ARPFCXY9369L5LX" localSheetId="12" hidden="1">#REF!</definedName>
    <definedName name="BEx5O4W2CDZ97ARPFCXY9369L5LX" localSheetId="5" hidden="1">#REF!</definedName>
    <definedName name="BEx5O4W2CDZ97ARPFCXY9369L5LX" localSheetId="11" hidden="1">#REF!</definedName>
    <definedName name="BEx5O4W2CDZ97ARPFCXY9369L5LX" localSheetId="7" hidden="1">#REF!</definedName>
    <definedName name="BEx5O4W2CDZ97ARPFCXY9369L5LX" localSheetId="9" hidden="1">#REF!</definedName>
    <definedName name="BEx5O4W2CDZ97ARPFCXY9369L5LX" hidden="1">#REF!</definedName>
    <definedName name="BEx5O8N0SPY10WRHN2NNGU5BUWPZ" localSheetId="16" hidden="1">#REF!</definedName>
    <definedName name="BEx5O8N0SPY10WRHN2NNGU5BUWPZ" localSheetId="18" hidden="1">#REF!</definedName>
    <definedName name="BEx5O8N0SPY10WRHN2NNGU5BUWPZ" localSheetId="19" hidden="1">#REF!</definedName>
    <definedName name="BEx5O8N0SPY10WRHN2NNGU5BUWPZ" localSheetId="12" hidden="1">#REF!</definedName>
    <definedName name="BEx5O8N0SPY10WRHN2NNGU5BUWPZ" localSheetId="11" hidden="1">#REF!</definedName>
    <definedName name="BEx5O8N0SPY10WRHN2NNGU5BUWPZ" localSheetId="7" hidden="1">#REF!</definedName>
    <definedName name="BEx5O8N0SPY10WRHN2NNGU5BUWPZ" localSheetId="9" hidden="1">#REF!</definedName>
    <definedName name="BEx5O8N0SPY10WRHN2NNGU5BUWPZ" hidden="1">#REF!</definedName>
    <definedName name="BEx5OAFS0NJ2CB86A02E1JYHMLQ1" localSheetId="10" hidden="1">#REF!</definedName>
    <definedName name="BEx5OAFS0NJ2CB86A02E1JYHMLQ1" hidden="1">'[2]Reco Sheet for Fcast'!$I$6:$J$6</definedName>
    <definedName name="BEx5OG4RPU8W1ETWDWM234NYYYEN" localSheetId="10" hidden="1">#REF!</definedName>
    <definedName name="BEx5OG4RPU8W1ETWDWM234NYYYEN" hidden="1">'[2]Reco Sheet for Fcast'!$F$8:$G$8</definedName>
    <definedName name="BEx5OI8A918ASPES3DKIOFPMA4SS" localSheetId="16" hidden="1">#REF!</definedName>
    <definedName name="BEx5OI8A918ASPES3DKIOFPMA4SS" localSheetId="18" hidden="1">#REF!</definedName>
    <definedName name="BEx5OI8A918ASPES3DKIOFPMA4SS" localSheetId="19" hidden="1">#REF!</definedName>
    <definedName name="BEx5OI8A918ASPES3DKIOFPMA4SS" localSheetId="12" hidden="1">#REF!</definedName>
    <definedName name="BEx5OI8A918ASPES3DKIOFPMA4SS" localSheetId="5" hidden="1">#REF!</definedName>
    <definedName name="BEx5OI8A918ASPES3DKIOFPMA4SS" localSheetId="11" hidden="1">#REF!</definedName>
    <definedName name="BEx5OI8A918ASPES3DKIOFPMA4SS" localSheetId="7" hidden="1">#REF!</definedName>
    <definedName name="BEx5OI8A918ASPES3DKIOFPMA4SS" localSheetId="9" hidden="1">#REF!</definedName>
    <definedName name="BEx5OI8A918ASPES3DKIOFPMA4SS" hidden="1">#REF!</definedName>
    <definedName name="BEx5OP9Y43F99O2IT69MKCCXGL61" localSheetId="10" hidden="1">#REF!</definedName>
    <definedName name="BEx5OP9Y43F99O2IT69MKCCXGL61" hidden="1">'[2]Reco Sheet for Fcast'!$F$9:$G$9</definedName>
    <definedName name="BEx5P9Y9RDXNUAJ6CZ2LHMM8IM7T" localSheetId="10" hidden="1">#REF!</definedName>
    <definedName name="BEx5P9Y9RDXNUAJ6CZ2LHMM8IM7T" hidden="1">'[2]Reco Sheet for Fcast'!$F$8:$G$8</definedName>
    <definedName name="BEx5PFHZ2UN3YUFWK441BHJLXFZ5" localSheetId="16" hidden="1">#REF!</definedName>
    <definedName name="BEx5PFHZ2UN3YUFWK441BHJLXFZ5" localSheetId="18" hidden="1">#REF!</definedName>
    <definedName name="BEx5PFHZ2UN3YUFWK441BHJLXFZ5" localSheetId="19" hidden="1">#REF!</definedName>
    <definedName name="BEx5PFHZ2UN3YUFWK441BHJLXFZ5" localSheetId="12" hidden="1">#REF!</definedName>
    <definedName name="BEx5PFHZ2UN3YUFWK441BHJLXFZ5" localSheetId="5" hidden="1">#REF!</definedName>
    <definedName name="BEx5PFHZ2UN3YUFWK441BHJLXFZ5" localSheetId="11" hidden="1">#REF!</definedName>
    <definedName name="BEx5PFHZ2UN3YUFWK441BHJLXFZ5" localSheetId="7" hidden="1">#REF!</definedName>
    <definedName name="BEx5PFHZ2UN3YUFWK441BHJLXFZ5" localSheetId="9" hidden="1">#REF!</definedName>
    <definedName name="BEx5PFHZ2UN3YUFWK441BHJLXFZ5" hidden="1">#REF!</definedName>
    <definedName name="BEx5PHWB2C0D5QLP3BZIP3UO7DIZ" localSheetId="10" hidden="1">#REF!</definedName>
    <definedName name="BEx5PHWB2C0D5QLP3BZIP3UO7DIZ" hidden="1">'[2]Reco Sheet for Fcast'!$I$6:$J$6</definedName>
    <definedName name="BEx5PJP02W68K2E46L5C5YBSNU6T" localSheetId="10" hidden="1">#REF!</definedName>
    <definedName name="BEx5PJP02W68K2E46L5C5YBSNU6T" hidden="1">'[2]Reco Sheet for Fcast'!$H$2:$I$2</definedName>
    <definedName name="BEx5PLCA8DOMAU315YCS5275L2HS" localSheetId="10" hidden="1">#REF!</definedName>
    <definedName name="BEx5PLCA8DOMAU315YCS5275L2HS" hidden="1">'[2]Reco Sheet for Fcast'!$I$11:$J$11</definedName>
    <definedName name="BEx5PRXMZ5M65Z732WNNGV564C2J" localSheetId="10" hidden="1">#REF!</definedName>
    <definedName name="BEx5PRXMZ5M65Z732WNNGV564C2J" hidden="1">'[2]Reco Sheet for Fcast'!$I$9:$J$9</definedName>
    <definedName name="BEx5QPSW4IPLH50WSR87HRER05RF" localSheetId="10" hidden="1">#REF!</definedName>
    <definedName name="BEx5QPSW4IPLH50WSR87HRER05RF" hidden="1">'[2]Reco Sheet for Fcast'!$F$10:$G$10</definedName>
    <definedName name="BEx73V0EP8EMNRC3EZJJKKVKWQVB" localSheetId="10" hidden="1">#REF!</definedName>
    <definedName name="BEx73V0EP8EMNRC3EZJJKKVKWQVB" hidden="1">'[2]Reco Sheet for Fcast'!$I$7:$J$7</definedName>
    <definedName name="BEx741WJHIJVXUX131SBXTVW8D71" localSheetId="10" hidden="1">#REF!</definedName>
    <definedName name="BEx741WJHIJVXUX131SBXTVW8D71" hidden="1">'[2]Reco Sheet for Fcast'!$G$2</definedName>
    <definedName name="BEx74FOW04FOAHD3W8FOXUQCGEE0" hidden="1">'[4]Bud Mth'!$C$15:$D$29</definedName>
    <definedName name="BEx74Q6H3O7133AWQXWC21MI2UFT" localSheetId="10" hidden="1">#REF!</definedName>
    <definedName name="BEx74Q6H3O7133AWQXWC21MI2UFT" hidden="1">'[2]Reco Sheet for Fcast'!$I$6:$J$6</definedName>
    <definedName name="BEx74SQ5R0VH9X24PI4DADFFLZ9N" localSheetId="16" hidden="1">#REF!</definedName>
    <definedName name="BEx74SQ5R0VH9X24PI4DADFFLZ9N" localSheetId="18" hidden="1">#REF!</definedName>
    <definedName name="BEx74SQ5R0VH9X24PI4DADFFLZ9N" localSheetId="19" hidden="1">#REF!</definedName>
    <definedName name="BEx74SQ5R0VH9X24PI4DADFFLZ9N" localSheetId="12" hidden="1">#REF!</definedName>
    <definedName name="BEx74SQ5R0VH9X24PI4DADFFLZ9N" localSheetId="8" hidden="1">#REF!</definedName>
    <definedName name="BEx74SQ5R0VH9X24PI4DADFFLZ9N" localSheetId="11" hidden="1">#REF!</definedName>
    <definedName name="BEx74SQ5R0VH9X24PI4DADFFLZ9N" localSheetId="7" hidden="1">#REF!</definedName>
    <definedName name="BEx74SQ5R0VH9X24PI4DADFFLZ9N" localSheetId="9" hidden="1">#REF!</definedName>
    <definedName name="BEx74SQ5R0VH9X24PI4DADFFLZ9N" localSheetId="10" hidden="1">#REF!</definedName>
    <definedName name="BEx74SQ5R0VH9X24PI4DADFFLZ9N" hidden="1">#REF!</definedName>
    <definedName name="BEx74W6BJ8ENO3J25WNM5H5APKA3" localSheetId="16" hidden="1">'[3]AMI P &amp; L'!#REF!</definedName>
    <definedName name="BEx74W6BJ8ENO3J25WNM5H5APKA3" localSheetId="18" hidden="1">'[3]AMI P &amp; L'!#REF!</definedName>
    <definedName name="BEx74W6BJ8ENO3J25WNM5H5APKA3" localSheetId="19" hidden="1">'[3]AMI P &amp; L'!#REF!</definedName>
    <definedName name="BEx74W6BJ8ENO3J25WNM5H5APKA3" localSheetId="12" hidden="1">'[3]AMI P &amp; L'!#REF!</definedName>
    <definedName name="BEx74W6BJ8ENO3J25WNM5H5APKA3" localSheetId="5" hidden="1">'[3]AMI P &amp; L'!#REF!</definedName>
    <definedName name="BEx74W6BJ8ENO3J25WNM5H5APKA3" localSheetId="11" hidden="1">'[3]AMI P &amp; L'!#REF!</definedName>
    <definedName name="BEx74W6BJ8ENO3J25WNM5H5APKA3" localSheetId="7" hidden="1">'[3]AMI P &amp; L'!#REF!</definedName>
    <definedName name="BEx74W6BJ8ENO3J25WNM5H5APKA3" localSheetId="9" hidden="1">'[3]AMI P &amp; L'!#REF!</definedName>
    <definedName name="BEx74W6BJ8ENO3J25WNM5H5APKA3" localSheetId="10" hidden="1">#REF!</definedName>
    <definedName name="BEx74W6BJ8ENO3J25WNM5H5APKA3" hidden="1">'[3]AMI P &amp; L'!#REF!</definedName>
    <definedName name="BEx755GRRD9BL27YHLH5QWIYLWB7" localSheetId="10" hidden="1">#REF!</definedName>
    <definedName name="BEx755GRRD9BL27YHLH5QWIYLWB7" hidden="1">'[2]Reco Sheet for Fcast'!$F$7:$G$7</definedName>
    <definedName name="BEx759D1D5SXS5ELLZVBI0SXYUNF" localSheetId="10" hidden="1">#REF!</definedName>
    <definedName name="BEx759D1D5SXS5ELLZVBI0SXYUNF" hidden="1">'[2]Reco Sheet for Fcast'!$I$10:$J$10</definedName>
    <definedName name="BEx75GJZSZHUDN6OOAGQYFUDA2LP" localSheetId="10" hidden="1">#REF!</definedName>
    <definedName name="BEx75GJZSZHUDN6OOAGQYFUDA2LP" hidden="1">'[2]Reco Sheet for Fcast'!$F$11:$G$11</definedName>
    <definedName name="BEx75HGCCV5K4UCJWYV8EV9AG5YT" localSheetId="10" hidden="1">#REF!</definedName>
    <definedName name="BEx75HGCCV5K4UCJWYV8EV9AG5YT" hidden="1">'[2]Reco Sheet for Fcast'!$F$8:$G$8</definedName>
    <definedName name="BEx75M8YU9VISUVICOSCP5YAMZPI" localSheetId="16" hidden="1">#REF!</definedName>
    <definedName name="BEx75M8YU9VISUVICOSCP5YAMZPI" localSheetId="18" hidden="1">#REF!</definedName>
    <definedName name="BEx75M8YU9VISUVICOSCP5YAMZPI" localSheetId="19" hidden="1">#REF!</definedName>
    <definedName name="BEx75M8YU9VISUVICOSCP5YAMZPI" localSheetId="12" hidden="1">#REF!</definedName>
    <definedName name="BEx75M8YU9VISUVICOSCP5YAMZPI" localSheetId="8" hidden="1">#REF!</definedName>
    <definedName name="BEx75M8YU9VISUVICOSCP5YAMZPI" localSheetId="11" hidden="1">#REF!</definedName>
    <definedName name="BEx75M8YU9VISUVICOSCP5YAMZPI" localSheetId="7" hidden="1">#REF!</definedName>
    <definedName name="BEx75M8YU9VISUVICOSCP5YAMZPI" localSheetId="9" hidden="1">#REF!</definedName>
    <definedName name="BEx75M8YU9VISUVICOSCP5YAMZPI" hidden="1">#REF!</definedName>
    <definedName name="BEx75PZT8TY5P13U978NVBUXKHT4" localSheetId="10" hidden="1">#REF!</definedName>
    <definedName name="BEx75PZT8TY5P13U978NVBUXKHT4" hidden="1">'[2]Reco Sheet for Fcast'!$F$8:$G$8</definedName>
    <definedName name="BEx75T55F7GML8V1DMWL26WRT006" localSheetId="10" hidden="1">#REF!</definedName>
    <definedName name="BEx75T55F7GML8V1DMWL26WRT006" hidden="1">'[2]Reco Sheet for Fcast'!$F$10:$G$10</definedName>
    <definedName name="BEx75VJGR07JY6UUWURQ4PJ29UKC" localSheetId="10" hidden="1">#REF!</definedName>
    <definedName name="BEx75VJGR07JY6UUWURQ4PJ29UKC" hidden="1">'[2]Reco Sheet for Fcast'!$F$6:$G$6</definedName>
    <definedName name="BEx76GO2UWCTJSXXMR90EGNAU61Q" localSheetId="16" hidden="1">#REF!</definedName>
    <definedName name="BEx76GO2UWCTJSXXMR90EGNAU61Q" localSheetId="18" hidden="1">#REF!</definedName>
    <definedName name="BEx76GO2UWCTJSXXMR90EGNAU61Q" localSheetId="19" hidden="1">#REF!</definedName>
    <definedName name="BEx76GO2UWCTJSXXMR90EGNAU61Q" localSheetId="12" hidden="1">#REF!</definedName>
    <definedName name="BEx76GO2UWCTJSXXMR90EGNAU61Q" localSheetId="5" hidden="1">#REF!</definedName>
    <definedName name="BEx76GO2UWCTJSXXMR90EGNAU61Q" localSheetId="11" hidden="1">#REF!</definedName>
    <definedName name="BEx76GO2UWCTJSXXMR90EGNAU61Q" localSheetId="7" hidden="1">#REF!</definedName>
    <definedName name="BEx76GO2UWCTJSXXMR90EGNAU61Q" localSheetId="9" hidden="1">#REF!</definedName>
    <definedName name="BEx76GO2UWCTJSXXMR90EGNAU61Q" hidden="1">#REF!</definedName>
    <definedName name="BEx76SNOC6R18OVRQYBQ0JGPW2Z7" localSheetId="16" hidden="1">#REF!</definedName>
    <definedName name="BEx76SNOC6R18OVRQYBQ0JGPW2Z7" localSheetId="18" hidden="1">#REF!</definedName>
    <definedName name="BEx76SNOC6R18OVRQYBQ0JGPW2Z7" localSheetId="19" hidden="1">#REF!</definedName>
    <definedName name="BEx76SNOC6R18OVRQYBQ0JGPW2Z7" localSheetId="12" hidden="1">#REF!</definedName>
    <definedName name="BEx76SNOC6R18OVRQYBQ0JGPW2Z7" localSheetId="11" hidden="1">#REF!</definedName>
    <definedName name="BEx76SNOC6R18OVRQYBQ0JGPW2Z7" localSheetId="7" hidden="1">#REF!</definedName>
    <definedName name="BEx76SNOC6R18OVRQYBQ0JGPW2Z7" localSheetId="9" hidden="1">#REF!</definedName>
    <definedName name="BEx76SNOC6R18OVRQYBQ0JGPW2Z7" hidden="1">#REF!</definedName>
    <definedName name="BEx7741OUGLA0WJQLQRUJSL4DE00" localSheetId="10" hidden="1">#REF!</definedName>
    <definedName name="BEx7741OUGLA0WJQLQRUJSL4DE00" hidden="1">'[2]Reco Sheet for Fcast'!$F$6:$G$6</definedName>
    <definedName name="BEx774N83DXLJZ54Q42PWIJZ2DN1" localSheetId="10" hidden="1">#REF!</definedName>
    <definedName name="BEx774N83DXLJZ54Q42PWIJZ2DN1" hidden="1">'[2]Reco Sheet for Fcast'!$F$15</definedName>
    <definedName name="BEx779QNIY3061ZV9BR462WKEGRW" localSheetId="10" hidden="1">#REF!</definedName>
    <definedName name="BEx779QNIY3061ZV9BR462WKEGRW" hidden="1">'[2]Reco Sheet for Fcast'!$H$2:$I$2</definedName>
    <definedName name="BEx77G19QU9A95CNHE6QMVSQR2T3" localSheetId="10" hidden="1">#REF!</definedName>
    <definedName name="BEx77G19QU9A95CNHE6QMVSQR2T3" hidden="1">'[2]Reco Sheet for Fcast'!$F$9:$G$9</definedName>
    <definedName name="BEx77KOE3LX3JOLFV1E0VZZVCULJ" localSheetId="16" hidden="1">#REF!</definedName>
    <definedName name="BEx77KOE3LX3JOLFV1E0VZZVCULJ" localSheetId="18" hidden="1">#REF!</definedName>
    <definedName name="BEx77KOE3LX3JOLFV1E0VZZVCULJ" localSheetId="19" hidden="1">#REF!</definedName>
    <definedName name="BEx77KOE3LX3JOLFV1E0VZZVCULJ" localSheetId="12" hidden="1">#REF!</definedName>
    <definedName name="BEx77KOE3LX3JOLFV1E0VZZVCULJ" localSheetId="5" hidden="1">#REF!</definedName>
    <definedName name="BEx77KOE3LX3JOLFV1E0VZZVCULJ" localSheetId="11" hidden="1">#REF!</definedName>
    <definedName name="BEx77KOE3LX3JOLFV1E0VZZVCULJ" localSheetId="7" hidden="1">#REF!</definedName>
    <definedName name="BEx77KOE3LX3JOLFV1E0VZZVCULJ" localSheetId="9" hidden="1">#REF!</definedName>
    <definedName name="BEx77KOE3LX3JOLFV1E0VZZVCULJ" hidden="1">#REF!</definedName>
    <definedName name="BEx77P0S3GVMS7BJUL9OWUGJ1B02" localSheetId="10" hidden="1">#REF!</definedName>
    <definedName name="BEx77P0S3GVMS7BJUL9OWUGJ1B02" hidden="1">'[2]Reco Sheet for Fcast'!$I$6:$J$6</definedName>
    <definedName name="BEx77QDESURI6WW5582YXSK3A972" localSheetId="10" hidden="1">#REF!</definedName>
    <definedName name="BEx77QDESURI6WW5582YXSK3A972" hidden="1">'[2]Reco Sheet for Fcast'!$I$11:$J$11</definedName>
    <definedName name="BEx77T2IH1H0FZ9UCV02Y6BAW0KF" localSheetId="16" hidden="1">#REF!</definedName>
    <definedName name="BEx77T2IH1H0FZ9UCV02Y6BAW0KF" localSheetId="18" hidden="1">#REF!</definedName>
    <definedName name="BEx77T2IH1H0FZ9UCV02Y6BAW0KF" localSheetId="19" hidden="1">#REF!</definedName>
    <definedName name="BEx77T2IH1H0FZ9UCV02Y6BAW0KF" localSheetId="12" hidden="1">#REF!</definedName>
    <definedName name="BEx77T2IH1H0FZ9UCV02Y6BAW0KF" localSheetId="5" hidden="1">#REF!</definedName>
    <definedName name="BEx77T2IH1H0FZ9UCV02Y6BAW0KF" localSheetId="11" hidden="1">#REF!</definedName>
    <definedName name="BEx77T2IH1H0FZ9UCV02Y6BAW0KF" localSheetId="7" hidden="1">#REF!</definedName>
    <definedName name="BEx77T2IH1H0FZ9UCV02Y6BAW0KF" localSheetId="9" hidden="1">#REF!</definedName>
    <definedName name="BEx77T2IH1H0FZ9UCV02Y6BAW0KF" hidden="1">#REF!</definedName>
    <definedName name="BEx77VBI9XOPFHKEWU5EHQ9J675Y" localSheetId="10" hidden="1">#REF!</definedName>
    <definedName name="BEx77VBI9XOPFHKEWU5EHQ9J675Y" hidden="1">'[2]Reco Sheet for Fcast'!$I$11:$J$11</definedName>
    <definedName name="BEx7809GQOCLHSNH95VOYIX7P1TV" localSheetId="10" hidden="1">#REF!</definedName>
    <definedName name="BEx7809GQOCLHSNH95VOYIX7P1TV" hidden="1">'[2]Reco Sheet for Fcast'!$I$11:$J$11</definedName>
    <definedName name="BEx780K8XAXUHGVZGZWQ74DK4CI3" localSheetId="10" hidden="1">#REF!</definedName>
    <definedName name="BEx780K8XAXUHGVZGZWQ74DK4CI3" hidden="1">'[2]Reco Sheet for Fcast'!$I$11:$J$11</definedName>
    <definedName name="BEx78226TN58UE0CTY98YEDU0LSL" localSheetId="10" hidden="1">#REF!</definedName>
    <definedName name="BEx78226TN58UE0CTY98YEDU0LSL" hidden="1">'[2]Reco Sheet for Fcast'!$F$15</definedName>
    <definedName name="BEx7881ZZBWHRAX6W2GY19J8MGEQ" localSheetId="10" hidden="1">#REF!</definedName>
    <definedName name="BEx7881ZZBWHRAX6W2GY19J8MGEQ" hidden="1">'[2]Reco Sheet for Fcast'!$I$9:$J$9</definedName>
    <definedName name="BEx78HHRIWDLHQX2LG0HWFRYEL1T" localSheetId="10" hidden="1">#REF!</definedName>
    <definedName name="BEx78HHRIWDLHQX2LG0HWFRYEL1T" hidden="1">'[2]Reco Sheet for Fcast'!$H$2:$I$2</definedName>
    <definedName name="BEx78QMXZ2P1ZB3HJ9O50DWHCMXR" localSheetId="10" hidden="1">#REF!</definedName>
    <definedName name="BEx78QMXZ2P1ZB3HJ9O50DWHCMXR" hidden="1">'[2]Reco Sheet for Fcast'!$F$7:$G$7</definedName>
    <definedName name="BEx78SFO5VR28677DWZEMDN7G86X" localSheetId="10" hidden="1">#REF!</definedName>
    <definedName name="BEx78SFO5VR28677DWZEMDN7G86X" hidden="1">'[2]Reco Sheet for Fcast'!$K$2</definedName>
    <definedName name="BEx78SFOYH1Z0ZDTO47W2M60TW6K" localSheetId="10" hidden="1">#REF!</definedName>
    <definedName name="BEx78SFOYH1Z0ZDTO47W2M60TW6K" hidden="1">'[2]Reco Sheet for Fcast'!$I$10:$J$10</definedName>
    <definedName name="BEx792RUJ1UJ4CWX66KHKUW2D5UU" localSheetId="16" hidden="1">#REF!</definedName>
    <definedName name="BEx792RUJ1UJ4CWX66KHKUW2D5UU" localSheetId="18" hidden="1">#REF!</definedName>
    <definedName name="BEx792RUJ1UJ4CWX66KHKUW2D5UU" localSheetId="19" hidden="1">#REF!</definedName>
    <definedName name="BEx792RUJ1UJ4CWX66KHKUW2D5UU" localSheetId="12" hidden="1">#REF!</definedName>
    <definedName name="BEx792RUJ1UJ4CWX66KHKUW2D5UU" localSheetId="5" hidden="1">#REF!</definedName>
    <definedName name="BEx792RUJ1UJ4CWX66KHKUW2D5UU" localSheetId="11" hidden="1">#REF!</definedName>
    <definedName name="BEx792RUJ1UJ4CWX66KHKUW2D5UU" localSheetId="7" hidden="1">#REF!</definedName>
    <definedName name="BEx792RUJ1UJ4CWX66KHKUW2D5UU" localSheetId="9" hidden="1">#REF!</definedName>
    <definedName name="BEx792RUJ1UJ4CWX66KHKUW2D5UU" hidden="1">#REF!</definedName>
    <definedName name="BEx7979PNPDS84LLOBF4WFUS8RGC" localSheetId="16" hidden="1">#REF!</definedName>
    <definedName name="BEx7979PNPDS84LLOBF4WFUS8RGC" localSheetId="18" hidden="1">#REF!</definedName>
    <definedName name="BEx7979PNPDS84LLOBF4WFUS8RGC" localSheetId="19" hidden="1">#REF!</definedName>
    <definedName name="BEx7979PNPDS84LLOBF4WFUS8RGC" localSheetId="12" hidden="1">#REF!</definedName>
    <definedName name="BEx7979PNPDS84LLOBF4WFUS8RGC" localSheetId="11" hidden="1">#REF!</definedName>
    <definedName name="BEx7979PNPDS84LLOBF4WFUS8RGC" localSheetId="7" hidden="1">#REF!</definedName>
    <definedName name="BEx7979PNPDS84LLOBF4WFUS8RGC" localSheetId="9" hidden="1">#REF!</definedName>
    <definedName name="BEx7979PNPDS84LLOBF4WFUS8RGC" hidden="1">#REF!</definedName>
    <definedName name="BEx79JK3E6JO8MX4O35A5G8NZCC8" localSheetId="10" hidden="1">#REF!</definedName>
    <definedName name="BEx79JK3E6JO8MX4O35A5G8NZCC8" hidden="1">'[2]Reco Sheet for Fcast'!$I$8:$J$8</definedName>
    <definedName name="BEx79LCTDQFKD1KV7R8NW15KLAFT" localSheetId="16" hidden="1">#REF!</definedName>
    <definedName name="BEx79LCTDQFKD1KV7R8NW15KLAFT" localSheetId="18" hidden="1">#REF!</definedName>
    <definedName name="BEx79LCTDQFKD1KV7R8NW15KLAFT" localSheetId="19" hidden="1">#REF!</definedName>
    <definedName name="BEx79LCTDQFKD1KV7R8NW15KLAFT" localSheetId="12" hidden="1">#REF!</definedName>
    <definedName name="BEx79LCTDQFKD1KV7R8NW15KLAFT" localSheetId="8" hidden="1">#REF!</definedName>
    <definedName name="BEx79LCTDQFKD1KV7R8NW15KLAFT" localSheetId="11" hidden="1">#REF!</definedName>
    <definedName name="BEx79LCTDQFKD1KV7R8NW15KLAFT" localSheetId="7" hidden="1">#REF!</definedName>
    <definedName name="BEx79LCTDQFKD1KV7R8NW15KLAFT" localSheetId="9" hidden="1">#REF!</definedName>
    <definedName name="BEx79LCTDQFKD1KV7R8NW15KLAFT" hidden="1">#REF!</definedName>
    <definedName name="BEx79OCP4HQ6XP8EWNGEUDLOZBBS" localSheetId="10" hidden="1">#REF!</definedName>
    <definedName name="BEx79OCP4HQ6XP8EWNGEUDLOZBBS" hidden="1">'[2]Reco Sheet for Fcast'!$F$15</definedName>
    <definedName name="BEx79SEAYKUZB0H4LYBCD6WWJBG2" localSheetId="10" hidden="1">#REF!</definedName>
    <definedName name="BEx79SEAYKUZB0H4LYBCD6WWJBG2" hidden="1">'[2]Reco Sheet for Fcast'!$I$11:$J$11</definedName>
    <definedName name="BEx79SJRHTLS9PYM69O9BWW1FMJK" localSheetId="10" hidden="1">#REF!</definedName>
    <definedName name="BEx79SJRHTLS9PYM69O9BWW1FMJK" hidden="1">'[2]Reco Sheet for Fcast'!$F$7:$G$7</definedName>
    <definedName name="BEx79YJJLBELICW9F9FRYSCQ101L" localSheetId="16" hidden="1">'[3]AMI P &amp; L'!#REF!</definedName>
    <definedName name="BEx79YJJLBELICW9F9FRYSCQ101L" localSheetId="18" hidden="1">'[3]AMI P &amp; L'!#REF!</definedName>
    <definedName name="BEx79YJJLBELICW9F9FRYSCQ101L" localSheetId="19" hidden="1">'[3]AMI P &amp; L'!#REF!</definedName>
    <definedName name="BEx79YJJLBELICW9F9FRYSCQ101L" localSheetId="12" hidden="1">'[3]AMI P &amp; L'!#REF!</definedName>
    <definedName name="BEx79YJJLBELICW9F9FRYSCQ101L" localSheetId="5" hidden="1">'[3]AMI P &amp; L'!#REF!</definedName>
    <definedName name="BEx79YJJLBELICW9F9FRYSCQ101L" localSheetId="11" hidden="1">'[3]AMI P &amp; L'!#REF!</definedName>
    <definedName name="BEx79YJJLBELICW9F9FRYSCQ101L" localSheetId="7" hidden="1">'[3]AMI P &amp; L'!#REF!</definedName>
    <definedName name="BEx79YJJLBELICW9F9FRYSCQ101L" localSheetId="9" hidden="1">'[3]AMI P &amp; L'!#REF!</definedName>
    <definedName name="BEx79YJJLBELICW9F9FRYSCQ101L" localSheetId="10" hidden="1">#REF!</definedName>
    <definedName name="BEx79YJJLBELICW9F9FRYSCQ101L" hidden="1">'[3]AMI P &amp; L'!#REF!</definedName>
    <definedName name="BEx79YUC7B0V77FSBGIRCY1BR4VK" localSheetId="10" hidden="1">#REF!</definedName>
    <definedName name="BEx79YUC7B0V77FSBGIRCY1BR4VK" hidden="1">'[2]Reco Sheet for Fcast'!$F$6:$G$6</definedName>
    <definedName name="BEx7A06T3RC2891FUX05G3QPRAUE" localSheetId="16" hidden="1">'[3]AMI P &amp; L'!#REF!</definedName>
    <definedName name="BEx7A06T3RC2891FUX05G3QPRAUE" localSheetId="18" hidden="1">'[3]AMI P &amp; L'!#REF!</definedName>
    <definedName name="BEx7A06T3RC2891FUX05G3QPRAUE" localSheetId="19" hidden="1">'[3]AMI P &amp; L'!#REF!</definedName>
    <definedName name="BEx7A06T3RC2891FUX05G3QPRAUE" localSheetId="12" hidden="1">'[3]AMI P &amp; L'!#REF!</definedName>
    <definedName name="BEx7A06T3RC2891FUX05G3QPRAUE" localSheetId="5" hidden="1">'[3]AMI P &amp; L'!#REF!</definedName>
    <definedName name="BEx7A06T3RC2891FUX05G3QPRAUE" localSheetId="11" hidden="1">'[3]AMI P &amp; L'!#REF!</definedName>
    <definedName name="BEx7A06T3RC2891FUX05G3QPRAUE" localSheetId="7" hidden="1">'[3]AMI P &amp; L'!#REF!</definedName>
    <definedName name="BEx7A06T3RC2891FUX05G3QPRAUE" localSheetId="9" hidden="1">'[3]AMI P &amp; L'!#REF!</definedName>
    <definedName name="BEx7A06T3RC2891FUX05G3QPRAUE" localSheetId="10" hidden="1">#REF!</definedName>
    <definedName name="BEx7A06T3RC2891FUX05G3QPRAUE" hidden="1">'[3]AMI P &amp; L'!#REF!</definedName>
    <definedName name="BEx7A4DUUH15ZB41VSQLFT4KSIE3" localSheetId="16" hidden="1">#REF!</definedName>
    <definedName name="BEx7A4DUUH15ZB41VSQLFT4KSIE3" localSheetId="18" hidden="1">#REF!</definedName>
    <definedName name="BEx7A4DUUH15ZB41VSQLFT4KSIE3" localSheetId="19" hidden="1">#REF!</definedName>
    <definedName name="BEx7A4DUUH15ZB41VSQLFT4KSIE3" localSheetId="12" hidden="1">#REF!</definedName>
    <definedName name="BEx7A4DUUH15ZB41VSQLFT4KSIE3" localSheetId="5" hidden="1">#REF!</definedName>
    <definedName name="BEx7A4DUUH15ZB41VSQLFT4KSIE3" localSheetId="11" hidden="1">#REF!</definedName>
    <definedName name="BEx7A4DUUH15ZB41VSQLFT4KSIE3" localSheetId="7" hidden="1">#REF!</definedName>
    <definedName name="BEx7A4DUUH15ZB41VSQLFT4KSIE3" localSheetId="9" hidden="1">#REF!</definedName>
    <definedName name="BEx7A4DUUH15ZB41VSQLFT4KSIE3" hidden="1">#REF!</definedName>
    <definedName name="BEx7A4ZGTC3XLZR6M7XK0UX2T49X" localSheetId="16" hidden="1">#REF!</definedName>
    <definedName name="BEx7A4ZGTC3XLZR6M7XK0UX2T49X" localSheetId="18" hidden="1">#REF!</definedName>
    <definedName name="BEx7A4ZGTC3XLZR6M7XK0UX2T49X" localSheetId="19" hidden="1">#REF!</definedName>
    <definedName name="BEx7A4ZGTC3XLZR6M7XK0UX2T49X" localSheetId="12" hidden="1">#REF!</definedName>
    <definedName name="BEx7A4ZGTC3XLZR6M7XK0UX2T49X" localSheetId="11" hidden="1">#REF!</definedName>
    <definedName name="BEx7A4ZGTC3XLZR6M7XK0UX2T49X" localSheetId="7" hidden="1">#REF!</definedName>
    <definedName name="BEx7A4ZGTC3XLZR6M7XK0UX2T49X" localSheetId="9" hidden="1">#REF!</definedName>
    <definedName name="BEx7A4ZGTC3XLZR6M7XK0UX2T49X" hidden="1">#REF!</definedName>
    <definedName name="BEx7A9S3JA1X7FH4CFSQLTZC4691" localSheetId="10" hidden="1">#REF!</definedName>
    <definedName name="BEx7A9S3JA1X7FH4CFSQLTZC4691" hidden="1">'[2]Reco Sheet for Fcast'!$H$2:$I$2</definedName>
    <definedName name="BEx7ABA2C9IWH5VSLVLLLCY62161" localSheetId="10" hidden="1">#REF!</definedName>
    <definedName name="BEx7ABA2C9IWH5VSLVLLLCY62161" hidden="1">'[2]Reco Sheet for Fcast'!$F$15</definedName>
    <definedName name="BEx7ABKU462F6424CGX2QB38TAZN" hidden="1">'[4]Bud Mth'!$J$2:$K$2</definedName>
    <definedName name="BEx7AE4LPLX8N85BYB0WCO5S7ZPV" localSheetId="10" hidden="1">#REF!</definedName>
    <definedName name="BEx7AE4LPLX8N85BYB0WCO5S7ZPV" hidden="1">'[2]Reco Sheet for Fcast'!$F$7:$G$7</definedName>
    <definedName name="BEx7AL0QU1VVBK7KIHAY41UTU69C" localSheetId="16" hidden="1">#REF!</definedName>
    <definedName name="BEx7AL0QU1VVBK7KIHAY41UTU69C" localSheetId="18" hidden="1">#REF!</definedName>
    <definedName name="BEx7AL0QU1VVBK7KIHAY41UTU69C" localSheetId="19" hidden="1">#REF!</definedName>
    <definedName name="BEx7AL0QU1VVBK7KIHAY41UTU69C" localSheetId="12" hidden="1">#REF!</definedName>
    <definedName name="BEx7AL0QU1VVBK7KIHAY41UTU69C" localSheetId="5" hidden="1">#REF!</definedName>
    <definedName name="BEx7AL0QU1VVBK7KIHAY41UTU69C" localSheetId="11" hidden="1">#REF!</definedName>
    <definedName name="BEx7AL0QU1VVBK7KIHAY41UTU69C" localSheetId="7" hidden="1">#REF!</definedName>
    <definedName name="BEx7AL0QU1VVBK7KIHAY41UTU69C" localSheetId="9" hidden="1">#REF!</definedName>
    <definedName name="BEx7AL0QU1VVBK7KIHAY41UTU69C" localSheetId="10" hidden="1">#REF!</definedName>
    <definedName name="BEx7AL0QU1VVBK7KIHAY41UTU69C" hidden="1">#REF!</definedName>
    <definedName name="BEx7ASD1I654MEDCO6GGWA95PXSC" localSheetId="16" hidden="1">'[3]AMI P &amp; L'!#REF!</definedName>
    <definedName name="BEx7ASD1I654MEDCO6GGWA95PXSC" localSheetId="18" hidden="1">'[3]AMI P &amp; L'!#REF!</definedName>
    <definedName name="BEx7ASD1I654MEDCO6GGWA95PXSC" localSheetId="19" hidden="1">'[3]AMI P &amp; L'!#REF!</definedName>
    <definedName name="BEx7ASD1I654MEDCO6GGWA95PXSC" localSheetId="12" hidden="1">'[3]AMI P &amp; L'!#REF!</definedName>
    <definedName name="BEx7ASD1I654MEDCO6GGWA95PXSC" localSheetId="5" hidden="1">'[3]AMI P &amp; L'!#REF!</definedName>
    <definedName name="BEx7ASD1I654MEDCO6GGWA95PXSC" localSheetId="11" hidden="1">'[3]AMI P &amp; L'!#REF!</definedName>
    <definedName name="BEx7ASD1I654MEDCO6GGWA95PXSC" localSheetId="7" hidden="1">'[3]AMI P &amp; L'!#REF!</definedName>
    <definedName name="BEx7ASD1I654MEDCO6GGWA95PXSC" localSheetId="9" hidden="1">'[3]AMI P &amp; L'!#REF!</definedName>
    <definedName name="BEx7ASD1I654MEDCO6GGWA95PXSC" localSheetId="10" hidden="1">#REF!</definedName>
    <definedName name="BEx7ASD1I654MEDCO6GGWA95PXSC" hidden="1">'[3]AMI P &amp; L'!#REF!</definedName>
    <definedName name="BEx7AVCX9S5RJP3NSZ4QM4E6ERDT" localSheetId="16" hidden="1">'[3]AMI P &amp; L'!#REF!</definedName>
    <definedName name="BEx7AVCX9S5RJP3NSZ4QM4E6ERDT" localSheetId="18" hidden="1">'[3]AMI P &amp; L'!#REF!</definedName>
    <definedName name="BEx7AVCX9S5RJP3NSZ4QM4E6ERDT" localSheetId="19" hidden="1">'[3]AMI P &amp; L'!#REF!</definedName>
    <definedName name="BEx7AVCX9S5RJP3NSZ4QM4E6ERDT" localSheetId="12" hidden="1">'[3]AMI P &amp; L'!#REF!</definedName>
    <definedName name="BEx7AVCX9S5RJP3NSZ4QM4E6ERDT" localSheetId="11" hidden="1">'[3]AMI P &amp; L'!#REF!</definedName>
    <definedName name="BEx7AVCX9S5RJP3NSZ4QM4E6ERDT" localSheetId="7" hidden="1">'[3]AMI P &amp; L'!#REF!</definedName>
    <definedName name="BEx7AVCX9S5RJP3NSZ4QM4E6ERDT" localSheetId="9" hidden="1">'[3]AMI P &amp; L'!#REF!</definedName>
    <definedName name="BEx7AVCX9S5RJP3NSZ4QM4E6ERDT" localSheetId="10" hidden="1">#REF!</definedName>
    <definedName name="BEx7AVCX9S5RJP3NSZ4QM4E6ERDT" hidden="1">'[3]AMI P &amp; L'!#REF!</definedName>
    <definedName name="BEx7AVYIGP0930MV5JEBWRYCJN68" localSheetId="10" hidden="1">#REF!</definedName>
    <definedName name="BEx7AVYIGP0930MV5JEBWRYCJN68" hidden="1">'[2]Reco Sheet for Fcast'!$I$7:$J$7</definedName>
    <definedName name="BEx7B6LH6917TXOSAAQ6U7HVF018" localSheetId="10" hidden="1">#REF!</definedName>
    <definedName name="BEx7B6LH6917TXOSAAQ6U7HVF018" hidden="1">'[2]Reco Sheet for Fcast'!$F$15</definedName>
    <definedName name="BEx7BPXFZXJ79FQ0E8AQE21PGVHA" localSheetId="10" hidden="1">#REF!</definedName>
    <definedName name="BEx7BPXFZXJ79FQ0E8AQE21PGVHA" hidden="1">'[2]Reco Sheet for Fcast'!$I$11:$J$11</definedName>
    <definedName name="BEx7BQZ583WKIR8TU4KIQ96W6Z9J" localSheetId="16" hidden="1">#REF!</definedName>
    <definedName name="BEx7BQZ583WKIR8TU4KIQ96W6Z9J" localSheetId="18" hidden="1">#REF!</definedName>
    <definedName name="BEx7BQZ583WKIR8TU4KIQ96W6Z9J" localSheetId="19" hidden="1">#REF!</definedName>
    <definedName name="BEx7BQZ583WKIR8TU4KIQ96W6Z9J" localSheetId="12" hidden="1">#REF!</definedName>
    <definedName name="BEx7BQZ583WKIR8TU4KIQ96W6Z9J" localSheetId="5" hidden="1">#REF!</definedName>
    <definedName name="BEx7BQZ583WKIR8TU4KIQ96W6Z9J" localSheetId="11" hidden="1">#REF!</definedName>
    <definedName name="BEx7BQZ583WKIR8TU4KIQ96W6Z9J" localSheetId="7" hidden="1">#REF!</definedName>
    <definedName name="BEx7BQZ583WKIR8TU4KIQ96W6Z9J" localSheetId="9" hidden="1">#REF!</definedName>
    <definedName name="BEx7BQZ583WKIR8TU4KIQ96W6Z9J" hidden="1">#REF!</definedName>
    <definedName name="BEx7C04AM39DQMC1TIX7CFZ2ADHX" localSheetId="10" hidden="1">#REF!</definedName>
    <definedName name="BEx7C04AM39DQMC1TIX7CFZ2ADHX" hidden="1">'[2]Reco Sheet for Fcast'!$F$9:$G$9</definedName>
    <definedName name="BEx7C40F0PQURHPI6YQ39NFIR86Z" localSheetId="10" hidden="1">#REF!</definedName>
    <definedName name="BEx7C40F0PQURHPI6YQ39NFIR86Z" hidden="1">'[2]Reco Sheet for Fcast'!$I$10:$J$10</definedName>
    <definedName name="BEx7C6V0SH1FMSURKPYJFMHOJIKF" localSheetId="16" hidden="1">#REF!</definedName>
    <definedName name="BEx7C6V0SH1FMSURKPYJFMHOJIKF" localSheetId="18" hidden="1">#REF!</definedName>
    <definedName name="BEx7C6V0SH1FMSURKPYJFMHOJIKF" localSheetId="19" hidden="1">#REF!</definedName>
    <definedName name="BEx7C6V0SH1FMSURKPYJFMHOJIKF" localSheetId="12" hidden="1">#REF!</definedName>
    <definedName name="BEx7C6V0SH1FMSURKPYJFMHOJIKF" localSheetId="5" hidden="1">#REF!</definedName>
    <definedName name="BEx7C6V0SH1FMSURKPYJFMHOJIKF" localSheetId="11" hidden="1">#REF!</definedName>
    <definedName name="BEx7C6V0SH1FMSURKPYJFMHOJIKF" localSheetId="7" hidden="1">#REF!</definedName>
    <definedName name="BEx7C6V0SH1FMSURKPYJFMHOJIKF" localSheetId="9" hidden="1">#REF!</definedName>
    <definedName name="BEx7C6V0SH1FMSURKPYJFMHOJIKF" hidden="1">#REF!</definedName>
    <definedName name="BEx7C93VR7SYRIJS1JO8YZKSFAW9" localSheetId="10" hidden="1">#REF!</definedName>
    <definedName name="BEx7C93VR7SYRIJS1JO8YZKSFAW9" hidden="1">'[2]Reco Sheet for Fcast'!$I$9:$J$9</definedName>
    <definedName name="BEx7CCPC6R1KQQZ2JQU6EFI1G0RM" localSheetId="10" hidden="1">#REF!</definedName>
    <definedName name="BEx7CCPC6R1KQQZ2JQU6EFI1G0RM" hidden="1">'[2]Reco Sheet for Fcast'!$I$7:$J$7</definedName>
    <definedName name="BEx7CIJST9GLS2QD383UK7VUDTGL" localSheetId="10" hidden="1">#REF!</definedName>
    <definedName name="BEx7CIJST9GLS2QD383UK7VUDTGL" hidden="1">'[2]Reco Sheet for Fcast'!$G$2</definedName>
    <definedName name="BEx7CO8T2XKC7GHDSYNAWTZ9L7YR" localSheetId="16" hidden="1">'[3]AMI P &amp; L'!#REF!</definedName>
    <definedName name="BEx7CO8T2XKC7GHDSYNAWTZ9L7YR" localSheetId="18" hidden="1">'[3]AMI P &amp; L'!#REF!</definedName>
    <definedName name="BEx7CO8T2XKC7GHDSYNAWTZ9L7YR" localSheetId="19" hidden="1">'[3]AMI P &amp; L'!#REF!</definedName>
    <definedName name="BEx7CO8T2XKC7GHDSYNAWTZ9L7YR" localSheetId="12" hidden="1">'[3]AMI P &amp; L'!#REF!</definedName>
    <definedName name="BEx7CO8T2XKC7GHDSYNAWTZ9L7YR" localSheetId="5" hidden="1">'[3]AMI P &amp; L'!#REF!</definedName>
    <definedName name="BEx7CO8T2XKC7GHDSYNAWTZ9L7YR" localSheetId="11" hidden="1">'[3]AMI P &amp; L'!#REF!</definedName>
    <definedName name="BEx7CO8T2XKC7GHDSYNAWTZ9L7YR" localSheetId="7" hidden="1">'[3]AMI P &amp; L'!#REF!</definedName>
    <definedName name="BEx7CO8T2XKC7GHDSYNAWTZ9L7YR" localSheetId="9" hidden="1">'[3]AMI P &amp; L'!#REF!</definedName>
    <definedName name="BEx7CO8T2XKC7GHDSYNAWTZ9L7YR" localSheetId="10" hidden="1">#REF!</definedName>
    <definedName name="BEx7CO8T2XKC7GHDSYNAWTZ9L7YR" hidden="1">'[3]AMI P &amp; L'!#REF!</definedName>
    <definedName name="BEx7CW1CF00DO8A36UNC2X7K65C2" localSheetId="10" hidden="1">#REF!</definedName>
    <definedName name="BEx7CW1CF00DO8A36UNC2X7K65C2" hidden="1">'[2]Reco Sheet for Fcast'!$G$2</definedName>
    <definedName name="BEx7CW6NFRL2P4XWP0MWHIYA97KF" localSheetId="10" hidden="1">#REF!</definedName>
    <definedName name="BEx7CW6NFRL2P4XWP0MWHIYA97KF" hidden="1">'[2]Reco Sheet for Fcast'!$I$11:$J$11</definedName>
    <definedName name="BEx7D1VNJ8XHVTKH78XARJASWDJQ" localSheetId="16" hidden="1">#REF!</definedName>
    <definedName name="BEx7D1VNJ8XHVTKH78XARJASWDJQ" localSheetId="18" hidden="1">#REF!</definedName>
    <definedName name="BEx7D1VNJ8XHVTKH78XARJASWDJQ" localSheetId="19" hidden="1">#REF!</definedName>
    <definedName name="BEx7D1VNJ8XHVTKH78XARJASWDJQ" localSheetId="12" hidden="1">#REF!</definedName>
    <definedName name="BEx7D1VNJ8XHVTKH78XARJASWDJQ" localSheetId="5" hidden="1">#REF!</definedName>
    <definedName name="BEx7D1VNJ8XHVTKH78XARJASWDJQ" localSheetId="11" hidden="1">#REF!</definedName>
    <definedName name="BEx7D1VNJ8XHVTKH78XARJASWDJQ" localSheetId="7" hidden="1">#REF!</definedName>
    <definedName name="BEx7D1VNJ8XHVTKH78XARJASWDJQ" localSheetId="9" hidden="1">#REF!</definedName>
    <definedName name="BEx7D1VNJ8XHVTKH78XARJASWDJQ" hidden="1">#REF!</definedName>
    <definedName name="BEx7D5RWKRS4W71J4NZ6ZSFHPKFT" localSheetId="10" hidden="1">#REF!</definedName>
    <definedName name="BEx7D5RWKRS4W71J4NZ6ZSFHPKFT" hidden="1">'[2]Reco Sheet for Fcast'!$F$15</definedName>
    <definedName name="BEx7D8H1TPOX1UN17QZYEV7Q58GA" localSheetId="10" hidden="1">#REF!</definedName>
    <definedName name="BEx7D8H1TPOX1UN17QZYEV7Q58GA" hidden="1">'[2]Reco Sheet for Fcast'!$I$6:$J$6</definedName>
    <definedName name="BEx7DGF13H2074LRWFZQ45PZ6JPX" localSheetId="10" hidden="1">#REF!</definedName>
    <definedName name="BEx7DGF13H2074LRWFZQ45PZ6JPX" hidden="1">'[2]Reco Sheet for Fcast'!$I$9:$J$9</definedName>
    <definedName name="BEx7DKWUXEDIISSX4GDD4YYT887F" localSheetId="10" hidden="1">#REF!</definedName>
    <definedName name="BEx7DKWUXEDIISSX4GDD4YYT887F" hidden="1">'[2]Reco Sheet for Fcast'!$I$8:$J$8</definedName>
    <definedName name="BEx7DMUYR2HC26WW7AOB1TULERMB" localSheetId="10" hidden="1">#REF!</definedName>
    <definedName name="BEx7DMUYR2HC26WW7AOB1TULERMB" hidden="1">'[2]Reco Sheet for Fcast'!$I$12:$J$13</definedName>
    <definedName name="BEx7DVJTRV44IMJIBFXELE67SZ7S" localSheetId="10" hidden="1">#REF!</definedName>
    <definedName name="BEx7DVJTRV44IMJIBFXELE67SZ7S" hidden="1">'[2]Reco Sheet for Fcast'!$F$15</definedName>
    <definedName name="BEx7DVUMFCI5INHMVFIJ44RTTSTT" localSheetId="10" hidden="1">#REF!</definedName>
    <definedName name="BEx7DVUMFCI5INHMVFIJ44RTTSTT" hidden="1">'[2]Reco Sheet for Fcast'!$F$7:$G$7</definedName>
    <definedName name="BEx7E2QT2U8THYOKBPXONB1B47WH" localSheetId="16" hidden="1">'[3]AMI P &amp; L'!#REF!</definedName>
    <definedName name="BEx7E2QT2U8THYOKBPXONB1B47WH" localSheetId="18" hidden="1">'[3]AMI P &amp; L'!#REF!</definedName>
    <definedName name="BEx7E2QT2U8THYOKBPXONB1B47WH" localSheetId="19" hidden="1">'[3]AMI P &amp; L'!#REF!</definedName>
    <definedName name="BEx7E2QT2U8THYOKBPXONB1B47WH" localSheetId="12" hidden="1">'[3]AMI P &amp; L'!#REF!</definedName>
    <definedName name="BEx7E2QT2U8THYOKBPXONB1B47WH" localSheetId="5" hidden="1">'[3]AMI P &amp; L'!#REF!</definedName>
    <definedName name="BEx7E2QT2U8THYOKBPXONB1B47WH" localSheetId="11" hidden="1">'[3]AMI P &amp; L'!#REF!</definedName>
    <definedName name="BEx7E2QT2U8THYOKBPXONB1B47WH" localSheetId="7" hidden="1">'[3]AMI P &amp; L'!#REF!</definedName>
    <definedName name="BEx7E2QT2U8THYOKBPXONB1B47WH" localSheetId="9" hidden="1">'[3]AMI P &amp; L'!#REF!</definedName>
    <definedName name="BEx7E2QT2U8THYOKBPXONB1B47WH" localSheetId="10" hidden="1">#REF!</definedName>
    <definedName name="BEx7E2QT2U8THYOKBPXONB1B47WH" hidden="1">'[3]AMI P &amp; L'!#REF!</definedName>
    <definedName name="BEx7E5QP7W6UKO74F5Y0VJ741HS5" localSheetId="10" hidden="1">#REF!</definedName>
    <definedName name="BEx7E5QP7W6UKO74F5Y0VJ741HS5" hidden="1">'[2]Reco Sheet for Fcast'!$I$11:$J$11</definedName>
    <definedName name="BEx7E66XF797M3VAMVIZK8WXZGRE" localSheetId="16" hidden="1">#REF!</definedName>
    <definedName name="BEx7E66XF797M3VAMVIZK8WXZGRE" localSheetId="18" hidden="1">#REF!</definedName>
    <definedName name="BEx7E66XF797M3VAMVIZK8WXZGRE" localSheetId="19" hidden="1">#REF!</definedName>
    <definedName name="BEx7E66XF797M3VAMVIZK8WXZGRE" localSheetId="12" hidden="1">#REF!</definedName>
    <definedName name="BEx7E66XF797M3VAMVIZK8WXZGRE" localSheetId="5" hidden="1">#REF!</definedName>
    <definedName name="BEx7E66XF797M3VAMVIZK8WXZGRE" localSheetId="11" hidden="1">#REF!</definedName>
    <definedName name="BEx7E66XF797M3VAMVIZK8WXZGRE" localSheetId="7" hidden="1">#REF!</definedName>
    <definedName name="BEx7E66XF797M3VAMVIZK8WXZGRE" localSheetId="9" hidden="1">#REF!</definedName>
    <definedName name="BEx7E66XF797M3VAMVIZK8WXZGRE" hidden="1">#REF!</definedName>
    <definedName name="BEx7E6N29HGH3I47AFB2DCS6MVS6" localSheetId="10" hidden="1">#REF!</definedName>
    <definedName name="BEx7E6N29HGH3I47AFB2DCS6MVS6" hidden="1">'[2]Reco Sheet for Fcast'!$G$2</definedName>
    <definedName name="BEx7EBA8IYHQKT7IQAOAML660SYA" localSheetId="10" hidden="1">#REF!</definedName>
    <definedName name="BEx7EBA8IYHQKT7IQAOAML660SYA" hidden="1">'[2]Reco Sheet for Fcast'!$I$9:$J$9</definedName>
    <definedName name="BEx7EI6C8MCRZFEQYUBE5FSUTIHK" localSheetId="10" hidden="1">#REF!</definedName>
    <definedName name="BEx7EI6C8MCRZFEQYUBE5FSUTIHK" hidden="1">'[2]Reco Sheet for Fcast'!$F$8:$G$8</definedName>
    <definedName name="BEx7EI6DL1Z6UWLFBXAKVGZTKHWJ" localSheetId="16" hidden="1">'[3]AMI P &amp; L'!#REF!</definedName>
    <definedName name="BEx7EI6DL1Z6UWLFBXAKVGZTKHWJ" localSheetId="18" hidden="1">'[3]AMI P &amp; L'!#REF!</definedName>
    <definedName name="BEx7EI6DL1Z6UWLFBXAKVGZTKHWJ" localSheetId="19" hidden="1">'[3]AMI P &amp; L'!#REF!</definedName>
    <definedName name="BEx7EI6DL1Z6UWLFBXAKVGZTKHWJ" localSheetId="12" hidden="1">'[3]AMI P &amp; L'!#REF!</definedName>
    <definedName name="BEx7EI6DL1Z6UWLFBXAKVGZTKHWJ" localSheetId="5" hidden="1">'[3]AMI P &amp; L'!#REF!</definedName>
    <definedName name="BEx7EI6DL1Z6UWLFBXAKVGZTKHWJ" localSheetId="11" hidden="1">'[3]AMI P &amp; L'!#REF!</definedName>
    <definedName name="BEx7EI6DL1Z6UWLFBXAKVGZTKHWJ" localSheetId="7" hidden="1">'[3]AMI P &amp; L'!#REF!</definedName>
    <definedName name="BEx7EI6DL1Z6UWLFBXAKVGZTKHWJ" localSheetId="9" hidden="1">'[3]AMI P &amp; L'!#REF!</definedName>
    <definedName name="BEx7EI6DL1Z6UWLFBXAKVGZTKHWJ" localSheetId="10" hidden="1">#REF!</definedName>
    <definedName name="BEx7EI6DL1Z6UWLFBXAKVGZTKHWJ" hidden="1">'[3]AMI P &amp; L'!#REF!</definedName>
    <definedName name="BEx7EJZ3R80ES0ROU6ECA8B9SIBT" localSheetId="16" hidden="1">#REF!</definedName>
    <definedName name="BEx7EJZ3R80ES0ROU6ECA8B9SIBT" localSheetId="18" hidden="1">#REF!</definedName>
    <definedName name="BEx7EJZ3R80ES0ROU6ECA8B9SIBT" localSheetId="19" hidden="1">#REF!</definedName>
    <definedName name="BEx7EJZ3R80ES0ROU6ECA8B9SIBT" localSheetId="12" hidden="1">#REF!</definedName>
    <definedName name="BEx7EJZ3R80ES0ROU6ECA8B9SIBT" localSheetId="5" hidden="1">#REF!</definedName>
    <definedName name="BEx7EJZ3R80ES0ROU6ECA8B9SIBT" localSheetId="11" hidden="1">#REF!</definedName>
    <definedName name="BEx7EJZ3R80ES0ROU6ECA8B9SIBT" localSheetId="7" hidden="1">#REF!</definedName>
    <definedName name="BEx7EJZ3R80ES0ROU6ECA8B9SIBT" localSheetId="9" hidden="1">#REF!</definedName>
    <definedName name="BEx7EJZ3R80ES0ROU6ECA8B9SIBT" hidden="1">#REF!</definedName>
    <definedName name="BEx7EQKHX7GZYOLXRDU534TT4H64" localSheetId="10" hidden="1">#REF!</definedName>
    <definedName name="BEx7EQKHX7GZYOLXRDU534TT4H64" hidden="1">'[2]Reco Sheet for Fcast'!$F$9:$G$9</definedName>
    <definedName name="BEx7ERM6499BJKCAJ9DPN8MU140B" hidden="1">'[4]Bud Mth'!$F$10:$G$10</definedName>
    <definedName name="BEx7ETV6L1TM7JSXJIGK3FC6RVZW" localSheetId="10" hidden="1">#REF!</definedName>
    <definedName name="BEx7ETV6L1TM7JSXJIGK3FC6RVZW" hidden="1">'[2]Reco Sheet for Fcast'!$F$11:$G$11</definedName>
    <definedName name="BEx7EYYLHMBYQTH6I377FCQS7CSX" localSheetId="10" hidden="1">#REF!</definedName>
    <definedName name="BEx7EYYLHMBYQTH6I377FCQS7CSX" hidden="1">'[2]Reco Sheet for Fcast'!$I$6:$J$6</definedName>
    <definedName name="BEx7FCLG1RYI2SNOU1Y2GQZNZSWA" localSheetId="10" hidden="1">#REF!</definedName>
    <definedName name="BEx7FCLG1RYI2SNOU1Y2GQZNZSWA" hidden="1">'[2]Reco Sheet for Fcast'!$I$8:$J$8</definedName>
    <definedName name="BEx7FD1P2YDISQM4TTRYZB37K00O" hidden="1">'[4]Bud Mth'!$I$7:$J$7</definedName>
    <definedName name="BEx7FN32ZGWOAA4TTH79KINTDWR9" localSheetId="10" hidden="1">#REF!</definedName>
    <definedName name="BEx7FN32ZGWOAA4TTH79KINTDWR9" hidden="1">'[2]Reco Sheet for Fcast'!$F$9:$G$9</definedName>
    <definedName name="BEx7FNZGQ0VCWWF19YFCJLIX3Q9Z" localSheetId="16" hidden="1">#REF!</definedName>
    <definedName name="BEx7FNZGQ0VCWWF19YFCJLIX3Q9Z" localSheetId="18" hidden="1">#REF!</definedName>
    <definedName name="BEx7FNZGQ0VCWWF19YFCJLIX3Q9Z" localSheetId="19" hidden="1">#REF!</definedName>
    <definedName name="BEx7FNZGQ0VCWWF19YFCJLIX3Q9Z" localSheetId="12" hidden="1">#REF!</definedName>
    <definedName name="BEx7FNZGQ0VCWWF19YFCJLIX3Q9Z" localSheetId="5" hidden="1">#REF!</definedName>
    <definedName name="BEx7FNZGQ0VCWWF19YFCJLIX3Q9Z" localSheetId="11" hidden="1">#REF!</definedName>
    <definedName name="BEx7FNZGQ0VCWWF19YFCJLIX3Q9Z" localSheetId="7" hidden="1">#REF!</definedName>
    <definedName name="BEx7FNZGQ0VCWWF19YFCJLIX3Q9Z" localSheetId="9" hidden="1">#REF!</definedName>
    <definedName name="BEx7FNZGQ0VCWWF19YFCJLIX3Q9Z" localSheetId="10" hidden="1">#REF!</definedName>
    <definedName name="BEx7FNZGQ0VCWWF19YFCJLIX3Q9Z" hidden="1">#REF!</definedName>
    <definedName name="BEx7FOFQ7MR21UZFTP7X4HI7UWRR" localSheetId="16" hidden="1">#REF!</definedName>
    <definedName name="BEx7FOFQ7MR21UZFTP7X4HI7UWRR" localSheetId="18" hidden="1">#REF!</definedName>
    <definedName name="BEx7FOFQ7MR21UZFTP7X4HI7UWRR" localSheetId="19" hidden="1">#REF!</definedName>
    <definedName name="BEx7FOFQ7MR21UZFTP7X4HI7UWRR" localSheetId="12" hidden="1">#REF!</definedName>
    <definedName name="BEx7FOFQ7MR21UZFTP7X4HI7UWRR" localSheetId="8" hidden="1">#REF!</definedName>
    <definedName name="BEx7FOFQ7MR21UZFTP7X4HI7UWRR" localSheetId="11" hidden="1">#REF!</definedName>
    <definedName name="BEx7FOFQ7MR21UZFTP7X4HI7UWRR" localSheetId="7" hidden="1">#REF!</definedName>
    <definedName name="BEx7FOFQ7MR21UZFTP7X4HI7UWRR" localSheetId="9" hidden="1">#REF!</definedName>
    <definedName name="BEx7FOFQ7MR21UZFTP7X4HI7UWRR" localSheetId="10" hidden="1">#REF!</definedName>
    <definedName name="BEx7FOFQ7MR21UZFTP7X4HI7UWRR" hidden="1">#REF!</definedName>
    <definedName name="BEx7FR4URE9JGYPRM3MLD382WK8J" localSheetId="16" hidden="1">#REF!</definedName>
    <definedName name="BEx7FR4URE9JGYPRM3MLD382WK8J" localSheetId="18" hidden="1">#REF!</definedName>
    <definedName name="BEx7FR4URE9JGYPRM3MLD382WK8J" localSheetId="19" hidden="1">#REF!</definedName>
    <definedName name="BEx7FR4URE9JGYPRM3MLD382WK8J" localSheetId="12" hidden="1">#REF!</definedName>
    <definedName name="BEx7FR4URE9JGYPRM3MLD382WK8J" localSheetId="11" hidden="1">#REF!</definedName>
    <definedName name="BEx7FR4URE9JGYPRM3MLD382WK8J" localSheetId="7" hidden="1">#REF!</definedName>
    <definedName name="BEx7FR4URE9JGYPRM3MLD382WK8J" localSheetId="9" hidden="1">#REF!</definedName>
    <definedName name="BEx7FR4URE9JGYPRM3MLD382WK8J" hidden="1">#REF!</definedName>
    <definedName name="BEx7G82CKM3NIY1PHNFK28M09PCH" localSheetId="10" hidden="1">#REF!</definedName>
    <definedName name="BEx7G82CKM3NIY1PHNFK28M09PCH" hidden="1">'[2]Reco Sheet for Fcast'!$I$7:$J$7</definedName>
    <definedName name="BEx7GR3ENYWRXXS5IT0UMEGOLGUH" localSheetId="10" hidden="1">#REF!</definedName>
    <definedName name="BEx7GR3ENYWRXXS5IT0UMEGOLGUH" hidden="1">'[2]Reco Sheet for Fcast'!$F$15</definedName>
    <definedName name="BEx7GSAL6P7TASL8MB63RFST1LJL" localSheetId="10" hidden="1">#REF!</definedName>
    <definedName name="BEx7GSAL6P7TASL8MB63RFST1LJL" hidden="1">'[2]Reco Sheet for Fcast'!$I$10:$J$10</definedName>
    <definedName name="BEx7GTN79OJWGSCA62UELE41F0A6" hidden="1">'[2]Reco Sheet for Fcast'!$E$1</definedName>
    <definedName name="BEx7GVL9Q9Y42HM9J5HS29C2THLZ" localSheetId="16" hidden="1">#REF!</definedName>
    <definedName name="BEx7GVL9Q9Y42HM9J5HS29C2THLZ" localSheetId="18" hidden="1">#REF!</definedName>
    <definedName name="BEx7GVL9Q9Y42HM9J5HS29C2THLZ" localSheetId="19" hidden="1">#REF!</definedName>
    <definedName name="BEx7GVL9Q9Y42HM9J5HS29C2THLZ" localSheetId="12" hidden="1">#REF!</definedName>
    <definedName name="BEx7GVL9Q9Y42HM9J5HS29C2THLZ" localSheetId="5" hidden="1">#REF!</definedName>
    <definedName name="BEx7GVL9Q9Y42HM9J5HS29C2THLZ" localSheetId="11" hidden="1">#REF!</definedName>
    <definedName name="BEx7GVL9Q9Y42HM9J5HS29C2THLZ" localSheetId="7" hidden="1">#REF!</definedName>
    <definedName name="BEx7GVL9Q9Y42HM9J5HS29C2THLZ" localSheetId="9" hidden="1">#REF!</definedName>
    <definedName name="BEx7GVL9Q9Y42HM9J5HS29C2THLZ" localSheetId="10" hidden="1">#REF!</definedName>
    <definedName name="BEx7GVL9Q9Y42HM9J5HS29C2THLZ" hidden="1">#REF!</definedName>
    <definedName name="BEx7H0JD6I5I8WQLLWOYWY5YWPQE" localSheetId="10" hidden="1">#REF!</definedName>
    <definedName name="BEx7H0JD6I5I8WQLLWOYWY5YWPQE" hidden="1">'[2]Reco Sheet for Fcast'!$I$11:$J$11</definedName>
    <definedName name="BEx7H14XCXH7WEXEY1HVO53A6AGH" localSheetId="10" hidden="1">#REF!</definedName>
    <definedName name="BEx7H14XCXH7WEXEY1HVO53A6AGH" hidden="1">'[2]Reco Sheet for Fcast'!$F$15</definedName>
    <definedName name="BEx7HGVBEF4LEIF6RC14N3PSU461" localSheetId="10" hidden="1">#REF!</definedName>
    <definedName name="BEx7HGVBEF4LEIF6RC14N3PSU461" hidden="1">'[2]Reco Sheet for Fcast'!$I$10:$J$10</definedName>
    <definedName name="BEx7HL7W9TZ7FC8JOMGNE06BJAQG" localSheetId="16" hidden="1">#REF!</definedName>
    <definedName name="BEx7HL7W9TZ7FC8JOMGNE06BJAQG" localSheetId="18" hidden="1">#REF!</definedName>
    <definedName name="BEx7HL7W9TZ7FC8JOMGNE06BJAQG" localSheetId="19" hidden="1">#REF!</definedName>
    <definedName name="BEx7HL7W9TZ7FC8JOMGNE06BJAQG" localSheetId="12" hidden="1">#REF!</definedName>
    <definedName name="BEx7HL7W9TZ7FC8JOMGNE06BJAQG" localSheetId="8" hidden="1">#REF!</definedName>
    <definedName name="BEx7HL7W9TZ7FC8JOMGNE06BJAQG" localSheetId="11" hidden="1">#REF!</definedName>
    <definedName name="BEx7HL7W9TZ7FC8JOMGNE06BJAQG" localSheetId="7" hidden="1">#REF!</definedName>
    <definedName name="BEx7HL7W9TZ7FC8JOMGNE06BJAQG" localSheetId="9" hidden="1">#REF!</definedName>
    <definedName name="BEx7HL7W9TZ7FC8JOMGNE06BJAQG" hidden="1">#REF!</definedName>
    <definedName name="BEx7HQ5T9FZ42QWS09UO4DT42Y0R" localSheetId="10" hidden="1">#REF!</definedName>
    <definedName name="BEx7HQ5T9FZ42QWS09UO4DT42Y0R" hidden="1">'[2]Reco Sheet for Fcast'!$I$11:$J$11</definedName>
    <definedName name="BEx7HRCZE3CVGON1HV07MT5MNDZ3" localSheetId="10" hidden="1">#REF!</definedName>
    <definedName name="BEx7HRCZE3CVGON1HV07MT5MNDZ3" hidden="1">'[2]Reco Sheet for Fcast'!$F$9:$G$9</definedName>
    <definedName name="BEx7HWGE2CANG5M17X4C8YNC3N8F" localSheetId="10" hidden="1">#REF!</definedName>
    <definedName name="BEx7HWGE2CANG5M17X4C8YNC3N8F" hidden="1">'[2]Reco Sheet for Fcast'!$I$6:$J$6</definedName>
    <definedName name="BEx7I6CGOHKENN6FQSZ71W7YMB9C" localSheetId="16" hidden="1">#REF!</definedName>
    <definedName name="BEx7I6CGOHKENN6FQSZ71W7YMB9C" localSheetId="18" hidden="1">#REF!</definedName>
    <definedName name="BEx7I6CGOHKENN6FQSZ71W7YMB9C" localSheetId="19" hidden="1">#REF!</definedName>
    <definedName name="BEx7I6CGOHKENN6FQSZ71W7YMB9C" localSheetId="12" hidden="1">#REF!</definedName>
    <definedName name="BEx7I6CGOHKENN6FQSZ71W7YMB9C" localSheetId="5" hidden="1">#REF!</definedName>
    <definedName name="BEx7I6CGOHKENN6FQSZ71W7YMB9C" localSheetId="11" hidden="1">#REF!</definedName>
    <definedName name="BEx7I6CGOHKENN6FQSZ71W7YMB9C" localSheetId="7" hidden="1">#REF!</definedName>
    <definedName name="BEx7I6CGOHKENN6FQSZ71W7YMB9C" localSheetId="9" hidden="1">#REF!</definedName>
    <definedName name="BEx7I6CGOHKENN6FQSZ71W7YMB9C" hidden="1">#REF!</definedName>
    <definedName name="BEx7IBVYN47SFZIA0K4MDKQZNN9V" localSheetId="10" hidden="1">#REF!</definedName>
    <definedName name="BEx7IBVYN47SFZIA0K4MDKQZNN9V" hidden="1">'[2]Reco Sheet for Fcast'!$I$8:$J$8</definedName>
    <definedName name="BEx7IV2IJ5WT7UC0UG7WP0WF2JZI" localSheetId="10" hidden="1">#REF!</definedName>
    <definedName name="BEx7IV2IJ5WT7UC0UG7WP0WF2JZI" hidden="1">'[2]Reco Sheet for Fcast'!$F$10:$G$10</definedName>
    <definedName name="BEx7IXGU74GE5E4S6W4Z13AR092Y" localSheetId="10" hidden="1">#REF!</definedName>
    <definedName name="BEx7IXGU74GE5E4S6W4Z13AR092Y" hidden="1">'[2]Reco Sheet for Fcast'!$G$2</definedName>
    <definedName name="BEx7J4YL8Q3BI1MLH16YYQ18IJRD" localSheetId="10" hidden="1">#REF!</definedName>
    <definedName name="BEx7J4YL8Q3BI1MLH16YYQ18IJRD" hidden="1">'[2]Reco Sheet for Fcast'!$H$2:$I$2</definedName>
    <definedName name="BEx7JH3HGBPI07OHZ5LFYK0UFZQR" localSheetId="10" hidden="1">#REF!</definedName>
    <definedName name="BEx7JH3HGBPI07OHZ5LFYK0UFZQR" hidden="1">'[2]Reco Sheet for Fcast'!$I$8:$J$8</definedName>
    <definedName name="BEx7JV194190CNM6WWGQ3UBJ3CHH" localSheetId="10" hidden="1">#REF!</definedName>
    <definedName name="BEx7JV194190CNM6WWGQ3UBJ3CHH" hidden="1">'[2]Reco Sheet for Fcast'!$I$9:$J$9</definedName>
    <definedName name="BEx7JW2YB57L6MPYI5CXCAC5VO24" localSheetId="16" hidden="1">#REF!</definedName>
    <definedName name="BEx7JW2YB57L6MPYI5CXCAC5VO24" localSheetId="18" hidden="1">#REF!</definedName>
    <definedName name="BEx7JW2YB57L6MPYI5CXCAC5VO24" localSheetId="19" hidden="1">#REF!</definedName>
    <definedName name="BEx7JW2YB57L6MPYI5CXCAC5VO24" localSheetId="12" hidden="1">#REF!</definedName>
    <definedName name="BEx7JW2YB57L6MPYI5CXCAC5VO24" localSheetId="5" hidden="1">#REF!</definedName>
    <definedName name="BEx7JW2YB57L6MPYI5CXCAC5VO24" localSheetId="11" hidden="1">#REF!</definedName>
    <definedName name="BEx7JW2YB57L6MPYI5CXCAC5VO24" localSheetId="7" hidden="1">#REF!</definedName>
    <definedName name="BEx7JW2YB57L6MPYI5CXCAC5VO24" localSheetId="9" hidden="1">#REF!</definedName>
    <definedName name="BEx7JW2YB57L6MPYI5CXCAC5VO24" hidden="1">#REF!</definedName>
    <definedName name="BEx7K7GZ607XQOGB81A1HINBTGOZ" localSheetId="10" hidden="1">#REF!</definedName>
    <definedName name="BEx7K7GZ607XQOGB81A1HINBTGOZ" hidden="1">'[2]Reco Sheet for Fcast'!$I$8:$J$8</definedName>
    <definedName name="BEx7KEYPBDXSNROH8M6CDCBN6B50" localSheetId="10" hidden="1">#REF!</definedName>
    <definedName name="BEx7KEYPBDXSNROH8M6CDCBN6B50" hidden="1">'[2]Reco Sheet for Fcast'!$I$2</definedName>
    <definedName name="BEx7KSAS8BZT6H8OQCZ5DNSTMO07" localSheetId="10" hidden="1">#REF!</definedName>
    <definedName name="BEx7KSAS8BZT6H8OQCZ5DNSTMO07" hidden="1">'[2]Reco Sheet for Fcast'!$K$2</definedName>
    <definedName name="BEx7KWHTBD21COXVI4HNEQH0Z3L8" localSheetId="10" hidden="1">#REF!</definedName>
    <definedName name="BEx7KWHTBD21COXVI4HNEQH0Z3L8" hidden="1">'[2]Reco Sheet for Fcast'!$I$8:$J$8</definedName>
    <definedName name="BEx7KXUGRMRSUXCM97Z7VRZQ9JH2" localSheetId="10" hidden="1">#REF!</definedName>
    <definedName name="BEx7KXUGRMRSUXCM97Z7VRZQ9JH2" hidden="1">'[2]Reco Sheet for Fcast'!$F$9:$G$9</definedName>
    <definedName name="BEx7L5C6U8MP6IZ67BD649WQYJEK" localSheetId="10" hidden="1">#REF!</definedName>
    <definedName name="BEx7L5C6U8MP6IZ67BD649WQYJEK" hidden="1">'[2]Reco Sheet for Fcast'!$F$6:$G$6</definedName>
    <definedName name="BEx7L8HEYEVTATR0OG5JJO647KNI" localSheetId="10" hidden="1">#REF!</definedName>
    <definedName name="BEx7L8HEYEVTATR0OG5JJO647KNI" hidden="1">'[2]Reco Sheet for Fcast'!$F$10:$G$10</definedName>
    <definedName name="BEx7L8XOV64OMS15ZFURFEUXLMWF" localSheetId="10" hidden="1">#REF!</definedName>
    <definedName name="BEx7L8XOV64OMS15ZFURFEUXLMWF" hidden="1">'[2]Reco Sheet for Fcast'!$F$15</definedName>
    <definedName name="BEx7LRNWHYRP8KY04FDJ7BHTLOMC" localSheetId="16" hidden="1">#REF!</definedName>
    <definedName name="BEx7LRNWHYRP8KY04FDJ7BHTLOMC" localSheetId="18" hidden="1">#REF!</definedName>
    <definedName name="BEx7LRNWHYRP8KY04FDJ7BHTLOMC" localSheetId="19" hidden="1">#REF!</definedName>
    <definedName name="BEx7LRNWHYRP8KY04FDJ7BHTLOMC" localSheetId="12" hidden="1">#REF!</definedName>
    <definedName name="BEx7LRNWHYRP8KY04FDJ7BHTLOMC" localSheetId="8" hidden="1">#REF!</definedName>
    <definedName name="BEx7LRNWHYRP8KY04FDJ7BHTLOMC" localSheetId="11" hidden="1">#REF!</definedName>
    <definedName name="BEx7LRNWHYRP8KY04FDJ7BHTLOMC" localSheetId="7" hidden="1">#REF!</definedName>
    <definedName name="BEx7LRNWHYRP8KY04FDJ7BHTLOMC" localSheetId="9" hidden="1">#REF!</definedName>
    <definedName name="BEx7LRNWHYRP8KY04FDJ7BHTLOMC" hidden="1">#REF!</definedName>
    <definedName name="BEx7M31Y2N8JAG2EB1IU8NFLF3KM" localSheetId="16" hidden="1">#REF!</definedName>
    <definedName name="BEx7M31Y2N8JAG2EB1IU8NFLF3KM" localSheetId="18" hidden="1">#REF!</definedName>
    <definedName name="BEx7M31Y2N8JAG2EB1IU8NFLF3KM" localSheetId="19" hidden="1">#REF!</definedName>
    <definedName name="BEx7M31Y2N8JAG2EB1IU8NFLF3KM" localSheetId="12" hidden="1">#REF!</definedName>
    <definedName name="BEx7M31Y2N8JAG2EB1IU8NFLF3KM" localSheetId="11" hidden="1">#REF!</definedName>
    <definedName name="BEx7M31Y2N8JAG2EB1IU8NFLF3KM" localSheetId="7" hidden="1">#REF!</definedName>
    <definedName name="BEx7M31Y2N8JAG2EB1IU8NFLF3KM" localSheetId="9" hidden="1">#REF!</definedName>
    <definedName name="BEx7M31Y2N8JAG2EB1IU8NFLF3KM" hidden="1">#REF!</definedName>
    <definedName name="BEx7MAUI1JJFDIJGDW4RWY5384LY" localSheetId="10" hidden="1">#REF!</definedName>
    <definedName name="BEx7MAUI1JJFDIJGDW4RWY5384LY" hidden="1">'[2]Reco Sheet for Fcast'!$G$2</definedName>
    <definedName name="BEx7MJZO3UKAMJ53UWOJ5ZD4GGMQ" localSheetId="10" hidden="1">#REF!</definedName>
    <definedName name="BEx7MJZO3UKAMJ53UWOJ5ZD4GGMQ" hidden="1">'[2]Reco Sheet for Fcast'!$I$11:$J$11</definedName>
    <definedName name="BEx7MT4MFNXIVQGAT6D971GZW7CA" localSheetId="10" hidden="1">#REF!</definedName>
    <definedName name="BEx7MT4MFNXIVQGAT6D971GZW7CA" hidden="1">'[2]Reco Sheet for Fcast'!$I$8:$J$8</definedName>
    <definedName name="BEx7NFB22WBK00BOG2H7GYRN05R1" hidden="1">'[4]Bud Mth'!$F$9:$G$9</definedName>
    <definedName name="BEx7NI062THZAM6I8AJWTFJL91CS" localSheetId="10" hidden="1">#REF!</definedName>
    <definedName name="BEx7NI062THZAM6I8AJWTFJL91CS" hidden="1">'[2]Reco Sheet for Fcast'!$F$8:$G$8</definedName>
    <definedName name="BEx900ACZ0V1VYSC0W43QEUHOVZS" hidden="1">'[2]Reco Sheet for Fcast'!$F$10:$G$10</definedName>
    <definedName name="BEx904S75BPRYMHF0083JF7ES4NG" localSheetId="10" hidden="1">#REF!</definedName>
    <definedName name="BEx904S75BPRYMHF0083JF7ES4NG" hidden="1">'[2]Reco Sheet for Fcast'!$I$11:$J$11</definedName>
    <definedName name="BEx90HDD4RWF7JZGA8GCGG7D63MG" localSheetId="10" hidden="1">#REF!</definedName>
    <definedName name="BEx90HDD4RWF7JZGA8GCGG7D63MG" hidden="1">'[2]Reco Sheet for Fcast'!$I$7:$J$7</definedName>
    <definedName name="BEx90LPR7EPY9B2HQPUT8UY7S0EO" hidden="1">'[2]Reco Sheet for Fcast'!$F$11:$G$11</definedName>
    <definedName name="BEx90MRLWS6FB594ILJK19K8D4LQ" localSheetId="16" hidden="1">#REF!</definedName>
    <definedName name="BEx90MRLWS6FB594ILJK19K8D4LQ" localSheetId="18" hidden="1">#REF!</definedName>
    <definedName name="BEx90MRLWS6FB594ILJK19K8D4LQ" localSheetId="19" hidden="1">#REF!</definedName>
    <definedName name="BEx90MRLWS6FB594ILJK19K8D4LQ" localSheetId="12" hidden="1">#REF!</definedName>
    <definedName name="BEx90MRLWS6FB594ILJK19K8D4LQ" localSheetId="5" hidden="1">#REF!</definedName>
    <definedName name="BEx90MRLWS6FB594ILJK19K8D4LQ" localSheetId="11" hidden="1">#REF!</definedName>
    <definedName name="BEx90MRLWS6FB594ILJK19K8D4LQ" localSheetId="7" hidden="1">#REF!</definedName>
    <definedName name="BEx90MRLWS6FB594ILJK19K8D4LQ" localSheetId="9" hidden="1">#REF!</definedName>
    <definedName name="BEx90MRLWS6FB594ILJK19K8D4LQ" localSheetId="10" hidden="1">#REF!</definedName>
    <definedName name="BEx90MRLWS6FB594ILJK19K8D4LQ" hidden="1">#REF!</definedName>
    <definedName name="BEx90VGH5H09ON2QXYC9WIIEU98T" localSheetId="10" hidden="1">#REF!</definedName>
    <definedName name="BEx90VGH5H09ON2QXYC9WIIEU98T" hidden="1">'[2]Reco Sheet for Fcast'!$H$2:$I$2</definedName>
    <definedName name="BEx9175B70QXYAU5A8DJPGZQ46L9" localSheetId="10" hidden="1">#REF!</definedName>
    <definedName name="BEx9175B70QXYAU5A8DJPGZQ46L9" hidden="1">'[2]Reco Sheet for Fcast'!$F$10:$G$10</definedName>
    <definedName name="BEx91AQQRTV87AO27VWHSFZAD4ZR" localSheetId="10" hidden="1">#REF!</definedName>
    <definedName name="BEx91AQQRTV87AO27VWHSFZAD4ZR" hidden="1">'[2]Reco Sheet for Fcast'!$F$10:$G$10</definedName>
    <definedName name="BEx91L8FLL5CWLA2CDHKCOMGVDZN" localSheetId="10" hidden="1">#REF!</definedName>
    <definedName name="BEx91L8FLL5CWLA2CDHKCOMGVDZN" hidden="1">'[2]Reco Sheet for Fcast'!$H$2:$I$2</definedName>
    <definedName name="BEx91OTVH9ZDBC3QTORU8RZX4EOC" localSheetId="10" hidden="1">#REF!</definedName>
    <definedName name="BEx91OTVH9ZDBC3QTORU8RZX4EOC" hidden="1">'[2]Reco Sheet for Fcast'!$I$7:$J$7</definedName>
    <definedName name="BEx91QH5JRZKQP1GPN2SQMR3CKAG" localSheetId="16" hidden="1">'[3]AMI P &amp; L'!#REF!</definedName>
    <definedName name="BEx91QH5JRZKQP1GPN2SQMR3CKAG" localSheetId="18" hidden="1">'[3]AMI P &amp; L'!#REF!</definedName>
    <definedName name="BEx91QH5JRZKQP1GPN2SQMR3CKAG" localSheetId="19" hidden="1">'[3]AMI P &amp; L'!#REF!</definedName>
    <definedName name="BEx91QH5JRZKQP1GPN2SQMR3CKAG" localSheetId="12" hidden="1">'[3]AMI P &amp; L'!#REF!</definedName>
    <definedName name="BEx91QH5JRZKQP1GPN2SQMR3CKAG" localSheetId="5" hidden="1">'[3]AMI P &amp; L'!#REF!</definedName>
    <definedName name="BEx91QH5JRZKQP1GPN2SQMR3CKAG" localSheetId="11" hidden="1">'[3]AMI P &amp; L'!#REF!</definedName>
    <definedName name="BEx91QH5JRZKQP1GPN2SQMR3CKAG" localSheetId="7" hidden="1">'[3]AMI P &amp; L'!#REF!</definedName>
    <definedName name="BEx91QH5JRZKQP1GPN2SQMR3CKAG" localSheetId="9" hidden="1">'[3]AMI P &amp; L'!#REF!</definedName>
    <definedName name="BEx91QH5JRZKQP1GPN2SQMR3CKAG" localSheetId="10" hidden="1">#REF!</definedName>
    <definedName name="BEx91QH5JRZKQP1GPN2SQMR3CKAG" hidden="1">'[3]AMI P &amp; L'!#REF!</definedName>
    <definedName name="BEx91ROALDNHO7FI4X8L61RH4UJE" localSheetId="16" hidden="1">'[3]AMI P &amp; L'!#REF!</definedName>
    <definedName name="BEx91ROALDNHO7FI4X8L61RH4UJE" localSheetId="18" hidden="1">'[3]AMI P &amp; L'!#REF!</definedName>
    <definedName name="BEx91ROALDNHO7FI4X8L61RH4UJE" localSheetId="19" hidden="1">'[3]AMI P &amp; L'!#REF!</definedName>
    <definedName name="BEx91ROALDNHO7FI4X8L61RH4UJE" localSheetId="12" hidden="1">'[3]AMI P &amp; L'!#REF!</definedName>
    <definedName name="BEx91ROALDNHO7FI4X8L61RH4UJE" localSheetId="11" hidden="1">'[3]AMI P &amp; L'!#REF!</definedName>
    <definedName name="BEx91ROALDNHO7FI4X8L61RH4UJE" localSheetId="7" hidden="1">'[3]AMI P &amp; L'!#REF!</definedName>
    <definedName name="BEx91ROALDNHO7FI4X8L61RH4UJE" localSheetId="9" hidden="1">'[3]AMI P &amp; L'!#REF!</definedName>
    <definedName name="BEx91ROALDNHO7FI4X8L61RH4UJE" localSheetId="10" hidden="1">#REF!</definedName>
    <definedName name="BEx91ROALDNHO7FI4X8L61RH4UJE" hidden="1">'[3]AMI P &amp; L'!#REF!</definedName>
    <definedName name="BEx91TMID71GVYH0U16QM1RV3PX0" localSheetId="10" hidden="1">#REF!</definedName>
    <definedName name="BEx91TMID71GVYH0U16QM1RV3PX0" hidden="1">'[2]Reco Sheet for Fcast'!$I$9:$J$9</definedName>
    <definedName name="BEx91VF2D78PAF337E3L2L81K9W2" localSheetId="10" hidden="1">#REF!</definedName>
    <definedName name="BEx91VF2D78PAF337E3L2L81K9W2" hidden="1">'[2]Reco Sheet for Fcast'!$H$2:$I$2</definedName>
    <definedName name="BEx921PNZ46VORG2VRMWREWIC0SE" localSheetId="10" hidden="1">#REF!</definedName>
    <definedName name="BEx921PNZ46VORG2VRMWREWIC0SE" hidden="1">'[2]Reco Sheet for Fcast'!$I$8:$J$8</definedName>
    <definedName name="BEx926YKM8TTG7PUO1UYIDCBXTWU" localSheetId="16" hidden="1">#REF!</definedName>
    <definedName name="BEx926YKM8TTG7PUO1UYIDCBXTWU" localSheetId="18" hidden="1">#REF!</definedName>
    <definedName name="BEx926YKM8TTG7PUO1UYIDCBXTWU" localSheetId="19" hidden="1">#REF!</definedName>
    <definedName name="BEx926YKM8TTG7PUO1UYIDCBXTWU" localSheetId="12" hidden="1">#REF!</definedName>
    <definedName name="BEx926YKM8TTG7PUO1UYIDCBXTWU" localSheetId="5" hidden="1">#REF!</definedName>
    <definedName name="BEx926YKM8TTG7PUO1UYIDCBXTWU" localSheetId="11" hidden="1">#REF!</definedName>
    <definedName name="BEx926YKM8TTG7PUO1UYIDCBXTWU" localSheetId="7" hidden="1">#REF!</definedName>
    <definedName name="BEx926YKM8TTG7PUO1UYIDCBXTWU" localSheetId="9" hidden="1">#REF!</definedName>
    <definedName name="BEx926YKM8TTG7PUO1UYIDCBXTWU" hidden="1">#REF!</definedName>
    <definedName name="BEx92DPEKL5WM5A3CN8674JI0PR3" localSheetId="10" hidden="1">#REF!</definedName>
    <definedName name="BEx92DPEKL5WM5A3CN8674JI0PR3" hidden="1">'[2]Reco Sheet for Fcast'!$F$8:$G$8</definedName>
    <definedName name="BEx92ER2RMY93TZK0D9L9T3H0GI5" localSheetId="10" hidden="1">#REF!</definedName>
    <definedName name="BEx92ER2RMY93TZK0D9L9T3H0GI5" hidden="1">'[2]Reco Sheet for Fcast'!$K$2</definedName>
    <definedName name="BEx92FI04PJT4LI23KKIHRXWJDTT" localSheetId="10" hidden="1">#REF!</definedName>
    <definedName name="BEx92FI04PJT4LI23KKIHRXWJDTT" hidden="1">'[2]Reco Sheet for Fcast'!$F$9:$G$9</definedName>
    <definedName name="BEx92HR14HQ9D5JXCSPA4SS4RT62" localSheetId="10" hidden="1">#REF!</definedName>
    <definedName name="BEx92HR14HQ9D5JXCSPA4SS4RT62" hidden="1">'[2]Reco Sheet for Fcast'!$F$11:$G$11</definedName>
    <definedName name="BEx92HWA2D6A5EX9MFG68G0NOMSN" localSheetId="10" hidden="1">#REF!</definedName>
    <definedName name="BEx92HWA2D6A5EX9MFG68G0NOMSN" hidden="1">'[2]Reco Sheet for Fcast'!$I$10:$J$10</definedName>
    <definedName name="BEx92JZTWI2NV5R3DXEP4NS1NVLT" hidden="1">'[2]Reco Sheet for Fcast'!$I$11:$J$11</definedName>
    <definedName name="BEx92PUBDIXAU1FW5ZAXECMAU0LN" localSheetId="10" hidden="1">#REF!</definedName>
    <definedName name="BEx92PUBDIXAU1FW5ZAXECMAU0LN" hidden="1">'[2]Reco Sheet for Fcast'!$K$2</definedName>
    <definedName name="BEx92S8MHFFIVRQ2YSHZNQGOFUHD" localSheetId="10" hidden="1">#REF!</definedName>
    <definedName name="BEx92S8MHFFIVRQ2YSHZNQGOFUHD" hidden="1">'[2]Reco Sheet for Fcast'!$F$15</definedName>
    <definedName name="BEx92VOMR5U4BPW19GODTNNQPLQS" localSheetId="16" hidden="1">#REF!</definedName>
    <definedName name="BEx92VOMR5U4BPW19GODTNNQPLQS" localSheetId="18" hidden="1">#REF!</definedName>
    <definedName name="BEx92VOMR5U4BPW19GODTNNQPLQS" localSheetId="19" hidden="1">#REF!</definedName>
    <definedName name="BEx92VOMR5U4BPW19GODTNNQPLQS" localSheetId="12" hidden="1">#REF!</definedName>
    <definedName name="BEx92VOMR5U4BPW19GODTNNQPLQS" localSheetId="5" hidden="1">#REF!</definedName>
    <definedName name="BEx92VOMR5U4BPW19GODTNNQPLQS" localSheetId="11" hidden="1">#REF!</definedName>
    <definedName name="BEx92VOMR5U4BPW19GODTNNQPLQS" localSheetId="7" hidden="1">#REF!</definedName>
    <definedName name="BEx92VOMR5U4BPW19GODTNNQPLQS" localSheetId="9" hidden="1">#REF!</definedName>
    <definedName name="BEx92VOMR5U4BPW19GODTNNQPLQS" localSheetId="10" hidden="1">#REF!</definedName>
    <definedName name="BEx92VOMR5U4BPW19GODTNNQPLQS" hidden="1">#REF!</definedName>
    <definedName name="BEx9390V3T8184ECXMBU7UT4R35V" localSheetId="16" hidden="1">#REF!</definedName>
    <definedName name="BEx9390V3T8184ECXMBU7UT4R35V" localSheetId="18" hidden="1">#REF!</definedName>
    <definedName name="BEx9390V3T8184ECXMBU7UT4R35V" localSheetId="19" hidden="1">#REF!</definedName>
    <definedName name="BEx9390V3T8184ECXMBU7UT4R35V" localSheetId="12" hidden="1">#REF!</definedName>
    <definedName name="BEx9390V3T8184ECXMBU7UT4R35V" localSheetId="11" hidden="1">#REF!</definedName>
    <definedName name="BEx9390V3T8184ECXMBU7UT4R35V" localSheetId="7" hidden="1">#REF!</definedName>
    <definedName name="BEx9390V3T8184ECXMBU7UT4R35V" localSheetId="9" hidden="1">#REF!</definedName>
    <definedName name="BEx9390V3T8184ECXMBU7UT4R35V" hidden="1">#REF!</definedName>
    <definedName name="BEx93B9OULL2YGC896XXYAAJSTRK" localSheetId="10" hidden="1">#REF!</definedName>
    <definedName name="BEx93B9OULL2YGC896XXYAAJSTRK" hidden="1">'[2]Reco Sheet for Fcast'!$H$2:$I$2</definedName>
    <definedName name="BEx93FRKF99NRT3LH99UTIH7AAYF" localSheetId="10" hidden="1">#REF!</definedName>
    <definedName name="BEx93FRKF99NRT3LH99UTIH7AAYF" hidden="1">'[2]Reco Sheet for Fcast'!$F$6:$G$6</definedName>
    <definedName name="BEx93M7FSHP50OG34A4W8W8DF12U" localSheetId="10" hidden="1">#REF!</definedName>
    <definedName name="BEx93M7FSHP50OG34A4W8W8DF12U" hidden="1">'[2]Reco Sheet for Fcast'!$I$10:$J$10</definedName>
    <definedName name="BEx93OLWY2O3PRA74U41VG5RXT4Q" localSheetId="10" hidden="1">#REF!</definedName>
    <definedName name="BEx93OLWY2O3PRA74U41VG5RXT4Q" hidden="1">'[2]Reco Sheet for Fcast'!$I$7:$J$7</definedName>
    <definedName name="BEx93RWFAF6YJGYUTITVM445C02U" localSheetId="10" hidden="1">#REF!</definedName>
    <definedName name="BEx93RWFAF6YJGYUTITVM445C02U" hidden="1">'[2]Reco Sheet for Fcast'!$H$2:$I$2</definedName>
    <definedName name="BEx93SY9RWG3HUV4YXQKXJH9FH14" localSheetId="10" hidden="1">#REF!</definedName>
    <definedName name="BEx93SY9RWG3HUV4YXQKXJH9FH14" hidden="1">'[2]Reco Sheet for Fcast'!$F$15</definedName>
    <definedName name="BEx93TJUX3U0FJDBG6DDSNQ91R5J" localSheetId="10" hidden="1">#REF!</definedName>
    <definedName name="BEx93TJUX3U0FJDBG6DDSNQ91R5J" hidden="1">'[2]Reco Sheet for Fcast'!$I$9:$J$9</definedName>
    <definedName name="BEx93YNAESS6QDDCIDR2UMYO35X1" localSheetId="16" hidden="1">#REF!</definedName>
    <definedName name="BEx93YNAESS6QDDCIDR2UMYO35X1" localSheetId="18" hidden="1">#REF!</definedName>
    <definedName name="BEx93YNAESS6QDDCIDR2UMYO35X1" localSheetId="19" hidden="1">#REF!</definedName>
    <definedName name="BEx93YNAESS6QDDCIDR2UMYO35X1" localSheetId="12" hidden="1">#REF!</definedName>
    <definedName name="BEx93YNAESS6QDDCIDR2UMYO35X1" localSheetId="5" hidden="1">#REF!</definedName>
    <definedName name="BEx93YNAESS6QDDCIDR2UMYO35X1" localSheetId="11" hidden="1">#REF!</definedName>
    <definedName name="BEx93YNAESS6QDDCIDR2UMYO35X1" localSheetId="7" hidden="1">#REF!</definedName>
    <definedName name="BEx93YNAESS6QDDCIDR2UMYO35X1" localSheetId="9" hidden="1">#REF!</definedName>
    <definedName name="BEx93YNAESS6QDDCIDR2UMYO35X1" hidden="1">#REF!</definedName>
    <definedName name="BEx93YY393Z5DLMHRK8KZL5903S3" localSheetId="16" hidden="1">#REF!</definedName>
    <definedName name="BEx93YY393Z5DLMHRK8KZL5903S3" localSheetId="18" hidden="1">#REF!</definedName>
    <definedName name="BEx93YY393Z5DLMHRK8KZL5903S3" localSheetId="19" hidden="1">#REF!</definedName>
    <definedName name="BEx93YY393Z5DLMHRK8KZL5903S3" localSheetId="12" hidden="1">#REF!</definedName>
    <definedName name="BEx93YY393Z5DLMHRK8KZL5903S3" localSheetId="11" hidden="1">#REF!</definedName>
    <definedName name="BEx93YY393Z5DLMHRK8KZL5903S3" localSheetId="7" hidden="1">#REF!</definedName>
    <definedName name="BEx93YY393Z5DLMHRK8KZL5903S3" localSheetId="9" hidden="1">#REF!</definedName>
    <definedName name="BEx93YY393Z5DLMHRK8KZL5903S3" hidden="1">#REF!</definedName>
    <definedName name="BEx942UCRHMI4B0US31HO95GSC2X" localSheetId="10" hidden="1">#REF!</definedName>
    <definedName name="BEx942UCRHMI4B0US31HO95GSC2X" hidden="1">'[2]Reco Sheet for Fcast'!$I$7:$J$7</definedName>
    <definedName name="BEx948ZFFQWVIDNG4AZAUGGGEB5U" localSheetId="10" hidden="1">#REF!</definedName>
    <definedName name="BEx948ZFFQWVIDNG4AZAUGGGEB5U" hidden="1">'[2]Reco Sheet for Fcast'!$F$6:$G$6</definedName>
    <definedName name="BEx94CKXG92OMURH41SNU6IOHK4J" localSheetId="16" hidden="1">'[3]AMI P &amp; L'!#REF!</definedName>
    <definedName name="BEx94CKXG92OMURH41SNU6IOHK4J" localSheetId="18" hidden="1">'[3]AMI P &amp; L'!#REF!</definedName>
    <definedName name="BEx94CKXG92OMURH41SNU6IOHK4J" localSheetId="19" hidden="1">'[3]AMI P &amp; L'!#REF!</definedName>
    <definedName name="BEx94CKXG92OMURH41SNU6IOHK4J" localSheetId="12" hidden="1">'[3]AMI P &amp; L'!#REF!</definedName>
    <definedName name="BEx94CKXG92OMURH41SNU6IOHK4J" localSheetId="5" hidden="1">'[3]AMI P &amp; L'!#REF!</definedName>
    <definedName name="BEx94CKXG92OMURH41SNU6IOHK4J" localSheetId="11" hidden="1">'[3]AMI P &amp; L'!#REF!</definedName>
    <definedName name="BEx94CKXG92OMURH41SNU6IOHK4J" localSheetId="7" hidden="1">'[3]AMI P &amp; L'!#REF!</definedName>
    <definedName name="BEx94CKXG92OMURH41SNU6IOHK4J" localSheetId="9" hidden="1">'[3]AMI P &amp; L'!#REF!</definedName>
    <definedName name="BEx94CKXG92OMURH41SNU6IOHK4J" localSheetId="10" hidden="1">#REF!</definedName>
    <definedName name="BEx94CKXG92OMURH41SNU6IOHK4J" hidden="1">'[3]AMI P &amp; L'!#REF!</definedName>
    <definedName name="BEx94GXG30CIVB6ZQN3X3IK6BZXQ" localSheetId="16" hidden="1">'[3]AMI P &amp; L'!#REF!</definedName>
    <definedName name="BEx94GXG30CIVB6ZQN3X3IK6BZXQ" localSheetId="18" hidden="1">'[3]AMI P &amp; L'!#REF!</definedName>
    <definedName name="BEx94GXG30CIVB6ZQN3X3IK6BZXQ" localSheetId="19" hidden="1">'[3]AMI P &amp; L'!#REF!</definedName>
    <definedName name="BEx94GXG30CIVB6ZQN3X3IK6BZXQ" localSheetId="12" hidden="1">'[3]AMI P &amp; L'!#REF!</definedName>
    <definedName name="BEx94GXG30CIVB6ZQN3X3IK6BZXQ" localSheetId="11" hidden="1">'[3]AMI P &amp; L'!#REF!</definedName>
    <definedName name="BEx94GXG30CIVB6ZQN3X3IK6BZXQ" localSheetId="7" hidden="1">'[3]AMI P &amp; L'!#REF!</definedName>
    <definedName name="BEx94GXG30CIVB6ZQN3X3IK6BZXQ" localSheetId="9" hidden="1">'[3]AMI P &amp; L'!#REF!</definedName>
    <definedName name="BEx94GXG30CIVB6ZQN3X3IK6BZXQ" localSheetId="10" hidden="1">#REF!</definedName>
    <definedName name="BEx94GXG30CIVB6ZQN3X3IK6BZXQ" hidden="1">'[3]AMI P &amp; L'!#REF!</definedName>
    <definedName name="BEx94HZ5LURYM9ST744ALV6ZCKYP" localSheetId="16" hidden="1">'[3]AMI P &amp; L'!#REF!</definedName>
    <definedName name="BEx94HZ5LURYM9ST744ALV6ZCKYP" localSheetId="18" hidden="1">'[3]AMI P &amp; L'!#REF!</definedName>
    <definedName name="BEx94HZ5LURYM9ST744ALV6ZCKYP" localSheetId="19" hidden="1">'[3]AMI P &amp; L'!#REF!</definedName>
    <definedName name="BEx94HZ5LURYM9ST744ALV6ZCKYP" localSheetId="12" hidden="1">'[3]AMI P &amp; L'!#REF!</definedName>
    <definedName name="BEx94HZ5LURYM9ST744ALV6ZCKYP" localSheetId="11" hidden="1">'[3]AMI P &amp; L'!#REF!</definedName>
    <definedName name="BEx94HZ5LURYM9ST744ALV6ZCKYP" localSheetId="7" hidden="1">'[3]AMI P &amp; L'!#REF!</definedName>
    <definedName name="BEx94HZ5LURYM9ST744ALV6ZCKYP" localSheetId="9" hidden="1">'[3]AMI P &amp; L'!#REF!</definedName>
    <definedName name="BEx94HZ5LURYM9ST744ALV6ZCKYP" localSheetId="10" hidden="1">#REF!</definedName>
    <definedName name="BEx94HZ5LURYM9ST744ALV6ZCKYP" hidden="1">'[3]AMI P &amp; L'!#REF!</definedName>
    <definedName name="BEx94IQ75E90YUMWJ9N591LR7DQQ" localSheetId="16" hidden="1">'[3]AMI P &amp; L'!#REF!</definedName>
    <definedName name="BEx94IQ75E90YUMWJ9N591LR7DQQ" localSheetId="18" hidden="1">'[3]AMI P &amp; L'!#REF!</definedName>
    <definedName name="BEx94IQ75E90YUMWJ9N591LR7DQQ" localSheetId="19" hidden="1">'[3]AMI P &amp; L'!#REF!</definedName>
    <definedName name="BEx94IQ75E90YUMWJ9N591LR7DQQ" localSheetId="12" hidden="1">'[3]AMI P &amp; L'!#REF!</definedName>
    <definedName name="BEx94IQ75E90YUMWJ9N591LR7DQQ" localSheetId="11" hidden="1">'[3]AMI P &amp; L'!#REF!</definedName>
    <definedName name="BEx94IQ75E90YUMWJ9N591LR7DQQ" localSheetId="7" hidden="1">'[3]AMI P &amp; L'!#REF!</definedName>
    <definedName name="BEx94IQ75E90YUMWJ9N591LR7DQQ" localSheetId="9" hidden="1">'[3]AMI P &amp; L'!#REF!</definedName>
    <definedName name="BEx94IQ75E90YUMWJ9N591LR7DQQ" localSheetId="10" hidden="1">#REF!</definedName>
    <definedName name="BEx94IQ75E90YUMWJ9N591LR7DQQ" hidden="1">'[3]AMI P &amp; L'!#REF!</definedName>
    <definedName name="BEx94N7W5T3U7UOE97D6OVIBUCXS" localSheetId="10" hidden="1">#REF!</definedName>
    <definedName name="BEx94N7W5T3U7UOE97D6OVIBUCXS" hidden="1">'[2]Reco Sheet for Fcast'!$I$6:$J$6</definedName>
    <definedName name="BEx94VB706FLMNYFICTPASYEA2G8" localSheetId="16" hidden="1">#REF!</definedName>
    <definedName name="BEx94VB706FLMNYFICTPASYEA2G8" localSheetId="18" hidden="1">#REF!</definedName>
    <definedName name="BEx94VB706FLMNYFICTPASYEA2G8" localSheetId="19" hidden="1">#REF!</definedName>
    <definedName name="BEx94VB706FLMNYFICTPASYEA2G8" localSheetId="12" hidden="1">#REF!</definedName>
    <definedName name="BEx94VB706FLMNYFICTPASYEA2G8" localSheetId="5" hidden="1">#REF!</definedName>
    <definedName name="BEx94VB706FLMNYFICTPASYEA2G8" localSheetId="11" hidden="1">#REF!</definedName>
    <definedName name="BEx94VB706FLMNYFICTPASYEA2G8" localSheetId="7" hidden="1">#REF!</definedName>
    <definedName name="BEx94VB706FLMNYFICTPASYEA2G8" localSheetId="9" hidden="1">#REF!</definedName>
    <definedName name="BEx94VB706FLMNYFICTPASYEA2G8" hidden="1">#REF!</definedName>
    <definedName name="BEx94XK7HTOCAI9XPVFSIIW2YKUT" localSheetId="16" hidden="1">#REF!</definedName>
    <definedName name="BEx94XK7HTOCAI9XPVFSIIW2YKUT" localSheetId="18" hidden="1">#REF!</definedName>
    <definedName name="BEx94XK7HTOCAI9XPVFSIIW2YKUT" localSheetId="19" hidden="1">#REF!</definedName>
    <definedName name="BEx94XK7HTOCAI9XPVFSIIW2YKUT" localSheetId="12" hidden="1">#REF!</definedName>
    <definedName name="BEx94XK7HTOCAI9XPVFSIIW2YKUT" localSheetId="11" hidden="1">#REF!</definedName>
    <definedName name="BEx94XK7HTOCAI9XPVFSIIW2YKUT" localSheetId="7" hidden="1">#REF!</definedName>
    <definedName name="BEx94XK7HTOCAI9XPVFSIIW2YKUT" localSheetId="9" hidden="1">#REF!</definedName>
    <definedName name="BEx94XK7HTOCAI9XPVFSIIW2YKUT" hidden="1">#REF!</definedName>
    <definedName name="BEx955NIAWX5OLAHMTV6QFUZPR30" localSheetId="16" hidden="1">'[3]AMI P &amp; L'!#REF!</definedName>
    <definedName name="BEx955NIAWX5OLAHMTV6QFUZPR30" localSheetId="18" hidden="1">'[3]AMI P &amp; L'!#REF!</definedName>
    <definedName name="BEx955NIAWX5OLAHMTV6QFUZPR30" localSheetId="19" hidden="1">'[3]AMI P &amp; L'!#REF!</definedName>
    <definedName name="BEx955NIAWX5OLAHMTV6QFUZPR30" localSheetId="12" hidden="1">'[3]AMI P &amp; L'!#REF!</definedName>
    <definedName name="BEx955NIAWX5OLAHMTV6QFUZPR30" localSheetId="5" hidden="1">'[3]AMI P &amp; L'!#REF!</definedName>
    <definedName name="BEx955NIAWX5OLAHMTV6QFUZPR30" localSheetId="11" hidden="1">'[3]AMI P &amp; L'!#REF!</definedName>
    <definedName name="BEx955NIAWX5OLAHMTV6QFUZPR30" localSheetId="7" hidden="1">'[3]AMI P &amp; L'!#REF!</definedName>
    <definedName name="BEx955NIAWX5OLAHMTV6QFUZPR30" localSheetId="9" hidden="1">'[3]AMI P &amp; L'!#REF!</definedName>
    <definedName name="BEx955NIAWX5OLAHMTV6QFUZPR30" localSheetId="10" hidden="1">#REF!</definedName>
    <definedName name="BEx955NIAWX5OLAHMTV6QFUZPR30" hidden="1">'[3]AMI P &amp; L'!#REF!</definedName>
    <definedName name="BEx9581TYVI2M5TT4ISDAJV4W7Z6" localSheetId="10" hidden="1">#REF!</definedName>
    <definedName name="BEx9581TYVI2M5TT4ISDAJV4W7Z6" hidden="1">'[2]Reco Sheet for Fcast'!$I$10:$J$10</definedName>
    <definedName name="BEx95NHF4RVUE0YDOAFZEIVBYJXD" localSheetId="10" hidden="1">#REF!</definedName>
    <definedName name="BEx95NHF4RVUE0YDOAFZEIVBYJXD" hidden="1">'[2]Reco Sheet for Fcast'!$I$6:$J$6</definedName>
    <definedName name="BEx95QBZMG0E2KQ9BERJ861QLYN3" localSheetId="10" hidden="1">#REF!</definedName>
    <definedName name="BEx95QBZMG0E2KQ9BERJ861QLYN3" hidden="1">'[2]Reco Sheet for Fcast'!$F$6:$G$6</definedName>
    <definedName name="BEx95QHBVDN795UNQJLRXG3RDU49" localSheetId="10" hidden="1">#REF!</definedName>
    <definedName name="BEx95QHBVDN795UNQJLRXG3RDU49" hidden="1">'[2]Reco Sheet for Fcast'!$I$6:$J$6</definedName>
    <definedName name="BEx95TBVUWV7L7OMFMZDQEXGVHU6" localSheetId="10" hidden="1">#REF!</definedName>
    <definedName name="BEx95TBVUWV7L7OMFMZDQEXGVHU6" hidden="1">'[2]Reco Sheet for Fcast'!$F$9:$G$9</definedName>
    <definedName name="BEx95U89DZZSVO39TGS62CX8G9N4" localSheetId="10" hidden="1">#REF!</definedName>
    <definedName name="BEx95U89DZZSVO39TGS62CX8G9N4" hidden="1">'[2]Reco Sheet for Fcast'!$F$11:$G$11</definedName>
    <definedName name="BEx95V9YBPXYAZH582VPQOVRO3WE" localSheetId="16" hidden="1">#REF!</definedName>
    <definedName name="BEx95V9YBPXYAZH582VPQOVRO3WE" localSheetId="18" hidden="1">#REF!</definedName>
    <definedName name="BEx95V9YBPXYAZH582VPQOVRO3WE" localSheetId="19" hidden="1">#REF!</definedName>
    <definedName name="BEx95V9YBPXYAZH582VPQOVRO3WE" localSheetId="12" hidden="1">#REF!</definedName>
    <definedName name="BEx95V9YBPXYAZH582VPQOVRO3WE" localSheetId="5" hidden="1">#REF!</definedName>
    <definedName name="BEx95V9YBPXYAZH582VPQOVRO3WE" localSheetId="11" hidden="1">#REF!</definedName>
    <definedName name="BEx95V9YBPXYAZH582VPQOVRO3WE" localSheetId="7" hidden="1">#REF!</definedName>
    <definedName name="BEx95V9YBPXYAZH582VPQOVRO3WE" localSheetId="9" hidden="1">#REF!</definedName>
    <definedName name="BEx95V9YBPXYAZH582VPQOVRO3WE" hidden="1">#REF!</definedName>
    <definedName name="BEx9602K2GHNBUEUVT9ONRQU1GMD" localSheetId="10" hidden="1">#REF!</definedName>
    <definedName name="BEx9602K2GHNBUEUVT9ONRQU1GMD" hidden="1">'[2]Reco Sheet for Fcast'!$F$9:$G$9</definedName>
    <definedName name="BEx962BL3Y4LA53EBYI64ZYMZE8U" localSheetId="10" hidden="1">#REF!</definedName>
    <definedName name="BEx962BL3Y4LA53EBYI64ZYMZE8U" hidden="1">'[2]Reco Sheet for Fcast'!$F$7:$G$7</definedName>
    <definedName name="BEx965RLSEJ64VOARJALER1RIJ3D" localSheetId="16" hidden="1">#REF!</definedName>
    <definedName name="BEx965RLSEJ64VOARJALER1RIJ3D" localSheetId="18" hidden="1">#REF!</definedName>
    <definedName name="BEx965RLSEJ64VOARJALER1RIJ3D" localSheetId="19" hidden="1">#REF!</definedName>
    <definedName name="BEx965RLSEJ64VOARJALER1RIJ3D" localSheetId="12" hidden="1">#REF!</definedName>
    <definedName name="BEx965RLSEJ64VOARJALER1RIJ3D" localSheetId="5" hidden="1">#REF!</definedName>
    <definedName name="BEx965RLSEJ64VOARJALER1RIJ3D" localSheetId="11" hidden="1">#REF!</definedName>
    <definedName name="BEx965RLSEJ64VOARJALER1RIJ3D" localSheetId="7" hidden="1">#REF!</definedName>
    <definedName name="BEx965RLSEJ64VOARJALER1RIJ3D" localSheetId="9" hidden="1">#REF!</definedName>
    <definedName name="BEx965RLSEJ64VOARJALER1RIJ3D" hidden="1">#REF!</definedName>
    <definedName name="BEx96JP7X7K0JLFXG5H49RXRME5R" localSheetId="16" hidden="1">#REF!</definedName>
    <definedName name="BEx96JP7X7K0JLFXG5H49RXRME5R" localSheetId="18" hidden="1">#REF!</definedName>
    <definedName name="BEx96JP7X7K0JLFXG5H49RXRME5R" localSheetId="19" hidden="1">#REF!</definedName>
    <definedName name="BEx96JP7X7K0JLFXG5H49RXRME5R" localSheetId="12" hidden="1">#REF!</definedName>
    <definedName name="BEx96JP7X7K0JLFXG5H49RXRME5R" localSheetId="11" hidden="1">#REF!</definedName>
    <definedName name="BEx96JP7X7K0JLFXG5H49RXRME5R" localSheetId="7" hidden="1">#REF!</definedName>
    <definedName name="BEx96JP7X7K0JLFXG5H49RXRME5R" localSheetId="9" hidden="1">#REF!</definedName>
    <definedName name="BEx96JP7X7K0JLFXG5H49RXRME5R" hidden="1">#REF!</definedName>
    <definedName name="BEx96KR21O7H9R29TN0S45Y3QPUK" localSheetId="10" hidden="1">#REF!</definedName>
    <definedName name="BEx96KR21O7H9R29TN0S45Y3QPUK" hidden="1">'[2]Reco Sheet for Fcast'!$I$9:$J$9</definedName>
    <definedName name="BEx96S3H2VGFJ6BSWLVA3V23FNN4" localSheetId="16" hidden="1">#REF!</definedName>
    <definedName name="BEx96S3H2VGFJ6BSWLVA3V23FNN4" localSheetId="18" hidden="1">#REF!</definedName>
    <definedName name="BEx96S3H2VGFJ6BSWLVA3V23FNN4" localSheetId="19" hidden="1">#REF!</definedName>
    <definedName name="BEx96S3H2VGFJ6BSWLVA3V23FNN4" localSheetId="12" hidden="1">#REF!</definedName>
    <definedName name="BEx96S3H2VGFJ6BSWLVA3V23FNN4" localSheetId="5" hidden="1">#REF!</definedName>
    <definedName name="BEx96S3H2VGFJ6BSWLVA3V23FNN4" localSheetId="11" hidden="1">#REF!</definedName>
    <definedName name="BEx96S3H2VGFJ6BSWLVA3V23FNN4" localSheetId="7" hidden="1">#REF!</definedName>
    <definedName name="BEx96S3H2VGFJ6BSWLVA3V23FNN4" localSheetId="9" hidden="1">#REF!</definedName>
    <definedName name="BEx96S3H2VGFJ6BSWLVA3V23FNN4" hidden="1">#REF!</definedName>
    <definedName name="BEx96SUFKHHFE8XQ6UUO6ILDOXHO" localSheetId="10" hidden="1">#REF!</definedName>
    <definedName name="BEx96SUFKHHFE8XQ6UUO6ILDOXHO" hidden="1">'[2]Reco Sheet for Fcast'!$I$11:$J$11</definedName>
    <definedName name="BEx96UN4YWXBDEZ1U1ZUIPP41Z7I" localSheetId="10" hidden="1">#REF!</definedName>
    <definedName name="BEx96UN4YWXBDEZ1U1ZUIPP41Z7I" hidden="1">'[2]Reco Sheet for Fcast'!$H$2:$I$2</definedName>
    <definedName name="BEx978KSD61YJH3S9DGO050R2EHA" localSheetId="10" hidden="1">#REF!</definedName>
    <definedName name="BEx978KSD61YJH3S9DGO050R2EHA" hidden="1">'[2]Reco Sheet for Fcast'!$F$7:$G$7</definedName>
    <definedName name="BEx97H9O1NAKAPK4MX4PKO34ICL5" localSheetId="10" hidden="1">#REF!</definedName>
    <definedName name="BEx97H9O1NAKAPK4MX4PKO34ICL5" hidden="1">'[2]Reco Sheet for Fcast'!$F$11:$G$11</definedName>
    <definedName name="BEx97MNUZQ1Z0AO2FL7XQYVNCPR7" localSheetId="10" hidden="1">#REF!</definedName>
    <definedName name="BEx97MNUZQ1Z0AO2FL7XQYVNCPR7" hidden="1">'[2]Reco Sheet for Fcast'!$I$8:$J$8</definedName>
    <definedName name="BEx97NPQBACJVD9K1YXI08RTW9E2" localSheetId="16" hidden="1">'[3]AMI P &amp; L'!#REF!</definedName>
    <definedName name="BEx97NPQBACJVD9K1YXI08RTW9E2" localSheetId="18" hidden="1">'[3]AMI P &amp; L'!#REF!</definedName>
    <definedName name="BEx97NPQBACJVD9K1YXI08RTW9E2" localSheetId="19" hidden="1">'[3]AMI P &amp; L'!#REF!</definedName>
    <definedName name="BEx97NPQBACJVD9K1YXI08RTW9E2" localSheetId="12" hidden="1">'[3]AMI P &amp; L'!#REF!</definedName>
    <definedName name="BEx97NPQBACJVD9K1YXI08RTW9E2" localSheetId="5" hidden="1">'[3]AMI P &amp; L'!#REF!</definedName>
    <definedName name="BEx97NPQBACJVD9K1YXI08RTW9E2" localSheetId="11" hidden="1">'[3]AMI P &amp; L'!#REF!</definedName>
    <definedName name="BEx97NPQBACJVD9K1YXI08RTW9E2" localSheetId="7" hidden="1">'[3]AMI P &amp; L'!#REF!</definedName>
    <definedName name="BEx97NPQBACJVD9K1YXI08RTW9E2" localSheetId="9" hidden="1">'[3]AMI P &amp; L'!#REF!</definedName>
    <definedName name="BEx97NPQBACJVD9K1YXI08RTW9E2" localSheetId="10" hidden="1">#REF!</definedName>
    <definedName name="BEx97NPQBACJVD9K1YXI08RTW9E2" hidden="1">'[3]AMI P &amp; L'!#REF!</definedName>
    <definedName name="BEx97NV2BWEB1AAJA10SQNXGI2BM" localSheetId="16" hidden="1">#REF!</definedName>
    <definedName name="BEx97NV2BWEB1AAJA10SQNXGI2BM" localSheetId="18" hidden="1">#REF!</definedName>
    <definedName name="BEx97NV2BWEB1AAJA10SQNXGI2BM" localSheetId="19" hidden="1">#REF!</definedName>
    <definedName name="BEx97NV2BWEB1AAJA10SQNXGI2BM" localSheetId="12" hidden="1">#REF!</definedName>
    <definedName name="BEx97NV2BWEB1AAJA10SQNXGI2BM" localSheetId="5" hidden="1">#REF!</definedName>
    <definedName name="BEx97NV2BWEB1AAJA10SQNXGI2BM" localSheetId="11" hidden="1">#REF!</definedName>
    <definedName name="BEx97NV2BWEB1AAJA10SQNXGI2BM" localSheetId="7" hidden="1">#REF!</definedName>
    <definedName name="BEx97NV2BWEB1AAJA10SQNXGI2BM" localSheetId="9" hidden="1">#REF!</definedName>
    <definedName name="BEx97NV2BWEB1AAJA10SQNXGI2BM" hidden="1">#REF!</definedName>
    <definedName name="BEx97O0DV0K9YPP91QBJAT6MS3RD" localSheetId="16" hidden="1">#REF!</definedName>
    <definedName name="BEx97O0DV0K9YPP91QBJAT6MS3RD" localSheetId="18" hidden="1">#REF!</definedName>
    <definedName name="BEx97O0DV0K9YPP91QBJAT6MS3RD" localSheetId="19" hidden="1">#REF!</definedName>
    <definedName name="BEx97O0DV0K9YPP91QBJAT6MS3RD" localSheetId="12" hidden="1">#REF!</definedName>
    <definedName name="BEx97O0DV0K9YPP91QBJAT6MS3RD" localSheetId="11" hidden="1">#REF!</definedName>
    <definedName name="BEx97O0DV0K9YPP91QBJAT6MS3RD" localSheetId="7" hidden="1">#REF!</definedName>
    <definedName name="BEx97O0DV0K9YPP91QBJAT6MS3RD" localSheetId="9" hidden="1">#REF!</definedName>
    <definedName name="BEx97O0DV0K9YPP91QBJAT6MS3RD" hidden="1">#REF!</definedName>
    <definedName name="BEx97RWQLXS0OORDCN69IGA58CWU" localSheetId="10" hidden="1">#REF!</definedName>
    <definedName name="BEx97RWQLXS0OORDCN69IGA58CWU" hidden="1">'[2]Reco Sheet for Fcast'!$F$6:$G$6</definedName>
    <definedName name="BEx97YNGGDFIXHTMGFL2IHAQX9MI" localSheetId="10" hidden="1">#REF!</definedName>
    <definedName name="BEx97YNGGDFIXHTMGFL2IHAQX9MI" hidden="1">'[2]Reco Sheet for Fcast'!$F$8:$G$8</definedName>
    <definedName name="BEx980G6OO93SXIQ4H0NMENRJJHQ" hidden="1">'[2]Reco Sheet for Fcast'!$I$9:$J$9</definedName>
    <definedName name="BEx981HW73BUZWT14TBTZHC0ZTJ4" localSheetId="10" hidden="1">#REF!</definedName>
    <definedName name="BEx981HW73BUZWT14TBTZHC0ZTJ4" hidden="1">'[2]Reco Sheet for Fcast'!$F$7:$G$7</definedName>
    <definedName name="BEx9871KU0N99P0900EAK69VFYT2" localSheetId="10" hidden="1">#REF!</definedName>
    <definedName name="BEx9871KU0N99P0900EAK69VFYT2" hidden="1">'[2]Reco Sheet for Fcast'!$F$15</definedName>
    <definedName name="BEx98D1CLKBMYLWXX1CRLTPMZ8KS" localSheetId="16" hidden="1">#REF!</definedName>
    <definedName name="BEx98D1CLKBMYLWXX1CRLTPMZ8KS" localSheetId="18" hidden="1">#REF!</definedName>
    <definedName name="BEx98D1CLKBMYLWXX1CRLTPMZ8KS" localSheetId="19" hidden="1">#REF!</definedName>
    <definedName name="BEx98D1CLKBMYLWXX1CRLTPMZ8KS" localSheetId="12" hidden="1">#REF!</definedName>
    <definedName name="BEx98D1CLKBMYLWXX1CRLTPMZ8KS" localSheetId="5" hidden="1">#REF!</definedName>
    <definedName name="BEx98D1CLKBMYLWXX1CRLTPMZ8KS" localSheetId="11" hidden="1">#REF!</definedName>
    <definedName name="BEx98D1CLKBMYLWXX1CRLTPMZ8KS" localSheetId="7" hidden="1">#REF!</definedName>
    <definedName name="BEx98D1CLKBMYLWXX1CRLTPMZ8KS" localSheetId="9" hidden="1">#REF!</definedName>
    <definedName name="BEx98D1CLKBMYLWXX1CRLTPMZ8KS" localSheetId="10" hidden="1">#REF!</definedName>
    <definedName name="BEx98D1CLKBMYLWXX1CRLTPMZ8KS" hidden="1">#REF!</definedName>
    <definedName name="BEx98IFKNJFGZFLID1YTRFEG1SXY" localSheetId="10" hidden="1">#REF!</definedName>
    <definedName name="BEx98IFKNJFGZFLID1YTRFEG1SXY" hidden="1">'[2]Reco Sheet for Fcast'!$F$9:$G$9</definedName>
    <definedName name="BEx98KZ7LNKCVOT9D2LOYY4QBVY3" localSheetId="16" hidden="1">#REF!</definedName>
    <definedName name="BEx98KZ7LNKCVOT9D2LOYY4QBVY3" localSheetId="18" hidden="1">#REF!</definedName>
    <definedName name="BEx98KZ7LNKCVOT9D2LOYY4QBVY3" localSheetId="19" hidden="1">#REF!</definedName>
    <definedName name="BEx98KZ7LNKCVOT9D2LOYY4QBVY3" localSheetId="12" hidden="1">#REF!</definedName>
    <definedName name="BEx98KZ7LNKCVOT9D2LOYY4QBVY3" localSheetId="5" hidden="1">#REF!</definedName>
    <definedName name="BEx98KZ7LNKCVOT9D2LOYY4QBVY3" localSheetId="11" hidden="1">#REF!</definedName>
    <definedName name="BEx98KZ7LNKCVOT9D2LOYY4QBVY3" localSheetId="7" hidden="1">#REF!</definedName>
    <definedName name="BEx98KZ7LNKCVOT9D2LOYY4QBVY3" localSheetId="9" hidden="1">#REF!</definedName>
    <definedName name="BEx98KZ7LNKCVOT9D2LOYY4QBVY3" hidden="1">#REF!</definedName>
    <definedName name="BEx9915UVD4G7RA3IMLFZ0LG3UA2" localSheetId="10" hidden="1">#REF!</definedName>
    <definedName name="BEx9915UVD4G7RA3IMLFZ0LG3UA2" hidden="1">'[2]Reco Sheet for Fcast'!$F$7:$G$7</definedName>
    <definedName name="BEx992CZON8AO7U7V88VN1JBO0MG" localSheetId="10" hidden="1">#REF!</definedName>
    <definedName name="BEx992CZON8AO7U7V88VN1JBO0MG" hidden="1">'[2]Reco Sheet for Fcast'!$I$8:$J$8</definedName>
    <definedName name="BEx9952469XMFGSPXL7CMXHPJF90" localSheetId="10" hidden="1">#REF!</definedName>
    <definedName name="BEx9952469XMFGSPXL7CMXHPJF90" hidden="1">'[2]Reco Sheet for Fcast'!$I$9:$J$9</definedName>
    <definedName name="BEx99B77I7TUSHRR4HIZ9FU2EIUT" localSheetId="10" hidden="1">#REF!</definedName>
    <definedName name="BEx99B77I7TUSHRR4HIZ9FU2EIUT" hidden="1">'[2]Reco Sheet for Fcast'!$F$11:$G$11</definedName>
    <definedName name="BEx99CP6QCOAW061B6UVCKU0G78O" localSheetId="16" hidden="1">#REF!</definedName>
    <definedName name="BEx99CP6QCOAW061B6UVCKU0G78O" localSheetId="18" hidden="1">#REF!</definedName>
    <definedName name="BEx99CP6QCOAW061B6UVCKU0G78O" localSheetId="19" hidden="1">#REF!</definedName>
    <definedName name="BEx99CP6QCOAW061B6UVCKU0G78O" localSheetId="12" hidden="1">#REF!</definedName>
    <definedName name="BEx99CP6QCOAW061B6UVCKU0G78O" localSheetId="5" hidden="1">#REF!</definedName>
    <definedName name="BEx99CP6QCOAW061B6UVCKU0G78O" localSheetId="11" hidden="1">#REF!</definedName>
    <definedName name="BEx99CP6QCOAW061B6UVCKU0G78O" localSheetId="7" hidden="1">#REF!</definedName>
    <definedName name="BEx99CP6QCOAW061B6UVCKU0G78O" localSheetId="9" hidden="1">#REF!</definedName>
    <definedName name="BEx99CP6QCOAW061B6UVCKU0G78O" hidden="1">#REF!</definedName>
    <definedName name="BEx99Q6PH5F3OQKCCAAO75PYDEFN" localSheetId="10" hidden="1">#REF!</definedName>
    <definedName name="BEx99Q6PH5F3OQKCCAAO75PYDEFN" hidden="1">'[2]Reco Sheet for Fcast'!$G$2</definedName>
    <definedName name="BEx99UDROAK28GWTG7FXE0N78XYN" hidden="1">'[2]Reco Sheet for Fcast'!$I$11:$J$11</definedName>
    <definedName name="BEx99WBYT2D6UUC1PT7A40ENYID4" localSheetId="10" hidden="1">#REF!</definedName>
    <definedName name="BEx99WBYT2D6UUC1PT7A40ENYID4" hidden="1">'[2]Reco Sheet for Fcast'!$I$11:$J$11</definedName>
    <definedName name="BEx99ZRZ4I7FHDPGRAT5VW7NVBPU" localSheetId="10" hidden="1">#REF!</definedName>
    <definedName name="BEx99ZRZ4I7FHDPGRAT5VW7NVBPU" hidden="1">'[2]Reco Sheet for Fcast'!$I$7:$J$7</definedName>
    <definedName name="BEx9AT5E3ZSHKSOL35O38L8HF9TH" localSheetId="10" hidden="1">#REF!</definedName>
    <definedName name="BEx9AT5E3ZSHKSOL35O38L8HF9TH" hidden="1">'[2]Reco Sheet for Fcast'!$I$9:$J$9</definedName>
    <definedName name="BEx9AV8W1FAWF5BHATYEN47X12JN" localSheetId="10" hidden="1">#REF!</definedName>
    <definedName name="BEx9AV8W1FAWF5BHATYEN47X12JN" hidden="1">'[2]Reco Sheet for Fcast'!$F$15</definedName>
    <definedName name="BEx9B8A5186FNTQQNLIO5LK02ABI" localSheetId="16" hidden="1">'[3]AMI P &amp; L'!#REF!</definedName>
    <definedName name="BEx9B8A5186FNTQQNLIO5LK02ABI" localSheetId="18" hidden="1">'[3]AMI P &amp; L'!#REF!</definedName>
    <definedName name="BEx9B8A5186FNTQQNLIO5LK02ABI" localSheetId="19" hidden="1">'[3]AMI P &amp; L'!#REF!</definedName>
    <definedName name="BEx9B8A5186FNTQQNLIO5LK02ABI" localSheetId="12" hidden="1">'[3]AMI P &amp; L'!#REF!</definedName>
    <definedName name="BEx9B8A5186FNTQQNLIO5LK02ABI" localSheetId="5" hidden="1">'[3]AMI P &amp; L'!#REF!</definedName>
    <definedName name="BEx9B8A5186FNTQQNLIO5LK02ABI" localSheetId="11" hidden="1">'[3]AMI P &amp; L'!#REF!</definedName>
    <definedName name="BEx9B8A5186FNTQQNLIO5LK02ABI" localSheetId="7" hidden="1">'[3]AMI P &amp; L'!#REF!</definedName>
    <definedName name="BEx9B8A5186FNTQQNLIO5LK02ABI" localSheetId="9" hidden="1">'[3]AMI P &amp; L'!#REF!</definedName>
    <definedName name="BEx9B8A5186FNTQQNLIO5LK02ABI" localSheetId="10" hidden="1">#REF!</definedName>
    <definedName name="BEx9B8A5186FNTQQNLIO5LK02ABI" hidden="1">'[3]AMI P &amp; L'!#REF!</definedName>
    <definedName name="BEx9B8VR20E2CILU4CDQUQQ9ONXK" localSheetId="10" hidden="1">#REF!</definedName>
    <definedName name="BEx9B8VR20E2CILU4CDQUQQ9ONXK" hidden="1">'[2]Reco Sheet for Fcast'!$G$2</definedName>
    <definedName name="BEx9B917EUP13X6FQ3NPQL76XM5V" localSheetId="10" hidden="1">#REF!</definedName>
    <definedName name="BEx9B917EUP13X6FQ3NPQL76XM5V" hidden="1">'[2]Reco Sheet for Fcast'!$F$11:$G$11</definedName>
    <definedName name="BEx9BAJ5WYEQ623HUT9NNCMP3RUG" localSheetId="10" hidden="1">#REF!</definedName>
    <definedName name="BEx9BAJ5WYEQ623HUT9NNCMP3RUG" hidden="1">'[2]Reco Sheet for Fcast'!$I$11:$J$11</definedName>
    <definedName name="BEx9BSIIZE25CKBHWNWR0POFDJ3E" localSheetId="16" hidden="1">#REF!</definedName>
    <definedName name="BEx9BSIIZE25CKBHWNWR0POFDJ3E" localSheetId="18" hidden="1">#REF!</definedName>
    <definedName name="BEx9BSIIZE25CKBHWNWR0POFDJ3E" localSheetId="19" hidden="1">#REF!</definedName>
    <definedName name="BEx9BSIIZE25CKBHWNWR0POFDJ3E" localSheetId="12" hidden="1">#REF!</definedName>
    <definedName name="BEx9BSIIZE25CKBHWNWR0POFDJ3E" localSheetId="5" hidden="1">#REF!</definedName>
    <definedName name="BEx9BSIIZE25CKBHWNWR0POFDJ3E" localSheetId="11" hidden="1">#REF!</definedName>
    <definedName name="BEx9BSIIZE25CKBHWNWR0POFDJ3E" localSheetId="7" hidden="1">#REF!</definedName>
    <definedName name="BEx9BSIIZE25CKBHWNWR0POFDJ3E" localSheetId="9" hidden="1">#REF!</definedName>
    <definedName name="BEx9BSIIZE25CKBHWNWR0POFDJ3E" hidden="1">#REF!</definedName>
    <definedName name="BEx9BYSYW7QCPXS2NAVLFAU5Y2Z2" localSheetId="10" hidden="1">#REF!</definedName>
    <definedName name="BEx9BYSYW7QCPXS2NAVLFAU5Y2Z2" hidden="1">'[2]Reco Sheet for Fcast'!$I$6:$J$6</definedName>
    <definedName name="BEx9C41UWXS8TM29C0XCL9CC1C9P" localSheetId="16" hidden="1">#REF!</definedName>
    <definedName name="BEx9C41UWXS8TM29C0XCL9CC1C9P" localSheetId="18" hidden="1">#REF!</definedName>
    <definedName name="BEx9C41UWXS8TM29C0XCL9CC1C9P" localSheetId="19" hidden="1">#REF!</definedName>
    <definedName name="BEx9C41UWXS8TM29C0XCL9CC1C9P" localSheetId="12" hidden="1">#REF!</definedName>
    <definedName name="BEx9C41UWXS8TM29C0XCL9CC1C9P" localSheetId="5" hidden="1">#REF!</definedName>
    <definedName name="BEx9C41UWXS8TM29C0XCL9CC1C9P" localSheetId="11" hidden="1">#REF!</definedName>
    <definedName name="BEx9C41UWXS8TM29C0XCL9CC1C9P" localSheetId="7" hidden="1">#REF!</definedName>
    <definedName name="BEx9C41UWXS8TM29C0XCL9CC1C9P" localSheetId="9" hidden="1">#REF!</definedName>
    <definedName name="BEx9C41UWXS8TM29C0XCL9CC1C9P" hidden="1">#REF!</definedName>
    <definedName name="BEx9C590HJ2O31IWJB73C1HR74AI" localSheetId="10" hidden="1">#REF!</definedName>
    <definedName name="BEx9C590HJ2O31IWJB73C1HR74AI" hidden="1">'[2]Reco Sheet for Fcast'!$I$11:$J$11</definedName>
    <definedName name="BEx9CCQRMYYOGIOYTOM73VKDIPS1" localSheetId="10" hidden="1">#REF!</definedName>
    <definedName name="BEx9CCQRMYYOGIOYTOM73VKDIPS1" hidden="1">'[2]Reco Sheet for Fcast'!$I$6:$J$6</definedName>
    <definedName name="BEx9D1BC9FT19KY0INAABNDBAMR1" localSheetId="10" hidden="1">#REF!</definedName>
    <definedName name="BEx9D1BC9FT19KY0INAABNDBAMR1" hidden="1">'[2]Reco Sheet for Fcast'!$I$10:$J$10</definedName>
    <definedName name="BEx9D8IBATAXNHS7EHMS4TLO3PO0" localSheetId="16" hidden="1">#REF!</definedName>
    <definedName name="BEx9D8IBATAXNHS7EHMS4TLO3PO0" localSheetId="18" hidden="1">#REF!</definedName>
    <definedName name="BEx9D8IBATAXNHS7EHMS4TLO3PO0" localSheetId="19" hidden="1">#REF!</definedName>
    <definedName name="BEx9D8IBATAXNHS7EHMS4TLO3PO0" localSheetId="12" hidden="1">#REF!</definedName>
    <definedName name="BEx9D8IBATAXNHS7EHMS4TLO3PO0" localSheetId="5" hidden="1">#REF!</definedName>
    <definedName name="BEx9D8IBATAXNHS7EHMS4TLO3PO0" localSheetId="11" hidden="1">#REF!</definedName>
    <definedName name="BEx9D8IBATAXNHS7EHMS4TLO3PO0" localSheetId="7" hidden="1">#REF!</definedName>
    <definedName name="BEx9D8IBATAXNHS7EHMS4TLO3PO0" localSheetId="9" hidden="1">#REF!</definedName>
    <definedName name="BEx9D8IBATAXNHS7EHMS4TLO3PO0" hidden="1">#REF!</definedName>
    <definedName name="BEx9DN6ZMF18Q39MPMXSDJTZQNJ3" localSheetId="10" hidden="1">#REF!</definedName>
    <definedName name="BEx9DN6ZMF18Q39MPMXSDJTZQNJ3" hidden="1">'[2]Reco Sheet for Fcast'!$F$10:$G$10</definedName>
    <definedName name="BEx9E14TDNSEMI784W0OTIEQMWN6" localSheetId="10" hidden="1">#REF!</definedName>
    <definedName name="BEx9E14TDNSEMI784W0OTIEQMWN6" hidden="1">'[2]Reco Sheet for Fcast'!$K$2</definedName>
    <definedName name="BEx9E2BZ2B1R41FMGJCJ7JLGLUAJ" localSheetId="10" hidden="1">#REF!</definedName>
    <definedName name="BEx9E2BZ2B1R41FMGJCJ7JLGLUAJ" hidden="1">'[2]Reco Sheet for Fcast'!$F$15:$G$16</definedName>
    <definedName name="BEx9E4KTD5G2ZRDZ870KVFDDW1KA" localSheetId="16" hidden="1">#REF!</definedName>
    <definedName name="BEx9E4KTD5G2ZRDZ870KVFDDW1KA" localSheetId="18" hidden="1">#REF!</definedName>
    <definedName name="BEx9E4KTD5G2ZRDZ870KVFDDW1KA" localSheetId="19" hidden="1">#REF!</definedName>
    <definedName name="BEx9E4KTD5G2ZRDZ870KVFDDW1KA" localSheetId="12" hidden="1">#REF!</definedName>
    <definedName name="BEx9E4KTD5G2ZRDZ870KVFDDW1KA" localSheetId="5" hidden="1">#REF!</definedName>
    <definedName name="BEx9E4KTD5G2ZRDZ870KVFDDW1KA" localSheetId="11" hidden="1">#REF!</definedName>
    <definedName name="BEx9E4KTD5G2ZRDZ870KVFDDW1KA" localSheetId="7" hidden="1">#REF!</definedName>
    <definedName name="BEx9E4KTD5G2ZRDZ870KVFDDW1KA" localSheetId="9" hidden="1">#REF!</definedName>
    <definedName name="BEx9E4KTD5G2ZRDZ870KVFDDW1KA" hidden="1">#REF!</definedName>
    <definedName name="BEx9EG9KBJ77M8LEOR9ITOKN5KXY" localSheetId="10" hidden="1">#REF!</definedName>
    <definedName name="BEx9EG9KBJ77M8LEOR9ITOKN5KXY" hidden="1">'[2]Reco Sheet for Fcast'!$I$7:$J$7</definedName>
    <definedName name="BEx9ELT9J5NDVVY4N2UDXPELXQC3" hidden="1">'[4]Bud Mth'!$F$9:$G$9</definedName>
    <definedName name="BEx9EMK6HAJJMVYZTN5AUIV7O1E6" localSheetId="10" hidden="1">#REF!</definedName>
    <definedName name="BEx9EMK6HAJJMVYZTN5AUIV7O1E6" hidden="1">'[2]Reco Sheet for Fcast'!$I$11:$J$11</definedName>
    <definedName name="BEx9EQLVZHYQ1TPX7WH3SOWXCZLE" localSheetId="10" hidden="1">#REF!</definedName>
    <definedName name="BEx9EQLVZHYQ1TPX7WH3SOWXCZLE" hidden="1">'[2]Reco Sheet for Fcast'!$I$6:$J$6</definedName>
    <definedName name="BEx9ETLU0EK5LGEM1QCNYN2S8O5F" localSheetId="10" hidden="1">#REF!</definedName>
    <definedName name="BEx9ETLU0EK5LGEM1QCNYN2S8O5F" hidden="1">'[2]Reco Sheet for Fcast'!$F$7:$G$7</definedName>
    <definedName name="BEx9F0Y2ESUNE3U7TQDLMPE9BO67" localSheetId="10" hidden="1">#REF!</definedName>
    <definedName name="BEx9F0Y2ESUNE3U7TQDLMPE9BO67" hidden="1">'[2]Reco Sheet for Fcast'!$I$10:$J$10</definedName>
    <definedName name="BEx9F5W18ZGFOKGRE8PR6T1MO6GT" localSheetId="10" hidden="1">#REF!</definedName>
    <definedName name="BEx9F5W18ZGFOKGRE8PR6T1MO6GT" hidden="1">'[2]Reco Sheet for Fcast'!$I$11:$J$11</definedName>
    <definedName name="BEx9F78N4HY0XFGBQ4UJRD52L1EI" localSheetId="10" hidden="1">#REF!</definedName>
    <definedName name="BEx9F78N4HY0XFGBQ4UJRD52L1EI" hidden="1">'[2]Reco Sheet for Fcast'!$K$2</definedName>
    <definedName name="BEx9FF16LOQP5QIR4UHW5EIFGQB8" localSheetId="10" hidden="1">#REF!</definedName>
    <definedName name="BEx9FF16LOQP5QIR4UHW5EIFGQB8" hidden="1">'[2]Reco Sheet for Fcast'!$G$2</definedName>
    <definedName name="BEx9FJTSRCZ3ZXT3QVBJT5NF8T7V" localSheetId="10" hidden="1">#REF!</definedName>
    <definedName name="BEx9FJTSRCZ3ZXT3QVBJT5NF8T7V" hidden="1">'[2]Reco Sheet for Fcast'!$K$2</definedName>
    <definedName name="BEx9FRBEEYPS5HLS3XT34AKZN94G" localSheetId="10" hidden="1">#REF!</definedName>
    <definedName name="BEx9FRBEEYPS5HLS3XT34AKZN94G" hidden="1">'[2]Reco Sheet for Fcast'!$F$7:$G$7</definedName>
    <definedName name="BEx9GDY4D8ZPQJCYFIMYM0V0C51Y" localSheetId="10" hidden="1">#REF!</definedName>
    <definedName name="BEx9GDY4D8ZPQJCYFIMYM0V0C51Y" hidden="1">'[2]Reco Sheet for Fcast'!$F$8:$G$8</definedName>
    <definedName name="BEx9GGY04V0ZWI6O9KZH4KSBB389" localSheetId="10" hidden="1">#REF!</definedName>
    <definedName name="BEx9GGY04V0ZWI6O9KZH4KSBB389" hidden="1">'[2]Reco Sheet for Fcast'!$I$11:$J$11</definedName>
    <definedName name="BEx9GNOPB6OZ2RH3FCDNJR38RJOS" localSheetId="10" hidden="1">#REF!</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localSheetId="10" hidden="1">#REF!</definedName>
    <definedName name="BEx9GUQALUWCD30UKUQGSWW8KBQ7" hidden="1">'[2]Reco Sheet for Fcast'!$I$6:$J$6</definedName>
    <definedName name="BEx9GY6BVFQGCLMOWVT6PIC9WP5X" localSheetId="10" hidden="1">#REF!</definedName>
    <definedName name="BEx9GY6BVFQGCLMOWVT6PIC9WP5X" hidden="1">'[2]Reco Sheet for Fcast'!$F$15</definedName>
    <definedName name="BEx9GZ2P3FDHKXEBXX2VS0BG2NP2" localSheetId="10" hidden="1">#REF!</definedName>
    <definedName name="BEx9GZ2P3FDHKXEBXX2VS0BG2NP2" hidden="1">'[2]Reco Sheet for Fcast'!$F$6:$G$6</definedName>
    <definedName name="BEx9H04IB14E1437FF2OIRRWBSD7" localSheetId="10" hidden="1">#REF!</definedName>
    <definedName name="BEx9H04IB14E1437FF2OIRRWBSD7" hidden="1">'[2]Reco Sheet for Fcast'!$F$15</definedName>
    <definedName name="BEx9H5O1KDZJCW91Q29VRPY5YS6P" localSheetId="10" hidden="1">#REF!</definedName>
    <definedName name="BEx9H5O1KDZJCW91Q29VRPY5YS6P" hidden="1">'[2]Reco Sheet for Fcast'!$I$9:$J$9</definedName>
    <definedName name="BEx9H8YR0E906F1JXZMBX3LNT004" localSheetId="10" hidden="1">#REF!</definedName>
    <definedName name="BEx9H8YR0E906F1JXZMBX3LNT004" hidden="1">'[2]Reco Sheet for Fcast'!$F$9:$G$9</definedName>
    <definedName name="BEx9HV57CT0XR7KTSE1SJU1W7VRS" localSheetId="16" hidden="1">#REF!</definedName>
    <definedName name="BEx9HV57CT0XR7KTSE1SJU1W7VRS" localSheetId="18" hidden="1">#REF!</definedName>
    <definedName name="BEx9HV57CT0XR7KTSE1SJU1W7VRS" localSheetId="19" hidden="1">#REF!</definedName>
    <definedName name="BEx9HV57CT0XR7KTSE1SJU1W7VRS" localSheetId="12" hidden="1">#REF!</definedName>
    <definedName name="BEx9HV57CT0XR7KTSE1SJU1W7VRS" localSheetId="5" hidden="1">#REF!</definedName>
    <definedName name="BEx9HV57CT0XR7KTSE1SJU1W7VRS" localSheetId="11" hidden="1">#REF!</definedName>
    <definedName name="BEx9HV57CT0XR7KTSE1SJU1W7VRS" localSheetId="7" hidden="1">#REF!</definedName>
    <definedName name="BEx9HV57CT0XR7KTSE1SJU1W7VRS" localSheetId="9" hidden="1">#REF!</definedName>
    <definedName name="BEx9HV57CT0XR7KTSE1SJU1W7VRS" hidden="1">#REF!</definedName>
    <definedName name="BEx9HZ1G1J0CB5PC45ZW4S9Q4EFY" localSheetId="16" hidden="1">#REF!</definedName>
    <definedName name="BEx9HZ1G1J0CB5PC45ZW4S9Q4EFY" localSheetId="18" hidden="1">#REF!</definedName>
    <definedName name="BEx9HZ1G1J0CB5PC45ZW4S9Q4EFY" localSheetId="19" hidden="1">#REF!</definedName>
    <definedName name="BEx9HZ1G1J0CB5PC45ZW4S9Q4EFY" localSheetId="12" hidden="1">#REF!</definedName>
    <definedName name="BEx9HZ1G1J0CB5PC45ZW4S9Q4EFY" localSheetId="11" hidden="1">#REF!</definedName>
    <definedName name="BEx9HZ1G1J0CB5PC45ZW4S9Q4EFY" localSheetId="7" hidden="1">#REF!</definedName>
    <definedName name="BEx9HZ1G1J0CB5PC45ZW4S9Q4EFY" localSheetId="9" hidden="1">#REF!</definedName>
    <definedName name="BEx9HZ1G1J0CB5PC45ZW4S9Q4EFY" hidden="1">#REF!</definedName>
    <definedName name="BEx9I8XIG7E5NB48QQHXP23FIN60" localSheetId="10" hidden="1">#REF!</definedName>
    <definedName name="BEx9I8XIG7E5NB48QQHXP23FIN60" hidden="1">'[2]Reco Sheet for Fcast'!$I$10:$J$10</definedName>
    <definedName name="BEx9IMKCBEBXIA88V7M64JLL4FI4" localSheetId="16" hidden="1">#REF!</definedName>
    <definedName name="BEx9IMKCBEBXIA88V7M64JLL4FI4" localSheetId="18" hidden="1">#REF!</definedName>
    <definedName name="BEx9IMKCBEBXIA88V7M64JLL4FI4" localSheetId="19" hidden="1">#REF!</definedName>
    <definedName name="BEx9IMKCBEBXIA88V7M64JLL4FI4" localSheetId="12" hidden="1">#REF!</definedName>
    <definedName name="BEx9IMKCBEBXIA88V7M64JLL4FI4" localSheetId="5" hidden="1">#REF!</definedName>
    <definedName name="BEx9IMKCBEBXIA88V7M64JLL4FI4" localSheetId="11" hidden="1">#REF!</definedName>
    <definedName name="BEx9IMKCBEBXIA88V7M64JLL4FI4" localSheetId="7" hidden="1">#REF!</definedName>
    <definedName name="BEx9IMKCBEBXIA88V7M64JLL4FI4" localSheetId="9" hidden="1">#REF!</definedName>
    <definedName name="BEx9IMKCBEBXIA88V7M64JLL4FI4" hidden="1">#REF!</definedName>
    <definedName name="BEx9IQRF01ATLVK0YE60ARKQJ68L" localSheetId="10" hidden="1">#REF!</definedName>
    <definedName name="BEx9IQRF01ATLVK0YE60ARKQJ68L" hidden="1">'[2]Reco Sheet for Fcast'!$I$8:$J$8</definedName>
    <definedName name="BEx9IT5QNZWKM6YQ5WER0DC2PMMU" localSheetId="10" hidden="1">#REF!</definedName>
    <definedName name="BEx9IT5QNZWKM6YQ5WER0DC2PMMU" hidden="1">'[2]Reco Sheet for Fcast'!$I$9:$J$9</definedName>
    <definedName name="BEx9IUNP46GLAWX4BYA9AY38PVL0" localSheetId="16" hidden="1">#REF!</definedName>
    <definedName name="BEx9IUNP46GLAWX4BYA9AY38PVL0" localSheetId="18" hidden="1">#REF!</definedName>
    <definedName name="BEx9IUNP46GLAWX4BYA9AY38PVL0" localSheetId="19" hidden="1">#REF!</definedName>
    <definedName name="BEx9IUNP46GLAWX4BYA9AY38PVL0" localSheetId="12" hidden="1">#REF!</definedName>
    <definedName name="BEx9IUNP46GLAWX4BYA9AY38PVL0" localSheetId="5" hidden="1">#REF!</definedName>
    <definedName name="BEx9IUNP46GLAWX4BYA9AY38PVL0" localSheetId="11" hidden="1">#REF!</definedName>
    <definedName name="BEx9IUNP46GLAWX4BYA9AY38PVL0" localSheetId="7" hidden="1">#REF!</definedName>
    <definedName name="BEx9IUNP46GLAWX4BYA9AY38PVL0" localSheetId="9" hidden="1">#REF!</definedName>
    <definedName name="BEx9IUNP46GLAWX4BYA9AY38PVL0" hidden="1">#REF!</definedName>
    <definedName name="BEx9IW5MFLXTVCJHVUZTUH93AXOS" localSheetId="16" hidden="1">'[3]AMI P &amp; L'!#REF!</definedName>
    <definedName name="BEx9IW5MFLXTVCJHVUZTUH93AXOS" localSheetId="18" hidden="1">'[3]AMI P &amp; L'!#REF!</definedName>
    <definedName name="BEx9IW5MFLXTVCJHVUZTUH93AXOS" localSheetId="19" hidden="1">'[3]AMI P &amp; L'!#REF!</definedName>
    <definedName name="BEx9IW5MFLXTVCJHVUZTUH93AXOS" localSheetId="12" hidden="1">'[3]AMI P &amp; L'!#REF!</definedName>
    <definedName name="BEx9IW5MFLXTVCJHVUZTUH93AXOS" localSheetId="5" hidden="1">'[3]AMI P &amp; L'!#REF!</definedName>
    <definedName name="BEx9IW5MFLXTVCJHVUZTUH93AXOS" localSheetId="11" hidden="1">'[3]AMI P &amp; L'!#REF!</definedName>
    <definedName name="BEx9IW5MFLXTVCJHVUZTUH93AXOS" localSheetId="7" hidden="1">'[3]AMI P &amp; L'!#REF!</definedName>
    <definedName name="BEx9IW5MFLXTVCJHVUZTUH93AXOS" localSheetId="9" hidden="1">'[3]AMI P &amp; L'!#REF!</definedName>
    <definedName name="BEx9IW5MFLXTVCJHVUZTUH93AXOS" localSheetId="10" hidden="1">#REF!</definedName>
    <definedName name="BEx9IW5MFLXTVCJHVUZTUH93AXOS" hidden="1">'[3]AMI P &amp; L'!#REF!</definedName>
    <definedName name="BEx9IXCSPSZC80YZUPRCYTG326KV" localSheetId="10" hidden="1">#REF!</definedName>
    <definedName name="BEx9IXCSPSZC80YZUPRCYTG326KV" hidden="1">'[2]Reco Sheet for Fcast'!$I$10:$J$10</definedName>
    <definedName name="BEx9IZR39NHDGOM97H4E6F81RTQW" localSheetId="10" hidden="1">#REF!</definedName>
    <definedName name="BEx9IZR39NHDGOM97H4E6F81RTQW" hidden="1">'[2]Reco Sheet for Fcast'!$F$6:$G$6</definedName>
    <definedName name="BEx9J6CH5E7YZPER7HXEIOIKGPCA" localSheetId="16" hidden="1">'[3]AMI P &amp; L'!#REF!</definedName>
    <definedName name="BEx9J6CH5E7YZPER7HXEIOIKGPCA" localSheetId="18" hidden="1">'[3]AMI P &amp; L'!#REF!</definedName>
    <definedName name="BEx9J6CH5E7YZPER7HXEIOIKGPCA" localSheetId="19" hidden="1">'[3]AMI P &amp; L'!#REF!</definedName>
    <definedName name="BEx9J6CH5E7YZPER7HXEIOIKGPCA" localSheetId="12" hidden="1">'[3]AMI P &amp; L'!#REF!</definedName>
    <definedName name="BEx9J6CH5E7YZPER7HXEIOIKGPCA" localSheetId="5" hidden="1">'[3]AMI P &amp; L'!#REF!</definedName>
    <definedName name="BEx9J6CH5E7YZPER7HXEIOIKGPCA" localSheetId="11" hidden="1">'[3]AMI P &amp; L'!#REF!</definedName>
    <definedName name="BEx9J6CH5E7YZPER7HXEIOIKGPCA" localSheetId="7" hidden="1">'[3]AMI P &amp; L'!#REF!</definedName>
    <definedName name="BEx9J6CH5E7YZPER7HXEIOIKGPCA" localSheetId="9" hidden="1">'[3]AMI P &amp; L'!#REF!</definedName>
    <definedName name="BEx9J6CH5E7YZPER7HXEIOIKGPCA" localSheetId="10" hidden="1">#REF!</definedName>
    <definedName name="BEx9J6CH5E7YZPER7HXEIOIKGPCA" hidden="1">'[3]AMI P &amp; L'!#REF!</definedName>
    <definedName name="BEx9J7JMQEVLC9IQ0C5BDMVJ0SNE" localSheetId="16" hidden="1">#REF!</definedName>
    <definedName name="BEx9J7JMQEVLC9IQ0C5BDMVJ0SNE" localSheetId="18" hidden="1">#REF!</definedName>
    <definedName name="BEx9J7JMQEVLC9IQ0C5BDMVJ0SNE" localSheetId="19" hidden="1">#REF!</definedName>
    <definedName name="BEx9J7JMQEVLC9IQ0C5BDMVJ0SNE" localSheetId="12" hidden="1">#REF!</definedName>
    <definedName name="BEx9J7JMQEVLC9IQ0C5BDMVJ0SNE" localSheetId="5" hidden="1">#REF!</definedName>
    <definedName name="BEx9J7JMQEVLC9IQ0C5BDMVJ0SNE" localSheetId="11" hidden="1">#REF!</definedName>
    <definedName name="BEx9J7JMQEVLC9IQ0C5BDMVJ0SNE" localSheetId="7" hidden="1">#REF!</definedName>
    <definedName name="BEx9J7JMQEVLC9IQ0C5BDMVJ0SNE" localSheetId="9" hidden="1">#REF!</definedName>
    <definedName name="BEx9J7JMQEVLC9IQ0C5BDMVJ0SNE" hidden="1">#REF!</definedName>
    <definedName name="BEx9JJTZKVUJAVPTRE0RAVTEH41G" localSheetId="10" hidden="1">#REF!</definedName>
    <definedName name="BEx9JJTZKVUJAVPTRE0RAVTEH41G" hidden="1">'[2]Reco Sheet for Fcast'!$I$11:$J$11</definedName>
    <definedName name="BEx9JLBYK239B3F841C7YG1GT7ST" localSheetId="16" hidden="1">'[3]AMI P &amp; L'!#REF!</definedName>
    <definedName name="BEx9JLBYK239B3F841C7YG1GT7ST" localSheetId="18" hidden="1">'[3]AMI P &amp; L'!#REF!</definedName>
    <definedName name="BEx9JLBYK239B3F841C7YG1GT7ST" localSheetId="19" hidden="1">'[3]AMI P &amp; L'!#REF!</definedName>
    <definedName name="BEx9JLBYK239B3F841C7YG1GT7ST" localSheetId="12" hidden="1">'[3]AMI P &amp; L'!#REF!</definedName>
    <definedName name="BEx9JLBYK239B3F841C7YG1GT7ST" localSheetId="5" hidden="1">'[3]AMI P &amp; L'!#REF!</definedName>
    <definedName name="BEx9JLBYK239B3F841C7YG1GT7ST" localSheetId="11" hidden="1">'[3]AMI P &amp; L'!#REF!</definedName>
    <definedName name="BEx9JLBYK239B3F841C7YG1GT7ST" localSheetId="7" hidden="1">'[3]AMI P &amp; L'!#REF!</definedName>
    <definedName name="BEx9JLBYK239B3F841C7YG1GT7ST" localSheetId="9" hidden="1">'[3]AMI P &amp; L'!#REF!</definedName>
    <definedName name="BEx9JLBYK239B3F841C7YG1GT7ST" localSheetId="10" hidden="1">#REF!</definedName>
    <definedName name="BEx9JLBYK239B3F841C7YG1GT7ST" hidden="1">'[3]AMI P &amp; L'!#REF!</definedName>
    <definedName name="BEx9KLW9GH3AS7L6X2QVYRX4MP47" localSheetId="16" hidden="1">#REF!</definedName>
    <definedName name="BEx9KLW9GH3AS7L6X2QVYRX4MP47" localSheetId="18" hidden="1">#REF!</definedName>
    <definedName name="BEx9KLW9GH3AS7L6X2QVYRX4MP47" localSheetId="19" hidden="1">#REF!</definedName>
    <definedName name="BEx9KLW9GH3AS7L6X2QVYRX4MP47" localSheetId="12" hidden="1">#REF!</definedName>
    <definedName name="BEx9KLW9GH3AS7L6X2QVYRX4MP47" localSheetId="5" hidden="1">#REF!</definedName>
    <definedName name="BEx9KLW9GH3AS7L6X2QVYRX4MP47" localSheetId="11" hidden="1">#REF!</definedName>
    <definedName name="BEx9KLW9GH3AS7L6X2QVYRX4MP47" localSheetId="7" hidden="1">#REF!</definedName>
    <definedName name="BEx9KLW9GH3AS7L6X2QVYRX4MP47" localSheetId="9" hidden="1">#REF!</definedName>
    <definedName name="BEx9KLW9GH3AS7L6X2QVYRX4MP47" hidden="1">#REF!</definedName>
    <definedName name="BExAW4IIW5D0MDY6TJ3G4FOLPYIR" localSheetId="10" hidden="1">#REF!</definedName>
    <definedName name="BExAW4IIW5D0MDY6TJ3G4FOLPYIR" hidden="1">'[2]Reco Sheet for Fcast'!$H$2:$I$2</definedName>
    <definedName name="BExAWEPCKLF5GHCVH6O4GKOE0SW1" hidden="1">'[2]Reco Sheet for Fcast'!$F$10:$G$10</definedName>
    <definedName name="BExAWMN8563X9T1UZOH7OWA0DH6W" localSheetId="16" hidden="1">#REF!</definedName>
    <definedName name="BExAWMN8563X9T1UZOH7OWA0DH6W" localSheetId="18" hidden="1">#REF!</definedName>
    <definedName name="BExAWMN8563X9T1UZOH7OWA0DH6W" localSheetId="19" hidden="1">#REF!</definedName>
    <definedName name="BExAWMN8563X9T1UZOH7OWA0DH6W" localSheetId="12" hidden="1">#REF!</definedName>
    <definedName name="BExAWMN8563X9T1UZOH7OWA0DH6W" localSheetId="5" hidden="1">#REF!</definedName>
    <definedName name="BExAWMN8563X9T1UZOH7OWA0DH6W" localSheetId="11" hidden="1">#REF!</definedName>
    <definedName name="BExAWMN8563X9T1UZOH7OWA0DH6W" localSheetId="7" hidden="1">#REF!</definedName>
    <definedName name="BExAWMN8563X9T1UZOH7OWA0DH6W" localSheetId="9" hidden="1">#REF!</definedName>
    <definedName name="BExAWMN8563X9T1UZOH7OWA0DH6W" localSheetId="10" hidden="1">#REF!</definedName>
    <definedName name="BExAWMN8563X9T1UZOH7OWA0DH6W" hidden="1">#REF!</definedName>
    <definedName name="BExAX28937OH2SJJ980WOFXSWR07" hidden="1">'[2]Reco Sheet for Fcast'!$F$7:$G$7</definedName>
    <definedName name="BExAX410NB4F2XOB84OR2197H8M5" localSheetId="16" hidden="1">'[3]AMI P &amp; L'!#REF!</definedName>
    <definedName name="BExAX410NB4F2XOB84OR2197H8M5" localSheetId="18" hidden="1">'[3]AMI P &amp; L'!#REF!</definedName>
    <definedName name="BExAX410NB4F2XOB84OR2197H8M5" localSheetId="19" hidden="1">'[3]AMI P &amp; L'!#REF!</definedName>
    <definedName name="BExAX410NB4F2XOB84OR2197H8M5" localSheetId="12" hidden="1">'[3]AMI P &amp; L'!#REF!</definedName>
    <definedName name="BExAX410NB4F2XOB84OR2197H8M5" localSheetId="5" hidden="1">'[3]AMI P &amp; L'!#REF!</definedName>
    <definedName name="BExAX410NB4F2XOB84OR2197H8M5" localSheetId="11" hidden="1">'[3]AMI P &amp; L'!#REF!</definedName>
    <definedName name="BExAX410NB4F2XOB84OR2197H8M5" localSheetId="7" hidden="1">'[3]AMI P &amp; L'!#REF!</definedName>
    <definedName name="BExAX410NB4F2XOB84OR2197H8M5" localSheetId="9" hidden="1">'[3]AMI P &amp; L'!#REF!</definedName>
    <definedName name="BExAX410NB4F2XOB84OR2197H8M5" localSheetId="10" hidden="1">#REF!</definedName>
    <definedName name="BExAX410NB4F2XOB84OR2197H8M5" hidden="1">'[3]AMI P &amp; L'!#REF!</definedName>
    <definedName name="BExAX6FBAZV45KQY4H0U21PCNPDA" localSheetId="16" hidden="1">#REF!</definedName>
    <definedName name="BExAX6FBAZV45KQY4H0U21PCNPDA" localSheetId="18" hidden="1">#REF!</definedName>
    <definedName name="BExAX6FBAZV45KQY4H0U21PCNPDA" localSheetId="19" hidden="1">#REF!</definedName>
    <definedName name="BExAX6FBAZV45KQY4H0U21PCNPDA" localSheetId="12" hidden="1">#REF!</definedName>
    <definedName name="BExAX6FBAZV45KQY4H0U21PCNPDA" localSheetId="5" hidden="1">#REF!</definedName>
    <definedName name="BExAX6FBAZV45KQY4H0U21PCNPDA" localSheetId="11" hidden="1">#REF!</definedName>
    <definedName name="BExAX6FBAZV45KQY4H0U21PCNPDA" localSheetId="7" hidden="1">#REF!</definedName>
    <definedName name="BExAX6FBAZV45KQY4H0U21PCNPDA" localSheetId="9" hidden="1">#REF!</definedName>
    <definedName name="BExAX6FBAZV45KQY4H0U21PCNPDA" localSheetId="10" hidden="1">#REF!</definedName>
    <definedName name="BExAX6FBAZV45KQY4H0U21PCNPDA" hidden="1">#REF!</definedName>
    <definedName name="BExAX8TNG8LQ5Q4904SAYQIPGBSV" localSheetId="10" hidden="1">#REF!</definedName>
    <definedName name="BExAX8TNG8LQ5Q4904SAYQIPGBSV" hidden="1">'[2]Reco Sheet for Fcast'!$I$7:$J$7</definedName>
    <definedName name="BExAXH2FJ8S1SX2XRI17ZABSFERB" localSheetId="16" hidden="1">#REF!</definedName>
    <definedName name="BExAXH2FJ8S1SX2XRI17ZABSFERB" localSheetId="18" hidden="1">#REF!</definedName>
    <definedName name="BExAXH2FJ8S1SX2XRI17ZABSFERB" localSheetId="19" hidden="1">#REF!</definedName>
    <definedName name="BExAXH2FJ8S1SX2XRI17ZABSFERB" localSheetId="12" hidden="1">#REF!</definedName>
    <definedName name="BExAXH2FJ8S1SX2XRI17ZABSFERB" localSheetId="8" hidden="1">#REF!</definedName>
    <definedName name="BExAXH2FJ8S1SX2XRI17ZABSFERB" localSheetId="11" hidden="1">#REF!</definedName>
    <definedName name="BExAXH2FJ8S1SX2XRI17ZABSFERB" localSheetId="7" hidden="1">#REF!</definedName>
    <definedName name="BExAXH2FJ8S1SX2XRI17ZABSFERB" localSheetId="9" hidden="1">#REF!</definedName>
    <definedName name="BExAXH2FJ8S1SX2XRI17ZABSFERB" hidden="1">#REF!</definedName>
    <definedName name="BExAY0EAT2LXR5MFGM0DLIB45PLO" localSheetId="10" hidden="1">#REF!</definedName>
    <definedName name="BExAY0EAT2LXR5MFGM0DLIB45PLO" hidden="1">'[2]Reco Sheet for Fcast'!$F$6:$G$6</definedName>
    <definedName name="BExAYE6LNIEBR9DSNI5JGNITGKIT" localSheetId="10" hidden="1">#REF!</definedName>
    <definedName name="BExAYE6LNIEBR9DSNI5JGNITGKIT" hidden="1">'[2]Reco Sheet for Fcast'!$I$7:$J$7</definedName>
    <definedName name="BExAYHMLXGGO25P8HYB2S75DEB4F" localSheetId="10" hidden="1">#REF!</definedName>
    <definedName name="BExAYHMLXGGO25P8HYB2S75DEB4F" hidden="1">'[2]Reco Sheet for Fcast'!$F$10:$G$10</definedName>
    <definedName name="BExAYHXJ3CVLPZX5R6UR0U1MNDXJ" hidden="1">'[2]Reco Sheet for Fcast'!$C$15:$D$23</definedName>
    <definedName name="BExAYKXAUWGDOPG952TEJ2UKZKWN" localSheetId="10" hidden="1">#REF!</definedName>
    <definedName name="BExAYKXAUWGDOPG952TEJ2UKZKWN" hidden="1">'[2]Reco Sheet for Fcast'!$F$8:$G$8</definedName>
    <definedName name="BExAYP9TDTI2MBP6EYE0H39CPMXN" localSheetId="10" hidden="1">#REF!</definedName>
    <definedName name="BExAYP9TDTI2MBP6EYE0H39CPMXN" hidden="1">'[2]Reco Sheet for Fcast'!$F$9:$G$9</definedName>
    <definedName name="BExAYPPWJPWDKU59O051WMGB7O0J" localSheetId="10" hidden="1">#REF!</definedName>
    <definedName name="BExAYPPWJPWDKU59O051WMGB7O0J" hidden="1">'[2]Reco Sheet for Fcast'!$F$11:$G$11</definedName>
    <definedName name="BExAYR2JZCJBUH6F1LZC2A7JIVRJ" localSheetId="10" hidden="1">#REF!</definedName>
    <definedName name="BExAYR2JZCJBUH6F1LZC2A7JIVRJ" hidden="1">'[2]Reco Sheet for Fcast'!$F$7:$G$7</definedName>
    <definedName name="BExAYTGVRD3DLKO75RFPMBKCIWB8" localSheetId="10" hidden="1">#REF!</definedName>
    <definedName name="BExAYTGVRD3DLKO75RFPMBKCIWB8" hidden="1">'[2]Reco Sheet for Fcast'!$F$8:$G$8</definedName>
    <definedName name="BExAYY9H9COOT46HJLPVDLTO12UL" localSheetId="10" hidden="1">#REF!</definedName>
    <definedName name="BExAYY9H9COOT46HJLPVDLTO12UL" hidden="1">'[2]Reco Sheet for Fcast'!$I$11:$J$11</definedName>
    <definedName name="BExAZ5WJK9535H42VH6Y0VSS3JA9" localSheetId="16" hidden="1">#REF!</definedName>
    <definedName name="BExAZ5WJK9535H42VH6Y0VSS3JA9" localSheetId="18" hidden="1">#REF!</definedName>
    <definedName name="BExAZ5WJK9535H42VH6Y0VSS3JA9" localSheetId="19" hidden="1">#REF!</definedName>
    <definedName name="BExAZ5WJK9535H42VH6Y0VSS3JA9" localSheetId="12" hidden="1">#REF!</definedName>
    <definedName name="BExAZ5WJK9535H42VH6Y0VSS3JA9" localSheetId="5" hidden="1">#REF!</definedName>
    <definedName name="BExAZ5WJK9535H42VH6Y0VSS3JA9" localSheetId="11" hidden="1">#REF!</definedName>
    <definedName name="BExAZ5WJK9535H42VH6Y0VSS3JA9" localSheetId="7" hidden="1">#REF!</definedName>
    <definedName name="BExAZ5WJK9535H42VH6Y0VSS3JA9" localSheetId="9" hidden="1">#REF!</definedName>
    <definedName name="BExAZ5WJK9535H42VH6Y0VSS3JA9" hidden="1">#REF!</definedName>
    <definedName name="BExAZCNEGB4JYHC8CZ51KTN890US" localSheetId="10" hidden="1">#REF!</definedName>
    <definedName name="BExAZCNEGB4JYHC8CZ51KTN890US" hidden="1">'[2]Reco Sheet for Fcast'!$F$9:$G$9</definedName>
    <definedName name="BExAZFCI302YFYRDJYQDWQQL0Q0O" localSheetId="10" hidden="1">#REF!</definedName>
    <definedName name="BExAZFCI302YFYRDJYQDWQQL0Q0O" hidden="1">'[2]Reco Sheet for Fcast'!$I$7:$J$7</definedName>
    <definedName name="BExAZLHLST9OP89R1HJMC1POQG8H" localSheetId="10" hidden="1">#REF!</definedName>
    <definedName name="BExAZLHLST9OP89R1HJMC1POQG8H" hidden="1">'[2]Reco Sheet for Fcast'!$F$10:$G$10</definedName>
    <definedName name="BExAZMDYMIAA7RX1BMCKU1VLBRGY" localSheetId="10" hidden="1">#REF!</definedName>
    <definedName name="BExAZMDYMIAA7RX1BMCKU1VLBRGY" hidden="1">'[2]Reco Sheet for Fcast'!$F$6:$G$6</definedName>
    <definedName name="BExAZNL6BHI8DCQWXOX4I2P839UX" localSheetId="10" hidden="1">#REF!</definedName>
    <definedName name="BExAZNL6BHI8DCQWXOX4I2P839UX" hidden="1">'[2]Reco Sheet for Fcast'!$I$2:$J$2</definedName>
    <definedName name="BExAZRMWSONMCG9KDUM4KAQ7BONM" localSheetId="10" hidden="1">#REF!</definedName>
    <definedName name="BExAZRMWSONMCG9KDUM4KAQ7BONM" hidden="1">'[2]Reco Sheet for Fcast'!$H$2:$I$2</definedName>
    <definedName name="BExAZTFG4SJRG4TW6JXRF7N08JFI" localSheetId="10" hidden="1">#REF!</definedName>
    <definedName name="BExAZTFG4SJRG4TW6JXRF7N08JFI" hidden="1">'[2]Reco Sheet for Fcast'!$I$10:$J$10</definedName>
    <definedName name="BExAZUS4A8OHDZK0MWAOCCCKTH73" localSheetId="10" hidden="1">#REF!</definedName>
    <definedName name="BExAZUS4A8OHDZK0MWAOCCCKTH73" hidden="1">'[2]Reco Sheet for Fcast'!$F$8:$G$8</definedName>
    <definedName name="BExAZX6FECVK3E07KXM2XPYKGM6U" localSheetId="10" hidden="1">#REF!</definedName>
    <definedName name="BExAZX6FECVK3E07KXM2XPYKGM6U" hidden="1">'[2]Reco Sheet for Fcast'!$G$2</definedName>
    <definedName name="BExAZZQ0QV1ZYLCVLE578WEPBOBQ" localSheetId="16" hidden="1">#REF!</definedName>
    <definedName name="BExAZZQ0QV1ZYLCVLE578WEPBOBQ" localSheetId="18" hidden="1">#REF!</definedName>
    <definedName name="BExAZZQ0QV1ZYLCVLE578WEPBOBQ" localSheetId="19" hidden="1">#REF!</definedName>
    <definedName name="BExAZZQ0QV1ZYLCVLE578WEPBOBQ" localSheetId="12" hidden="1">#REF!</definedName>
    <definedName name="BExAZZQ0QV1ZYLCVLE578WEPBOBQ" localSheetId="5" hidden="1">#REF!</definedName>
    <definedName name="BExAZZQ0QV1ZYLCVLE578WEPBOBQ" localSheetId="11" hidden="1">#REF!</definedName>
    <definedName name="BExAZZQ0QV1ZYLCVLE578WEPBOBQ" localSheetId="7" hidden="1">#REF!</definedName>
    <definedName name="BExAZZQ0QV1ZYLCVLE578WEPBOBQ" localSheetId="9" hidden="1">#REF!</definedName>
    <definedName name="BExAZZQ0QV1ZYLCVLE578WEPBOBQ" hidden="1">#REF!</definedName>
    <definedName name="BExB012NJ8GASTNNPBRRFTLHIOC9" localSheetId="10" hidden="1">#REF!</definedName>
    <definedName name="BExB012NJ8GASTNNPBRRFTLHIOC9" hidden="1">'[2]Reco Sheet for Fcast'!$F$9:$G$9</definedName>
    <definedName name="BExB072HHXVMUC0VYNGG48GRSH5Q" localSheetId="16" hidden="1">'[3]AMI P &amp; L'!#REF!</definedName>
    <definedName name="BExB072HHXVMUC0VYNGG48GRSH5Q" localSheetId="18" hidden="1">'[3]AMI P &amp; L'!#REF!</definedName>
    <definedName name="BExB072HHXVMUC0VYNGG48GRSH5Q" localSheetId="19" hidden="1">'[3]AMI P &amp; L'!#REF!</definedName>
    <definedName name="BExB072HHXVMUC0VYNGG48GRSH5Q" localSheetId="12" hidden="1">'[3]AMI P &amp; L'!#REF!</definedName>
    <definedName name="BExB072HHXVMUC0VYNGG48GRSH5Q" localSheetId="5" hidden="1">'[3]AMI P &amp; L'!#REF!</definedName>
    <definedName name="BExB072HHXVMUC0VYNGG48GRSH5Q" localSheetId="11" hidden="1">'[3]AMI P &amp; L'!#REF!</definedName>
    <definedName name="BExB072HHXVMUC0VYNGG48GRSH5Q" localSheetId="7" hidden="1">'[3]AMI P &amp; L'!#REF!</definedName>
    <definedName name="BExB072HHXVMUC0VYNGG48GRSH5Q" localSheetId="9" hidden="1">'[3]AMI P &amp; L'!#REF!</definedName>
    <definedName name="BExB072HHXVMUC0VYNGG48GRSH5Q" localSheetId="10" hidden="1">#REF!</definedName>
    <definedName name="BExB072HHXVMUC0VYNGG48GRSH5Q" hidden="1">'[3]AMI P &amp; L'!#REF!</definedName>
    <definedName name="BExB0FRDEYDEUEAB1W8KD6D965XA" localSheetId="10" hidden="1">#REF!</definedName>
    <definedName name="BExB0FRDEYDEUEAB1W8KD6D965XA" hidden="1">'[2]Reco Sheet for Fcast'!$K$2</definedName>
    <definedName name="BExB0KPCN7YJORQAYUCF4YKIKPMC" localSheetId="10" hidden="1">#REF!</definedName>
    <definedName name="BExB0KPCN7YJORQAYUCF4YKIKPMC" hidden="1">'[2]Reco Sheet for Fcast'!$I$11:$J$11</definedName>
    <definedName name="BExB0WE4PI3NOBXXVO9CTEN4DIU2" localSheetId="10" hidden="1">#REF!</definedName>
    <definedName name="BExB0WE4PI3NOBXXVO9CTEN4DIU2" hidden="1">'[2]Reco Sheet for Fcast'!$G$2</definedName>
    <definedName name="BExB10QNIVITUYS55OAEKK3VLJFE" localSheetId="10" hidden="1">#REF!</definedName>
    <definedName name="BExB10QNIVITUYS55OAEKK3VLJFE" hidden="1">'[2]Reco Sheet for Fcast'!$G$2</definedName>
    <definedName name="BExB15ZDRY4CIJ911DONP0KCY9KU" localSheetId="10" hidden="1">#REF!</definedName>
    <definedName name="BExB15ZDRY4CIJ911DONP0KCY9KU" hidden="1">'[2]Reco Sheet for Fcast'!$F$6:$G$6</definedName>
    <definedName name="BExB16VQY0O0RLZYJFU3OFEONVTE" localSheetId="10" hidden="1">#REF!</definedName>
    <definedName name="BExB16VQY0O0RLZYJFU3OFEONVTE" hidden="1">'[2]Reco Sheet for Fcast'!$I$6:$J$6</definedName>
    <definedName name="BExB1713OG4CGOEQ7O0FXSI2FQWZ" localSheetId="16" hidden="1">#REF!</definedName>
    <definedName name="BExB1713OG4CGOEQ7O0FXSI2FQWZ" localSheetId="18" hidden="1">#REF!</definedName>
    <definedName name="BExB1713OG4CGOEQ7O0FXSI2FQWZ" localSheetId="19" hidden="1">#REF!</definedName>
    <definedName name="BExB1713OG4CGOEQ7O0FXSI2FQWZ" localSheetId="12" hidden="1">#REF!</definedName>
    <definedName name="BExB1713OG4CGOEQ7O0FXSI2FQWZ" localSheetId="8" hidden="1">#REF!</definedName>
    <definedName name="BExB1713OG4CGOEQ7O0FXSI2FQWZ" localSheetId="11" hidden="1">#REF!</definedName>
    <definedName name="BExB1713OG4CGOEQ7O0FXSI2FQWZ" localSheetId="7" hidden="1">#REF!</definedName>
    <definedName name="BExB1713OG4CGOEQ7O0FXSI2FQWZ" localSheetId="9" hidden="1">#REF!</definedName>
    <definedName name="BExB1713OG4CGOEQ7O0FXSI2FQWZ" hidden="1">#REF!</definedName>
    <definedName name="BExB1FKNY2UO4W5FUGFHJOA2WFGG" localSheetId="16" hidden="1">'[3]AMI P &amp; L'!#REF!</definedName>
    <definedName name="BExB1FKNY2UO4W5FUGFHJOA2WFGG" localSheetId="18" hidden="1">'[3]AMI P &amp; L'!#REF!</definedName>
    <definedName name="BExB1FKNY2UO4W5FUGFHJOA2WFGG" localSheetId="19" hidden="1">'[3]AMI P &amp; L'!#REF!</definedName>
    <definedName name="BExB1FKNY2UO4W5FUGFHJOA2WFGG" localSheetId="12" hidden="1">'[3]AMI P &amp; L'!#REF!</definedName>
    <definedName name="BExB1FKNY2UO4W5FUGFHJOA2WFGG" localSheetId="5" hidden="1">'[3]AMI P &amp; L'!#REF!</definedName>
    <definedName name="BExB1FKNY2UO4W5FUGFHJOA2WFGG" localSheetId="11" hidden="1">'[3]AMI P &amp; L'!#REF!</definedName>
    <definedName name="BExB1FKNY2UO4W5FUGFHJOA2WFGG" localSheetId="7" hidden="1">'[3]AMI P &amp; L'!#REF!</definedName>
    <definedName name="BExB1FKNY2UO4W5FUGFHJOA2WFGG" localSheetId="9" hidden="1">'[3]AMI P &amp; L'!#REF!</definedName>
    <definedName name="BExB1FKNY2UO4W5FUGFHJOA2WFGG" localSheetId="10" hidden="1">#REF!</definedName>
    <definedName name="BExB1FKNY2UO4W5FUGFHJOA2WFGG" hidden="1">'[3]AMI P &amp; L'!#REF!</definedName>
    <definedName name="BExB1GMD0PIDGTFBGQOPRWQSP9I4" localSheetId="16" hidden="1">'[3]AMI P &amp; L'!#REF!</definedName>
    <definedName name="BExB1GMD0PIDGTFBGQOPRWQSP9I4" localSheetId="18" hidden="1">'[3]AMI P &amp; L'!#REF!</definedName>
    <definedName name="BExB1GMD0PIDGTFBGQOPRWQSP9I4" localSheetId="19" hidden="1">'[3]AMI P &amp; L'!#REF!</definedName>
    <definedName name="BExB1GMD0PIDGTFBGQOPRWQSP9I4" localSheetId="12" hidden="1">'[3]AMI P &amp; L'!#REF!</definedName>
    <definedName name="BExB1GMD0PIDGTFBGQOPRWQSP9I4" localSheetId="11" hidden="1">'[3]AMI P &amp; L'!#REF!</definedName>
    <definedName name="BExB1GMD0PIDGTFBGQOPRWQSP9I4" localSheetId="7" hidden="1">'[3]AMI P &amp; L'!#REF!</definedName>
    <definedName name="BExB1GMD0PIDGTFBGQOPRWQSP9I4" localSheetId="9" hidden="1">'[3]AMI P &amp; L'!#REF!</definedName>
    <definedName name="BExB1GMD0PIDGTFBGQOPRWQSP9I4" localSheetId="10" hidden="1">#REF!</definedName>
    <definedName name="BExB1GMD0PIDGTFBGQOPRWQSP9I4" hidden="1">'[3]AMI P &amp; L'!#REF!</definedName>
    <definedName name="BExB1O49WB23GYRGP1OKE2V4B8KB" localSheetId="16" hidden="1">#REF!</definedName>
    <definedName name="BExB1O49WB23GYRGP1OKE2V4B8KB" localSheetId="18" hidden="1">#REF!</definedName>
    <definedName name="BExB1O49WB23GYRGP1OKE2V4B8KB" localSheetId="19" hidden="1">#REF!</definedName>
    <definedName name="BExB1O49WB23GYRGP1OKE2V4B8KB" localSheetId="12" hidden="1">#REF!</definedName>
    <definedName name="BExB1O49WB23GYRGP1OKE2V4B8KB" localSheetId="5" hidden="1">#REF!</definedName>
    <definedName name="BExB1O49WB23GYRGP1OKE2V4B8KB" localSheetId="11" hidden="1">#REF!</definedName>
    <definedName name="BExB1O49WB23GYRGP1OKE2V4B8KB" localSheetId="7" hidden="1">#REF!</definedName>
    <definedName name="BExB1O49WB23GYRGP1OKE2V4B8KB" localSheetId="9" hidden="1">#REF!</definedName>
    <definedName name="BExB1O49WB23GYRGP1OKE2V4B8KB" hidden="1">#REF!</definedName>
    <definedName name="BExB1PWZDAO1V9N18MU22F75P6Y5" hidden="1">'[2]Reco Sheet for Fcast'!$I$6:$J$6</definedName>
    <definedName name="BExB1Q29OO6LNFNT1EQLA3KYE7MX" localSheetId="10" hidden="1">#REF!</definedName>
    <definedName name="BExB1Q29OO6LNFNT1EQLA3KYE7MX" hidden="1">'[2]Reco Sheet for Fcast'!$F$7:$G$7</definedName>
    <definedName name="BExB1TNRV5EBWZEHYLHI76T0FVA7" localSheetId="10" hidden="1">#REF!</definedName>
    <definedName name="BExB1TNRV5EBWZEHYLHI76T0FVA7" hidden="1">'[2]Reco Sheet for Fcast'!$I$9:$J$9</definedName>
    <definedName name="BExB1WI6M8I0EEP1ANUQZCFY24EV" localSheetId="16" hidden="1">'[3]AMI P &amp; L'!#REF!</definedName>
    <definedName name="BExB1WI6M8I0EEP1ANUQZCFY24EV" localSheetId="18" hidden="1">'[3]AMI P &amp; L'!#REF!</definedName>
    <definedName name="BExB1WI6M8I0EEP1ANUQZCFY24EV" localSheetId="19" hidden="1">'[3]AMI P &amp; L'!#REF!</definedName>
    <definedName name="BExB1WI6M8I0EEP1ANUQZCFY24EV" localSheetId="12" hidden="1">'[3]AMI P &amp; L'!#REF!</definedName>
    <definedName name="BExB1WI6M8I0EEP1ANUQZCFY24EV" localSheetId="5" hidden="1">'[3]AMI P &amp; L'!#REF!</definedName>
    <definedName name="BExB1WI6M8I0EEP1ANUQZCFY24EV" localSheetId="11" hidden="1">'[3]AMI P &amp; L'!#REF!</definedName>
    <definedName name="BExB1WI6M8I0EEP1ANUQZCFY24EV" localSheetId="7" hidden="1">'[3]AMI P &amp; L'!#REF!</definedName>
    <definedName name="BExB1WI6M8I0EEP1ANUQZCFY24EV" localSheetId="9" hidden="1">'[3]AMI P &amp; L'!#REF!</definedName>
    <definedName name="BExB1WI6M8I0EEP1ANUQZCFY24EV" localSheetId="10" hidden="1">#REF!</definedName>
    <definedName name="BExB1WI6M8I0EEP1ANUQZCFY24EV" hidden="1">'[3]AMI P &amp; L'!#REF!</definedName>
    <definedName name="BExB1Z7GTT7CR0FJMG7GTKH7A4KN" hidden="1">'[2]Reco Sheet for Fcast'!$O$6:$P$10</definedName>
    <definedName name="BExB203OWC9QZA3BYOKQ18L4FUJE" localSheetId="10" hidden="1">#REF!</definedName>
    <definedName name="BExB203OWC9QZA3BYOKQ18L4FUJE" hidden="1">'[2]Reco Sheet for Fcast'!$F$9:$G$9</definedName>
    <definedName name="BExB2CJHTU7C591BR4WRL5L2F2K6" localSheetId="10" hidden="1">#REF!</definedName>
    <definedName name="BExB2CJHTU7C591BR4WRL5L2F2K6" hidden="1">'[2]Reco Sheet for Fcast'!$I$9:$J$9</definedName>
    <definedName name="BExB2K1AV4PGNS1O6C7D7AO411AX" localSheetId="10" hidden="1">#REF!</definedName>
    <definedName name="BExB2K1AV4PGNS1O6C7D7AO411AX" hidden="1">'[2]Reco Sheet for Fcast'!$F$11:$G$11</definedName>
    <definedName name="BExB2O2UYHKI324YE324E1N7FVIB" localSheetId="10" hidden="1">#REF!</definedName>
    <definedName name="BExB2O2UYHKI324YE324E1N7FVIB" hidden="1">'[2]Reco Sheet for Fcast'!$I$10:$J$10</definedName>
    <definedName name="BExB2Q0VJ0MU2URO3JOVUAVHEI3V" localSheetId="16" hidden="1">'[3]AMI P &amp; L'!#REF!</definedName>
    <definedName name="BExB2Q0VJ0MU2URO3JOVUAVHEI3V" localSheetId="18" hidden="1">'[3]AMI P &amp; L'!#REF!</definedName>
    <definedName name="BExB2Q0VJ0MU2URO3JOVUAVHEI3V" localSheetId="19" hidden="1">'[3]AMI P &amp; L'!#REF!</definedName>
    <definedName name="BExB2Q0VJ0MU2URO3JOVUAVHEI3V" localSheetId="12" hidden="1">'[3]AMI P &amp; L'!#REF!</definedName>
    <definedName name="BExB2Q0VJ0MU2URO3JOVUAVHEI3V" localSheetId="5" hidden="1">'[3]AMI P &amp; L'!#REF!</definedName>
    <definedName name="BExB2Q0VJ0MU2URO3JOVUAVHEI3V" localSheetId="11" hidden="1">'[3]AMI P &amp; L'!#REF!</definedName>
    <definedName name="BExB2Q0VJ0MU2URO3JOVUAVHEI3V" localSheetId="7" hidden="1">'[3]AMI P &amp; L'!#REF!</definedName>
    <definedName name="BExB2Q0VJ0MU2URO3JOVUAVHEI3V" localSheetId="9" hidden="1">'[3]AMI P &amp; L'!#REF!</definedName>
    <definedName name="BExB2Q0VJ0MU2URO3JOVUAVHEI3V" localSheetId="10" hidden="1">#REF!</definedName>
    <definedName name="BExB2Q0VJ0MU2URO3JOVUAVHEI3V" hidden="1">'[3]AMI P &amp; L'!#REF!</definedName>
    <definedName name="BExB2TBPD6APUT2TO3BGE6IU9G7C" hidden="1">'[4]Bud Mth'!$I$11:$J$11</definedName>
    <definedName name="BExB30IP1DNKNQ6PZ5ERUGR5MK4Z" localSheetId="10" hidden="1">#REF!</definedName>
    <definedName name="BExB30IP1DNKNQ6PZ5ERUGR5MK4Z" hidden="1">'[2]Reco Sheet for Fcast'!$I$11:$J$11</definedName>
    <definedName name="BExB3TL3FFDSU6ZSR25KZABHXJXM" localSheetId="16" hidden="1">#REF!</definedName>
    <definedName name="BExB3TL3FFDSU6ZSR25KZABHXJXM" localSheetId="18" hidden="1">#REF!</definedName>
    <definedName name="BExB3TL3FFDSU6ZSR25KZABHXJXM" localSheetId="19" hidden="1">#REF!</definedName>
    <definedName name="BExB3TL3FFDSU6ZSR25KZABHXJXM" localSheetId="12" hidden="1">#REF!</definedName>
    <definedName name="BExB3TL3FFDSU6ZSR25KZABHXJXM" localSheetId="5" hidden="1">#REF!</definedName>
    <definedName name="BExB3TL3FFDSU6ZSR25KZABHXJXM" localSheetId="11" hidden="1">#REF!</definedName>
    <definedName name="BExB3TL3FFDSU6ZSR25KZABHXJXM" localSheetId="7" hidden="1">#REF!</definedName>
    <definedName name="BExB3TL3FFDSU6ZSR25KZABHXJXM" localSheetId="9" hidden="1">#REF!</definedName>
    <definedName name="BExB3TL3FFDSU6ZSR25KZABHXJXM" localSheetId="10" hidden="1">#REF!</definedName>
    <definedName name="BExB3TL3FFDSU6ZSR25KZABHXJXM" hidden="1">#REF!</definedName>
    <definedName name="BExB42VLHX3FLYCON9QDRE70MBLO" localSheetId="16" hidden="1">#REF!</definedName>
    <definedName name="BExB42VLHX3FLYCON9QDRE70MBLO" localSheetId="18" hidden="1">#REF!</definedName>
    <definedName name="BExB42VLHX3FLYCON9QDRE70MBLO" localSheetId="19" hidden="1">#REF!</definedName>
    <definedName name="BExB42VLHX3FLYCON9QDRE70MBLO" localSheetId="12" hidden="1">#REF!</definedName>
    <definedName name="BExB42VLHX3FLYCON9QDRE70MBLO" localSheetId="11" hidden="1">#REF!</definedName>
    <definedName name="BExB42VLHX3FLYCON9QDRE70MBLO" localSheetId="7" hidden="1">#REF!</definedName>
    <definedName name="BExB42VLHX3FLYCON9QDRE70MBLO" localSheetId="9" hidden="1">#REF!</definedName>
    <definedName name="BExB42VLHX3FLYCON9QDRE70MBLO" localSheetId="10" hidden="1">#REF!</definedName>
    <definedName name="BExB42VLHX3FLYCON9QDRE70MBLO" hidden="1">#REF!</definedName>
    <definedName name="BExB442RX0T3L6HUL6X5T21CENW6" localSheetId="16" hidden="1">'[3]AMI P &amp; L'!#REF!</definedName>
    <definedName name="BExB442RX0T3L6HUL6X5T21CENW6" localSheetId="18" hidden="1">'[3]AMI P &amp; L'!#REF!</definedName>
    <definedName name="BExB442RX0T3L6HUL6X5T21CENW6" localSheetId="19" hidden="1">'[3]AMI P &amp; L'!#REF!</definedName>
    <definedName name="BExB442RX0T3L6HUL6X5T21CENW6" localSheetId="12" hidden="1">'[3]AMI P &amp; L'!#REF!</definedName>
    <definedName name="BExB442RX0T3L6HUL6X5T21CENW6" localSheetId="5" hidden="1">'[3]AMI P &amp; L'!#REF!</definedName>
    <definedName name="BExB442RX0T3L6HUL6X5T21CENW6" localSheetId="11" hidden="1">'[3]AMI P &amp; L'!#REF!</definedName>
    <definedName name="BExB442RX0T3L6HUL6X5T21CENW6" localSheetId="7" hidden="1">'[3]AMI P &amp; L'!#REF!</definedName>
    <definedName name="BExB442RX0T3L6HUL6X5T21CENW6" localSheetId="9" hidden="1">'[3]AMI P &amp; L'!#REF!</definedName>
    <definedName name="BExB442RX0T3L6HUL6X5T21CENW6" localSheetId="10" hidden="1">#REF!</definedName>
    <definedName name="BExB442RX0T3L6HUL6X5T21CENW6" hidden="1">'[3]AMI P &amp; L'!#REF!</definedName>
    <definedName name="BExB4ADD0L7417CII901XTFKXD1J" localSheetId="10" hidden="1">#REF!</definedName>
    <definedName name="BExB4ADD0L7417CII901XTFKXD1J" hidden="1">'[2]Reco Sheet for Fcast'!$I$7:$J$7</definedName>
    <definedName name="BExB4DYU06HCGRIPBSWRCXK804UM" localSheetId="10" hidden="1">#REF!</definedName>
    <definedName name="BExB4DYU06HCGRIPBSWRCXK804UM" hidden="1">'[2]Reco Sheet for Fcast'!$F$11:$G$11</definedName>
    <definedName name="BExB4GNWJ6OF995Q61W2G9VZAMPS" localSheetId="16" hidden="1">#REF!</definedName>
    <definedName name="BExB4GNWJ6OF995Q61W2G9VZAMPS" localSheetId="18" hidden="1">#REF!</definedName>
    <definedName name="BExB4GNWJ6OF995Q61W2G9VZAMPS" localSheetId="19" hidden="1">#REF!</definedName>
    <definedName name="BExB4GNWJ6OF995Q61W2G9VZAMPS" localSheetId="12" hidden="1">#REF!</definedName>
    <definedName name="BExB4GNWJ6OF995Q61W2G9VZAMPS" localSheetId="5" hidden="1">#REF!</definedName>
    <definedName name="BExB4GNWJ6OF995Q61W2G9VZAMPS" localSheetId="11" hidden="1">#REF!</definedName>
    <definedName name="BExB4GNWJ6OF995Q61W2G9VZAMPS" localSheetId="7" hidden="1">#REF!</definedName>
    <definedName name="BExB4GNWJ6OF995Q61W2G9VZAMPS" localSheetId="9" hidden="1">#REF!</definedName>
    <definedName name="BExB4GNWJ6OF995Q61W2G9VZAMPS" hidden="1">#REF!</definedName>
    <definedName name="BExB4KEQ72L2ONQ7IFMYZAK0153C" hidden="1">'[2]Reco Sheet for Fcast'!$F$11:$G$11</definedName>
    <definedName name="BExB4M24SMODJ32BDKDH2DWLGTXO" localSheetId="16" hidden="1">#REF!</definedName>
    <definedName name="BExB4M24SMODJ32BDKDH2DWLGTXO" localSheetId="18" hidden="1">#REF!</definedName>
    <definedName name="BExB4M24SMODJ32BDKDH2DWLGTXO" localSheetId="19" hidden="1">#REF!</definedName>
    <definedName name="BExB4M24SMODJ32BDKDH2DWLGTXO" localSheetId="12" hidden="1">#REF!</definedName>
    <definedName name="BExB4M24SMODJ32BDKDH2DWLGTXO" localSheetId="5" hidden="1">#REF!</definedName>
    <definedName name="BExB4M24SMODJ32BDKDH2DWLGTXO" localSheetId="11" hidden="1">#REF!</definedName>
    <definedName name="BExB4M24SMODJ32BDKDH2DWLGTXO" localSheetId="7" hidden="1">#REF!</definedName>
    <definedName name="BExB4M24SMODJ32BDKDH2DWLGTXO" localSheetId="9" hidden="1">#REF!</definedName>
    <definedName name="BExB4M24SMODJ32BDKDH2DWLGTXO" localSheetId="10" hidden="1">#REF!</definedName>
    <definedName name="BExB4M24SMODJ32BDKDH2DWLGTXO" hidden="1">#REF!</definedName>
    <definedName name="BExB4Z3EZBGYYI33U0KQ8NEIH8PY" localSheetId="10" hidden="1">#REF!</definedName>
    <definedName name="BExB4Z3EZBGYYI33U0KQ8NEIH8PY" hidden="1">'[2]Reco Sheet for Fcast'!$I$8:$J$8</definedName>
    <definedName name="BExB55368XW7UX657ZSPC6BFE92S" localSheetId="10" hidden="1">#REF!</definedName>
    <definedName name="BExB55368XW7UX657ZSPC6BFE92S" hidden="1">'[2]Reco Sheet for Fcast'!$I$8:$J$8</definedName>
    <definedName name="BExB57MZEPL2SA2ONPK66YFLZWJU" localSheetId="10" hidden="1">#REF!</definedName>
    <definedName name="BExB57MZEPL2SA2ONPK66YFLZWJU" hidden="1">'[2]Reco Sheet for Fcast'!$I$8:$J$8</definedName>
    <definedName name="BExB5833OAOJ22VK1YK47FHUSVK2" localSheetId="16" hidden="1">'[3]AMI P &amp; L'!#REF!</definedName>
    <definedName name="BExB5833OAOJ22VK1YK47FHUSVK2" localSheetId="18" hidden="1">'[3]AMI P &amp; L'!#REF!</definedName>
    <definedName name="BExB5833OAOJ22VK1YK47FHUSVK2" localSheetId="19" hidden="1">'[3]AMI P &amp; L'!#REF!</definedName>
    <definedName name="BExB5833OAOJ22VK1YK47FHUSVK2" localSheetId="12" hidden="1">'[3]AMI P &amp; L'!#REF!</definedName>
    <definedName name="BExB5833OAOJ22VK1YK47FHUSVK2" localSheetId="5" hidden="1">'[3]AMI P &amp; L'!#REF!</definedName>
    <definedName name="BExB5833OAOJ22VK1YK47FHUSVK2" localSheetId="11" hidden="1">'[3]AMI P &amp; L'!#REF!</definedName>
    <definedName name="BExB5833OAOJ22VK1YK47FHUSVK2" localSheetId="7" hidden="1">'[3]AMI P &amp; L'!#REF!</definedName>
    <definedName name="BExB5833OAOJ22VK1YK47FHUSVK2" localSheetId="9" hidden="1">'[3]AMI P &amp; L'!#REF!</definedName>
    <definedName name="BExB5833OAOJ22VK1YK47FHUSVK2" localSheetId="10" hidden="1">#REF!</definedName>
    <definedName name="BExB5833OAOJ22VK1YK47FHUSVK2" hidden="1">'[3]AMI P &amp; L'!#REF!</definedName>
    <definedName name="BExB58JDIHS42JZT9DJJMKA8QFCO" localSheetId="10" hidden="1">#REF!</definedName>
    <definedName name="BExB58JDIHS42JZT9DJJMKA8QFCO" hidden="1">'[2]Reco Sheet for Fcast'!$I$11:$J$11</definedName>
    <definedName name="BExB58U5FQC5JWV9CGC83HLLZUZI" localSheetId="10" hidden="1">#REF!</definedName>
    <definedName name="BExB58U5FQC5JWV9CGC83HLLZUZI" hidden="1">'[2]Reco Sheet for Fcast'!$F$7:$G$7</definedName>
    <definedName name="BExB5EDO9XUKHF74X3HAU2WPPHZH" localSheetId="10" hidden="1">#REF!</definedName>
    <definedName name="BExB5EDO9XUKHF74X3HAU2WPPHZH" hidden="1">'[2]Reco Sheet for Fcast'!$I$6:$J$6</definedName>
    <definedName name="BExB5G6EH68AYEP1UT0GHUEL3SLN" localSheetId="10" hidden="1">#REF!</definedName>
    <definedName name="BExB5G6EH68AYEP1UT0GHUEL3SLN" hidden="1">'[2]Reco Sheet for Fcast'!$F$11:$G$11</definedName>
    <definedName name="BExB5LQ3CUIG99R26KF7ZDT7KB5Y" localSheetId="16" hidden="1">#REF!</definedName>
    <definedName name="BExB5LQ3CUIG99R26KF7ZDT7KB5Y" localSheetId="18" hidden="1">#REF!</definedName>
    <definedName name="BExB5LQ3CUIG99R26KF7ZDT7KB5Y" localSheetId="19" hidden="1">#REF!</definedName>
    <definedName name="BExB5LQ3CUIG99R26KF7ZDT7KB5Y" localSheetId="12" hidden="1">#REF!</definedName>
    <definedName name="BExB5LQ3CUIG99R26KF7ZDT7KB5Y" localSheetId="5" hidden="1">#REF!</definedName>
    <definedName name="BExB5LQ3CUIG99R26KF7ZDT7KB5Y" localSheetId="11" hidden="1">#REF!</definedName>
    <definedName name="BExB5LQ3CUIG99R26KF7ZDT7KB5Y" localSheetId="7" hidden="1">#REF!</definedName>
    <definedName name="BExB5LQ3CUIG99R26KF7ZDT7KB5Y" localSheetId="9" hidden="1">#REF!</definedName>
    <definedName name="BExB5LQ3CUIG99R26KF7ZDT7KB5Y" hidden="1">#REF!</definedName>
    <definedName name="BExB5QYVEZWFE5DQVHAM760EV05X" localSheetId="10" hidden="1">#REF!</definedName>
    <definedName name="BExB5QYVEZWFE5DQVHAM760EV05X" hidden="1">'[2]Reco Sheet for Fcast'!$I$7:$J$7</definedName>
    <definedName name="BExB5U9IRH14EMOE0YGIE3WIVLFS" localSheetId="10" hidden="1">#REF!</definedName>
    <definedName name="BExB5U9IRH14EMOE0YGIE3WIVLFS" hidden="1">'[2]Reco Sheet for Fcast'!$I$6:$J$6</definedName>
    <definedName name="BExB5VWYMOV6BAIH7XUBBVPU7MMD" localSheetId="10" hidden="1">#REF!</definedName>
    <definedName name="BExB5VWYMOV6BAIH7XUBBVPU7MMD" hidden="1">'[2]Reco Sheet for Fcast'!$F$9:$G$9</definedName>
    <definedName name="BExB610DZWIJP1B72U9QM42COH2B" localSheetId="10" hidden="1">#REF!</definedName>
    <definedName name="BExB610DZWIJP1B72U9QM42COH2B" hidden="1">'[2]Reco Sheet for Fcast'!$F$9:$G$9</definedName>
    <definedName name="BExB6C3FUAKK9ML5T767NMWGA9YB" localSheetId="10" hidden="1">#REF!</definedName>
    <definedName name="BExB6C3FUAKK9ML5T767NMWGA9YB" hidden="1">'[2]Reco Sheet for Fcast'!$F$7:$G$7</definedName>
    <definedName name="BExB6C8X6JYRLKZKK17VE3QUNL3D" localSheetId="10" hidden="1">#REF!</definedName>
    <definedName name="BExB6C8X6JYRLKZKK17VE3QUNL3D" hidden="1">'[2]Reco Sheet for Fcast'!$G$2</definedName>
    <definedName name="BExB6HN3QRFPXM71MDUK21BKM7PF" localSheetId="10" hidden="1">#REF!</definedName>
    <definedName name="BExB6HN3QRFPXM71MDUK21BKM7PF" hidden="1">'[2]Reco Sheet for Fcast'!$F$11:$G$11</definedName>
    <definedName name="BExB6IZMHCZ3LB7N73KD90YB1HBZ" localSheetId="10" hidden="1">#REF!</definedName>
    <definedName name="BExB6IZMHCZ3LB7N73KD90YB1HBZ" hidden="1">'[2]Reco Sheet for Fcast'!$F$9:$G$9</definedName>
    <definedName name="BExB719SGNX4Y8NE6JEXC555K596" localSheetId="10" hidden="1">#REF!</definedName>
    <definedName name="BExB719SGNX4Y8NE6JEXC555K596" hidden="1">'[2]Reco Sheet for Fcast'!$F$10:$G$10</definedName>
    <definedName name="BExB7265DCHKS7V2OWRBXCZTEIW9" localSheetId="10" hidden="1">#REF!</definedName>
    <definedName name="BExB7265DCHKS7V2OWRBXCZTEIW9" hidden="1">'[2]Reco Sheet for Fcast'!$F$6:$G$6</definedName>
    <definedName name="BExB74PS5P9G0P09Y6DZSCX0FLTJ" localSheetId="10" hidden="1">#REF!</definedName>
    <definedName name="BExB74PS5P9G0P09Y6DZSCX0FLTJ" hidden="1">'[2]Reco Sheet for Fcast'!$I$6:$J$6</definedName>
    <definedName name="BExB78RH79J0MIF7H8CAZ0CFE88Q" localSheetId="16" hidden="1">'[3]AMI P &amp; L'!#REF!</definedName>
    <definedName name="BExB78RH79J0MIF7H8CAZ0CFE88Q" localSheetId="18" hidden="1">'[3]AMI P &amp; L'!#REF!</definedName>
    <definedName name="BExB78RH79J0MIF7H8CAZ0CFE88Q" localSheetId="19" hidden="1">'[3]AMI P &amp; L'!#REF!</definedName>
    <definedName name="BExB78RH79J0MIF7H8CAZ0CFE88Q" localSheetId="12" hidden="1">'[3]AMI P &amp; L'!#REF!</definedName>
    <definedName name="BExB78RH79J0MIF7H8CAZ0CFE88Q" localSheetId="5" hidden="1">'[3]AMI P &amp; L'!#REF!</definedName>
    <definedName name="BExB78RH79J0MIF7H8CAZ0CFE88Q" localSheetId="11" hidden="1">'[3]AMI P &amp; L'!#REF!</definedName>
    <definedName name="BExB78RH79J0MIF7H8CAZ0CFE88Q" localSheetId="7" hidden="1">'[3]AMI P &amp; L'!#REF!</definedName>
    <definedName name="BExB78RH79J0MIF7H8CAZ0CFE88Q" localSheetId="9" hidden="1">'[3]AMI P &amp; L'!#REF!</definedName>
    <definedName name="BExB78RH79J0MIF7H8CAZ0CFE88Q" localSheetId="10" hidden="1">#REF!</definedName>
    <definedName name="BExB78RH79J0MIF7H8CAZ0CFE88Q" hidden="1">'[3]AMI P &amp; L'!#REF!</definedName>
    <definedName name="BExB7ELT09HGDVO5BJC1ZY9D09GZ" localSheetId="10" hidden="1">#REF!</definedName>
    <definedName name="BExB7ELT09HGDVO5BJC1ZY9D09GZ" hidden="1">'[2]Reco Sheet for Fcast'!$H$2:$I$2</definedName>
    <definedName name="BExB7XXV45EK0IDHSBDE8V0UXZNU" localSheetId="16" hidden="1">#REF!</definedName>
    <definedName name="BExB7XXV45EK0IDHSBDE8V0UXZNU" localSheetId="18" hidden="1">#REF!</definedName>
    <definedName name="BExB7XXV45EK0IDHSBDE8V0UXZNU" localSheetId="19" hidden="1">#REF!</definedName>
    <definedName name="BExB7XXV45EK0IDHSBDE8V0UXZNU" localSheetId="12" hidden="1">#REF!</definedName>
    <definedName name="BExB7XXV45EK0IDHSBDE8V0UXZNU" localSheetId="5" hidden="1">#REF!</definedName>
    <definedName name="BExB7XXV45EK0IDHSBDE8V0UXZNU" localSheetId="11" hidden="1">#REF!</definedName>
    <definedName name="BExB7XXV45EK0IDHSBDE8V0UXZNU" localSheetId="7" hidden="1">#REF!</definedName>
    <definedName name="BExB7XXV45EK0IDHSBDE8V0UXZNU" localSheetId="9" hidden="1">#REF!</definedName>
    <definedName name="BExB7XXV45EK0IDHSBDE8V0UXZNU" hidden="1">#REF!</definedName>
    <definedName name="BExB806PAXX70XUTA3ZI7OORD78R" localSheetId="10" hidden="1">#REF!</definedName>
    <definedName name="BExB806PAXX70XUTA3ZI7OORD78R" hidden="1">'[2]Reco Sheet for Fcast'!$F$15</definedName>
    <definedName name="BExB8HF4UBVZKQCSRFRUQL2EE6VL" localSheetId="10" hidden="1">#REF!</definedName>
    <definedName name="BExB8HF4UBVZKQCSRFRUQL2EE6VL" hidden="1">'[2]Reco Sheet for Fcast'!$F$8:$G$8</definedName>
    <definedName name="BExB8HKHKZ1ORJZUYGG2M4VSCC39" localSheetId="10" hidden="1">#REF!</definedName>
    <definedName name="BExB8HKHKZ1ORJZUYGG2M4VSCC39" hidden="1">'[2]Reco Sheet for Fcast'!$F$9:$G$9</definedName>
    <definedName name="BExB8K9L3ECVVHYODX1ITUTEHJTR" hidden="1">'[2]Reco Sheet for Fcast'!$L$6:$M$10</definedName>
    <definedName name="BExB8QPH8DC5BESEVPSMBCWVN6PO" localSheetId="10" hidden="1">#REF!</definedName>
    <definedName name="BExB8QPH8DC5BESEVPSMBCWVN6PO" hidden="1">'[2]Reco Sheet for Fcast'!$F$6:$G$6</definedName>
    <definedName name="BExB8U5N0D85YR8APKN3PPKG0FWP" localSheetId="16" hidden="1">'[3]AMI P &amp; L'!#REF!</definedName>
    <definedName name="BExB8U5N0D85YR8APKN3PPKG0FWP" localSheetId="18" hidden="1">'[3]AMI P &amp; L'!#REF!</definedName>
    <definedName name="BExB8U5N0D85YR8APKN3PPKG0FWP" localSheetId="19" hidden="1">'[3]AMI P &amp; L'!#REF!</definedName>
    <definedName name="BExB8U5N0D85YR8APKN3PPKG0FWP" localSheetId="12" hidden="1">'[3]AMI P &amp; L'!#REF!</definedName>
    <definedName name="BExB8U5N0D85YR8APKN3PPKG0FWP" localSheetId="5" hidden="1">'[3]AMI P &amp; L'!#REF!</definedName>
    <definedName name="BExB8U5N0D85YR8APKN3PPKG0FWP" localSheetId="11" hidden="1">'[3]AMI P &amp; L'!#REF!</definedName>
    <definedName name="BExB8U5N0D85YR8APKN3PPKG0FWP" localSheetId="7" hidden="1">'[3]AMI P &amp; L'!#REF!</definedName>
    <definedName name="BExB8U5N0D85YR8APKN3PPKG0FWP" localSheetId="9" hidden="1">'[3]AMI P &amp; L'!#REF!</definedName>
    <definedName name="BExB8U5N0D85YR8APKN3PPKG0FWP" localSheetId="10" hidden="1">#REF!</definedName>
    <definedName name="BExB8U5N0D85YR8APKN3PPKG0FWP" hidden="1">'[3]AMI P &amp; L'!#REF!</definedName>
    <definedName name="BExB8WJYEQ55LDAYQH0NXEDCQOVD" localSheetId="16" hidden="1">#REF!</definedName>
    <definedName name="BExB8WJYEQ55LDAYQH0NXEDCQOVD" localSheetId="18" hidden="1">#REF!</definedName>
    <definedName name="BExB8WJYEQ55LDAYQH0NXEDCQOVD" localSheetId="19" hidden="1">#REF!</definedName>
    <definedName name="BExB8WJYEQ55LDAYQH0NXEDCQOVD" localSheetId="12" hidden="1">#REF!</definedName>
    <definedName name="BExB8WJYEQ55LDAYQH0NXEDCQOVD" localSheetId="5" hidden="1">#REF!</definedName>
    <definedName name="BExB8WJYEQ55LDAYQH0NXEDCQOVD" localSheetId="11" hidden="1">#REF!</definedName>
    <definedName name="BExB8WJYEQ55LDAYQH0NXEDCQOVD" localSheetId="7" hidden="1">#REF!</definedName>
    <definedName name="BExB8WJYEQ55LDAYQH0NXEDCQOVD" localSheetId="9" hidden="1">#REF!</definedName>
    <definedName name="BExB8WJYEQ55LDAYQH0NXEDCQOVD" localSheetId="10" hidden="1">#REF!</definedName>
    <definedName name="BExB8WJYEQ55LDAYQH0NXEDCQOVD" hidden="1">#REF!</definedName>
    <definedName name="BExB9AXUUDDTRDLVSC7REODDIYJ2" localSheetId="16" hidden="1">#REF!</definedName>
    <definedName name="BExB9AXUUDDTRDLVSC7REODDIYJ2" localSheetId="18" hidden="1">#REF!</definedName>
    <definedName name="BExB9AXUUDDTRDLVSC7REODDIYJ2" localSheetId="19" hidden="1">#REF!</definedName>
    <definedName name="BExB9AXUUDDTRDLVSC7REODDIYJ2" localSheetId="12" hidden="1">#REF!</definedName>
    <definedName name="BExB9AXUUDDTRDLVSC7REODDIYJ2" localSheetId="11" hidden="1">#REF!</definedName>
    <definedName name="BExB9AXUUDDTRDLVSC7REODDIYJ2" localSheetId="7" hidden="1">#REF!</definedName>
    <definedName name="BExB9AXUUDDTRDLVSC7REODDIYJ2" localSheetId="9" hidden="1">#REF!</definedName>
    <definedName name="BExB9AXUUDDTRDLVSC7REODDIYJ2" hidden="1">#REF!</definedName>
    <definedName name="BExB9DHI5I2TJ2LXYPM98EE81L27" localSheetId="10" hidden="1">#REF!</definedName>
    <definedName name="BExB9DHI5I2TJ2LXYPM98EE81L27" hidden="1">'[2]Reco Sheet for Fcast'!$I$9:$J$9</definedName>
    <definedName name="BExB9Q2MZZHBGW8QQKVEYIMJBPIE" localSheetId="16" hidden="1">'[3]AMI P &amp; L'!#REF!</definedName>
    <definedName name="BExB9Q2MZZHBGW8QQKVEYIMJBPIE" localSheetId="18" hidden="1">'[3]AMI P &amp; L'!#REF!</definedName>
    <definedName name="BExB9Q2MZZHBGW8QQKVEYIMJBPIE" localSheetId="19" hidden="1">'[3]AMI P &amp; L'!#REF!</definedName>
    <definedName name="BExB9Q2MZZHBGW8QQKVEYIMJBPIE" localSheetId="12" hidden="1">'[3]AMI P &amp; L'!#REF!</definedName>
    <definedName name="BExB9Q2MZZHBGW8QQKVEYIMJBPIE" localSheetId="5" hidden="1">'[3]AMI P &amp; L'!#REF!</definedName>
    <definedName name="BExB9Q2MZZHBGW8QQKVEYIMJBPIE" localSheetId="11" hidden="1">'[3]AMI P &amp; L'!#REF!</definedName>
    <definedName name="BExB9Q2MZZHBGW8QQKVEYIMJBPIE" localSheetId="7" hidden="1">'[3]AMI P &amp; L'!#REF!</definedName>
    <definedName name="BExB9Q2MZZHBGW8QQKVEYIMJBPIE" localSheetId="9" hidden="1">'[3]AMI P &amp; L'!#REF!</definedName>
    <definedName name="BExB9Q2MZZHBGW8QQKVEYIMJBPIE" localSheetId="10" hidden="1">#REF!</definedName>
    <definedName name="BExB9Q2MZZHBGW8QQKVEYIMJBPIE" hidden="1">'[3]AMI P &amp; L'!#REF!</definedName>
    <definedName name="BExBA1GON0EZRJ20UYPILAPLNQWM" localSheetId="10" hidden="1">#REF!</definedName>
    <definedName name="BExBA1GON0EZRJ20UYPILAPLNQWM" hidden="1">'[2]Reco Sheet for Fcast'!$I$7:$J$7</definedName>
    <definedName name="BExBA69ASGYRZW1G1DYIS9QRRTBN" localSheetId="10" hidden="1">#REF!</definedName>
    <definedName name="BExBA69ASGYRZW1G1DYIS9QRRTBN" hidden="1">'[2]Reco Sheet for Fcast'!$F$9:$G$9</definedName>
    <definedName name="BExBA6K42582A14WFFWQ3Q8QQWB6" localSheetId="10" hidden="1">#REF!</definedName>
    <definedName name="BExBA6K42582A14WFFWQ3Q8QQWB6" hidden="1">'[2]Reco Sheet for Fcast'!$I$7:$J$7</definedName>
    <definedName name="BExBA8I5D4R8R2PYQ1K16TWGTOEP" localSheetId="10" hidden="1">#REF!</definedName>
    <definedName name="BExBA8I5D4R8R2PYQ1K16TWGTOEP" hidden="1">'[2]Reco Sheet for Fcast'!$I$7:$J$7</definedName>
    <definedName name="BExBA93PE0DGUUTA7LLSIGBIXWE5" localSheetId="10" hidden="1">#REF!</definedName>
    <definedName name="BExBA93PE0DGUUTA7LLSIGBIXWE5" hidden="1">'[2]Reco Sheet for Fcast'!$I$7:$J$7</definedName>
    <definedName name="BExBAAGDKQLBSZJAFZFOCDTVS99P" localSheetId="16" hidden="1">'[3]AMI P &amp; L'!#REF!</definedName>
    <definedName name="BExBAAGDKQLBSZJAFZFOCDTVS99P" localSheetId="18" hidden="1">'[3]AMI P &amp; L'!#REF!</definedName>
    <definedName name="BExBAAGDKQLBSZJAFZFOCDTVS99P" localSheetId="19" hidden="1">'[3]AMI P &amp; L'!#REF!</definedName>
    <definedName name="BExBAAGDKQLBSZJAFZFOCDTVS99P" localSheetId="12" hidden="1">'[3]AMI P &amp; L'!#REF!</definedName>
    <definedName name="BExBAAGDKQLBSZJAFZFOCDTVS99P" localSheetId="5" hidden="1">'[3]AMI P &amp; L'!#REF!</definedName>
    <definedName name="BExBAAGDKQLBSZJAFZFOCDTVS99P" localSheetId="11" hidden="1">'[3]AMI P &amp; L'!#REF!</definedName>
    <definedName name="BExBAAGDKQLBSZJAFZFOCDTVS99P" localSheetId="7" hidden="1">'[3]AMI P &amp; L'!#REF!</definedName>
    <definedName name="BExBAAGDKQLBSZJAFZFOCDTVS99P" localSheetId="9" hidden="1">'[3]AMI P &amp; L'!#REF!</definedName>
    <definedName name="BExBAAGDKQLBSZJAFZFOCDTVS99P" localSheetId="10" hidden="1">'[3]AMI P &amp; L'!#REF!</definedName>
    <definedName name="BExBAAGDKQLBSZJAFZFOCDTVS99P" hidden="1">'[3]AMI P &amp; L'!#REF!</definedName>
    <definedName name="BExBAI8X0FKDQJ6YZJQDTTG4ZCWY" localSheetId="10" hidden="1">#REF!</definedName>
    <definedName name="BExBAI8X0FKDQJ6YZJQDTTG4ZCWY" hidden="1">'[2]Reco Sheet for Fcast'!$I$7:$J$7</definedName>
    <definedName name="BExBAKN7XIBAXCF9PCNVS038PCQO" localSheetId="10" hidden="1">#REF!</definedName>
    <definedName name="BExBAKN7XIBAXCF9PCNVS038PCQO" hidden="1">'[2]Reco Sheet for Fcast'!$F$11:$G$11</definedName>
    <definedName name="BExBAKXZ7PBW3DDKKA5MWC1ZUC7O" localSheetId="10" hidden="1">#REF!</definedName>
    <definedName name="BExBAKXZ7PBW3DDKKA5MWC1ZUC7O" hidden="1">'[2]Reco Sheet for Fcast'!$I$8:$J$8</definedName>
    <definedName name="BExBAO8NLXZXHO6KCIECSFCH3RR0" localSheetId="10" hidden="1">#REF!</definedName>
    <definedName name="BExBAO8NLXZXHO6KCIECSFCH3RR0" hidden="1">'[2]Reco Sheet for Fcast'!$I$9:$J$9</definedName>
    <definedName name="BExBAOOT1KBSIEISN1ADL4RMY879" localSheetId="10" hidden="1">#REF!</definedName>
    <definedName name="BExBAOOT1KBSIEISN1ADL4RMY879" hidden="1">'[2]Reco Sheet for Fcast'!$G$2</definedName>
    <definedName name="BExBAVKX8Q09370X1GCZWJ4E91YJ" localSheetId="10" hidden="1">#REF!</definedName>
    <definedName name="BExBAVKX8Q09370X1GCZWJ4E91YJ" hidden="1">'[2]Reco Sheet for Fcast'!$I$8:$J$8</definedName>
    <definedName name="BExBAX2X2ENJYO4QTR5VAIQ86L7B" localSheetId="10" hidden="1">#REF!</definedName>
    <definedName name="BExBAX2X2ENJYO4QTR5VAIQ86L7B" hidden="1">'[2]Reco Sheet for Fcast'!$F$8:$G$8</definedName>
    <definedName name="BExBAZ13D3F1DVJQ6YJ8JGUYEYJE" localSheetId="10" hidden="1">#REF!</definedName>
    <definedName name="BExBAZ13D3F1DVJQ6YJ8JGUYEYJE" hidden="1">'[2]Reco Sheet for Fcast'!$I$11:$J$11</definedName>
    <definedName name="BExBBUCJQRR74Q7GPWDEZXYK2KJL" localSheetId="10" hidden="1">#REF!</definedName>
    <definedName name="BExBBUCJQRR74Q7GPWDEZXYK2KJL" hidden="1">'[2]Reco Sheet for Fcast'!$I$11:$J$11</definedName>
    <definedName name="BExBBV8XVMD9CKZY711T0BN7H3PM" localSheetId="10" hidden="1">#REF!</definedName>
    <definedName name="BExBBV8XVMD9CKZY711T0BN7H3PM" hidden="1">'[2]Reco Sheet for Fcast'!$F$15</definedName>
    <definedName name="BExBC78HXWXHO3XAB6E8NVTBGLJS" localSheetId="10" hidden="1">#REF!</definedName>
    <definedName name="BExBC78HXWXHO3XAB6E8NVTBGLJS" hidden="1">'[2]Reco Sheet for Fcast'!$F$10:$G$10</definedName>
    <definedName name="BExBCFH4L7S4TYW0N2SXKVDCA3MT" localSheetId="16" hidden="1">#REF!</definedName>
    <definedName name="BExBCFH4L7S4TYW0N2SXKVDCA3MT" localSheetId="18" hidden="1">#REF!</definedName>
    <definedName name="BExBCFH4L7S4TYW0N2SXKVDCA3MT" localSheetId="19" hidden="1">#REF!</definedName>
    <definedName name="BExBCFH4L7S4TYW0N2SXKVDCA3MT" localSheetId="12" hidden="1">#REF!</definedName>
    <definedName name="BExBCFH4L7S4TYW0N2SXKVDCA3MT" localSheetId="5" hidden="1">#REF!</definedName>
    <definedName name="BExBCFH4L7S4TYW0N2SXKVDCA3MT" localSheetId="11" hidden="1">#REF!</definedName>
    <definedName name="BExBCFH4L7S4TYW0N2SXKVDCA3MT" localSheetId="7" hidden="1">#REF!</definedName>
    <definedName name="BExBCFH4L7S4TYW0N2SXKVDCA3MT" localSheetId="9" hidden="1">#REF!</definedName>
    <definedName name="BExBCFH4L7S4TYW0N2SXKVDCA3MT" hidden="1">#REF!</definedName>
    <definedName name="BExBCKKJTIRKC1RZJRTK65HHLX4W" localSheetId="10" hidden="1">#REF!</definedName>
    <definedName name="BExBCKKJTIRKC1RZJRTK65HHLX4W" hidden="1">'[2]Reco Sheet for Fcast'!$I$9:$J$9</definedName>
    <definedName name="BExBCLMEPAN3XXX174TU8SS0627Q" localSheetId="16" hidden="1">'[3]AMI P &amp; L'!#REF!</definedName>
    <definedName name="BExBCLMEPAN3XXX174TU8SS0627Q" localSheetId="18" hidden="1">'[3]AMI P &amp; L'!#REF!</definedName>
    <definedName name="BExBCLMEPAN3XXX174TU8SS0627Q" localSheetId="19" hidden="1">'[3]AMI P &amp; L'!#REF!</definedName>
    <definedName name="BExBCLMEPAN3XXX174TU8SS0627Q" localSheetId="12" hidden="1">'[3]AMI P &amp; L'!#REF!</definedName>
    <definedName name="BExBCLMEPAN3XXX174TU8SS0627Q" localSheetId="5" hidden="1">'[3]AMI P &amp; L'!#REF!</definedName>
    <definedName name="BExBCLMEPAN3XXX174TU8SS0627Q" localSheetId="11" hidden="1">'[3]AMI P &amp; L'!#REF!</definedName>
    <definedName name="BExBCLMEPAN3XXX174TU8SS0627Q" localSheetId="7" hidden="1">'[3]AMI P &amp; L'!#REF!</definedName>
    <definedName name="BExBCLMEPAN3XXX174TU8SS0627Q" localSheetId="9" hidden="1">'[3]AMI P &amp; L'!#REF!</definedName>
    <definedName name="BExBCLMEPAN3XXX174TU8SS0627Q" localSheetId="10" hidden="1">#REF!</definedName>
    <definedName name="BExBCLMEPAN3XXX174TU8SS0627Q" hidden="1">'[3]AMI P &amp; L'!#REF!</definedName>
    <definedName name="BExBCRBEYR2KZ8FAQFZ2NHY13WIY" localSheetId="10" hidden="1">#REF!</definedName>
    <definedName name="BExBCRBEYR2KZ8FAQFZ2NHY13WIY" hidden="1">'[2]Reco Sheet for Fcast'!$F$15</definedName>
    <definedName name="BExBD303042MO1GR0POO3IQ33MOB" localSheetId="16" hidden="1">#REF!</definedName>
    <definedName name="BExBD303042MO1GR0POO3IQ33MOB" localSheetId="18" hidden="1">#REF!</definedName>
    <definedName name="BExBD303042MO1GR0POO3IQ33MOB" localSheetId="19" hidden="1">#REF!</definedName>
    <definedName name="BExBD303042MO1GR0POO3IQ33MOB" localSheetId="12" hidden="1">#REF!</definedName>
    <definedName name="BExBD303042MO1GR0POO3IQ33MOB" localSheetId="5" hidden="1">#REF!</definedName>
    <definedName name="BExBD303042MO1GR0POO3IQ33MOB" localSheetId="11" hidden="1">#REF!</definedName>
    <definedName name="BExBD303042MO1GR0POO3IQ33MOB" localSheetId="7" hidden="1">#REF!</definedName>
    <definedName name="BExBD303042MO1GR0POO3IQ33MOB" localSheetId="9" hidden="1">#REF!</definedName>
    <definedName name="BExBD303042MO1GR0POO3IQ33MOB" hidden="1">#REF!</definedName>
    <definedName name="BExBD4I559NXSV6J07Q343TKYMVJ" localSheetId="10" hidden="1">#REF!</definedName>
    <definedName name="BExBD4I559NXSV6J07Q343TKYMVJ" hidden="1">'[2]Reco Sheet for Fcast'!$G$2</definedName>
    <definedName name="BExBDBZQLTX3OGFYGULQFK5WEZU5" localSheetId="10" hidden="1">#REF!</definedName>
    <definedName name="BExBDBZQLTX3OGFYGULQFK5WEZU5" hidden="1">'[2]Reco Sheet for Fcast'!$F$7:$G$7</definedName>
    <definedName name="BExBDJS9TUEU8Z84IV59E5V4T8K6" localSheetId="16" hidden="1">'[3]AMI P &amp; L'!#REF!</definedName>
    <definedName name="BExBDJS9TUEU8Z84IV59E5V4T8K6" localSheetId="18" hidden="1">'[3]AMI P &amp; L'!#REF!</definedName>
    <definedName name="BExBDJS9TUEU8Z84IV59E5V4T8K6" localSheetId="19" hidden="1">'[3]AMI P &amp; L'!#REF!</definedName>
    <definedName name="BExBDJS9TUEU8Z84IV59E5V4T8K6" localSheetId="12" hidden="1">'[3]AMI P &amp; L'!#REF!</definedName>
    <definedName name="BExBDJS9TUEU8Z84IV59E5V4T8K6" localSheetId="5" hidden="1">'[3]AMI P &amp; L'!#REF!</definedName>
    <definedName name="BExBDJS9TUEU8Z84IV59E5V4T8K6" localSheetId="11" hidden="1">'[3]AMI P &amp; L'!#REF!</definedName>
    <definedName name="BExBDJS9TUEU8Z84IV59E5V4T8K6" localSheetId="7" hidden="1">'[3]AMI P &amp; L'!#REF!</definedName>
    <definedName name="BExBDJS9TUEU8Z84IV59E5V4T8K6" localSheetId="9" hidden="1">'[3]AMI P &amp; L'!#REF!</definedName>
    <definedName name="BExBDJS9TUEU8Z84IV59E5V4T8K6" localSheetId="10" hidden="1">#REF!</definedName>
    <definedName name="BExBDJS9TUEU8Z84IV59E5V4T8K6" hidden="1">'[3]AMI P &amp; L'!#REF!</definedName>
    <definedName name="BExBDKOMSVH4XMH52CFJ3F028I9R" localSheetId="10" hidden="1">#REF!</definedName>
    <definedName name="BExBDKOMSVH4XMH52CFJ3F028I9R" hidden="1">'[2]Reco Sheet for Fcast'!$G$2</definedName>
    <definedName name="BExBDSRXVZQ0W5WXQMP5XD00GRRL" localSheetId="10" hidden="1">#REF!</definedName>
    <definedName name="BExBDSRXVZQ0W5WXQMP5XD00GRRL" hidden="1">'[2]Reco Sheet for Fcast'!$I$8:$J$8</definedName>
    <definedName name="BExBDT2QTPSTYED3RWGES5QGI7VV" localSheetId="16" hidden="1">#REF!</definedName>
    <definedName name="BExBDT2QTPSTYED3RWGES5QGI7VV" localSheetId="18" hidden="1">#REF!</definedName>
    <definedName name="BExBDT2QTPSTYED3RWGES5QGI7VV" localSheetId="19" hidden="1">#REF!</definedName>
    <definedName name="BExBDT2QTPSTYED3RWGES5QGI7VV" localSheetId="12" hidden="1">#REF!</definedName>
    <definedName name="BExBDT2QTPSTYED3RWGES5QGI7VV" localSheetId="5" hidden="1">#REF!</definedName>
    <definedName name="BExBDT2QTPSTYED3RWGES5QGI7VV" localSheetId="11" hidden="1">#REF!</definedName>
    <definedName name="BExBDT2QTPSTYED3RWGES5QGI7VV" localSheetId="7" hidden="1">#REF!</definedName>
    <definedName name="BExBDT2QTPSTYED3RWGES5QGI7VV" localSheetId="9" hidden="1">#REF!</definedName>
    <definedName name="BExBDT2QTPSTYED3RWGES5QGI7VV" hidden="1">#REF!</definedName>
    <definedName name="BExBDUVGK3E1J4JY9ZYTS7V14BLY" localSheetId="10" hidden="1">#REF!</definedName>
    <definedName name="BExBDUVGK3E1J4JY9ZYTS7V14BLY" hidden="1">'[2]Reco Sheet for Fcast'!$G$2</definedName>
    <definedName name="BExBDXVD2DLLN6TA9MP26MNPUFW7" localSheetId="16" hidden="1">#REF!</definedName>
    <definedName name="BExBDXVD2DLLN6TA9MP26MNPUFW7" localSheetId="18" hidden="1">#REF!</definedName>
    <definedName name="BExBDXVD2DLLN6TA9MP26MNPUFW7" localSheetId="19" hidden="1">#REF!</definedName>
    <definedName name="BExBDXVD2DLLN6TA9MP26MNPUFW7" localSheetId="12" hidden="1">#REF!</definedName>
    <definedName name="BExBDXVD2DLLN6TA9MP26MNPUFW7" localSheetId="5" hidden="1">#REF!</definedName>
    <definedName name="BExBDXVD2DLLN6TA9MP26MNPUFW7" localSheetId="11" hidden="1">#REF!</definedName>
    <definedName name="BExBDXVD2DLLN6TA9MP26MNPUFW7" localSheetId="7" hidden="1">#REF!</definedName>
    <definedName name="BExBDXVD2DLLN6TA9MP26MNPUFW7" localSheetId="9" hidden="1">#REF!</definedName>
    <definedName name="BExBDXVD2DLLN6TA9MP26MNPUFW7" hidden="1">#REF!</definedName>
    <definedName name="BExBE162OSBKD30I7T1DKKPT3I9I" localSheetId="10" hidden="1">#REF!</definedName>
    <definedName name="BExBE162OSBKD30I7T1DKKPT3I9I" hidden="1">'[2]Reco Sheet for Fcast'!$I$10:$J$10</definedName>
    <definedName name="BExBE5NWKF3JY3D79JVGRSGJR400" localSheetId="16" hidden="1">#REF!</definedName>
    <definedName name="BExBE5NWKF3JY3D79JVGRSGJR400" localSheetId="18" hidden="1">#REF!</definedName>
    <definedName name="BExBE5NWKF3JY3D79JVGRSGJR400" localSheetId="19" hidden="1">#REF!</definedName>
    <definedName name="BExBE5NWKF3JY3D79JVGRSGJR400" localSheetId="12" hidden="1">#REF!</definedName>
    <definedName name="BExBE5NWKF3JY3D79JVGRSGJR400" localSheetId="5" hidden="1">#REF!</definedName>
    <definedName name="BExBE5NWKF3JY3D79JVGRSGJR400" localSheetId="11" hidden="1">#REF!</definedName>
    <definedName name="BExBE5NWKF3JY3D79JVGRSGJR400" localSheetId="7" hidden="1">#REF!</definedName>
    <definedName name="BExBE5NWKF3JY3D79JVGRSGJR400" localSheetId="9" hidden="1">#REF!</definedName>
    <definedName name="BExBE5NWKF3JY3D79JVGRSGJR400" hidden="1">#REF!</definedName>
    <definedName name="BExBE5YOPZ8MJAYGZW8WZ85UDLJF" localSheetId="16" hidden="1">#REF!</definedName>
    <definedName name="BExBE5YOPZ8MJAYGZW8WZ85UDLJF" localSheetId="18" hidden="1">#REF!</definedName>
    <definedName name="BExBE5YOPZ8MJAYGZW8WZ85UDLJF" localSheetId="19" hidden="1">#REF!</definedName>
    <definedName name="BExBE5YOPZ8MJAYGZW8WZ85UDLJF" localSheetId="12" hidden="1">#REF!</definedName>
    <definedName name="BExBE5YOPZ8MJAYGZW8WZ85UDLJF" localSheetId="11" hidden="1">#REF!</definedName>
    <definedName name="BExBE5YOPZ8MJAYGZW8WZ85UDLJF" localSheetId="7" hidden="1">#REF!</definedName>
    <definedName name="BExBE5YOPZ8MJAYGZW8WZ85UDLJF" localSheetId="9" hidden="1">#REF!</definedName>
    <definedName name="BExBE5YOPZ8MJAYGZW8WZ85UDLJF" hidden="1">#REF!</definedName>
    <definedName name="BExBEC9ATLQZF86W1M3APSM4HEOH" localSheetId="10" hidden="1">#REF!</definedName>
    <definedName name="BExBEC9ATLQZF86W1M3APSM4HEOH" hidden="1">'[2]Reco Sheet for Fcast'!$I$6:$J$6</definedName>
    <definedName name="BExBEF3VXW3Y3SZ6RC9PX7QEB12Y" hidden="1">'[2]Reco Sheet for Fcast'!$F$15</definedName>
    <definedName name="BExBEYFQJE9YK12A6JBMRFKEC7RN" localSheetId="10" hidden="1">#REF!</definedName>
    <definedName name="BExBEYFQJE9YK12A6JBMRFKEC7RN" hidden="1">'[2]Reco Sheet for Fcast'!$I$6:$J$6</definedName>
    <definedName name="BExBG1ED81J2O4A2S5F5Y3BPHMCR" localSheetId="10" hidden="1">#REF!</definedName>
    <definedName name="BExBG1ED81J2O4A2S5F5Y3BPHMCR" hidden="1">'[2]Reco Sheet for Fcast'!$I$8:$J$8</definedName>
    <definedName name="BExCRLIHS7466WFJ3RPIUGGXYESZ" localSheetId="10" hidden="1">#REF!</definedName>
    <definedName name="BExCRLIHS7466WFJ3RPIUGGXYESZ" hidden="1">'[2]Reco Sheet for Fcast'!$I$9:$J$9</definedName>
    <definedName name="BExCRQWQFIEUV7HE228YUBUUJA9K" hidden="1">'[2]Reco Sheet for Fcast'!$F$15:$AI$18</definedName>
    <definedName name="BExCS1EDDUEAEWHVYXHIP9I1WCJH" localSheetId="10" hidden="1">#REF!</definedName>
    <definedName name="BExCS1EDDUEAEWHVYXHIP9I1WCJH" hidden="1">'[2]Reco Sheet for Fcast'!$I$10:$J$10</definedName>
    <definedName name="BExCS4E9E7CKF2RTM6INK6MAILOV" localSheetId="16" hidden="1">#REF!</definedName>
    <definedName name="BExCS4E9E7CKF2RTM6INK6MAILOV" localSheetId="18" hidden="1">#REF!</definedName>
    <definedName name="BExCS4E9E7CKF2RTM6INK6MAILOV" localSheetId="19" hidden="1">#REF!</definedName>
    <definedName name="BExCS4E9E7CKF2RTM6INK6MAILOV" localSheetId="12" hidden="1">#REF!</definedName>
    <definedName name="BExCS4E9E7CKF2RTM6INK6MAILOV" localSheetId="8" hidden="1">#REF!</definedName>
    <definedName name="BExCS4E9E7CKF2RTM6INK6MAILOV" localSheetId="11" hidden="1">#REF!</definedName>
    <definedName name="BExCS4E9E7CKF2RTM6INK6MAILOV" localSheetId="7" hidden="1">#REF!</definedName>
    <definedName name="BExCS4E9E7CKF2RTM6INK6MAILOV" localSheetId="9" hidden="1">#REF!</definedName>
    <definedName name="BExCS4E9E7CKF2RTM6INK6MAILOV" localSheetId="10" hidden="1">#REF!</definedName>
    <definedName name="BExCS4E9E7CKF2RTM6INK6MAILOV" hidden="1">#REF!</definedName>
    <definedName name="BExCS7ZPMHFJ4UJDAL8CQOLSZ13B" localSheetId="16" hidden="1">'[3]AMI P &amp; L'!#REF!</definedName>
    <definedName name="BExCS7ZPMHFJ4UJDAL8CQOLSZ13B" localSheetId="18" hidden="1">'[3]AMI P &amp; L'!#REF!</definedName>
    <definedName name="BExCS7ZPMHFJ4UJDAL8CQOLSZ13B" localSheetId="19" hidden="1">'[3]AMI P &amp; L'!#REF!</definedName>
    <definedName name="BExCS7ZPMHFJ4UJDAL8CQOLSZ13B" localSheetId="12" hidden="1">'[3]AMI P &amp; L'!#REF!</definedName>
    <definedName name="BExCS7ZPMHFJ4UJDAL8CQOLSZ13B" localSheetId="5" hidden="1">'[3]AMI P &amp; L'!#REF!</definedName>
    <definedName name="BExCS7ZPMHFJ4UJDAL8CQOLSZ13B" localSheetId="11" hidden="1">'[3]AMI P &amp; L'!#REF!</definedName>
    <definedName name="BExCS7ZPMHFJ4UJDAL8CQOLSZ13B" localSheetId="7" hidden="1">'[3]AMI P &amp; L'!#REF!</definedName>
    <definedName name="BExCS7ZPMHFJ4UJDAL8CQOLSZ13B" localSheetId="9" hidden="1">'[3]AMI P &amp; L'!#REF!</definedName>
    <definedName name="BExCS7ZPMHFJ4UJDAL8CQOLSZ13B" localSheetId="10" hidden="1">#REF!</definedName>
    <definedName name="BExCS7ZPMHFJ4UJDAL8CQOLSZ13B" hidden="1">'[3]AMI P &amp; L'!#REF!</definedName>
    <definedName name="BExCS8W4NJUZH9S1CYB6XSDLEPBW" localSheetId="10" hidden="1">#REF!</definedName>
    <definedName name="BExCS8W4NJUZH9S1CYB6XSDLEPBW" hidden="1">'[2]Reco Sheet for Fcast'!$I$2:$J$2</definedName>
    <definedName name="BExCSAE1M6G20R41J0Y24YNN0YC1" localSheetId="10" hidden="1">#REF!</definedName>
    <definedName name="BExCSAE1M6G20R41J0Y24YNN0YC1" hidden="1">'[2]Reco Sheet for Fcast'!$I$6:$J$6</definedName>
    <definedName name="BExCSAOUZOYKHN7HV511TO8VDJ02" localSheetId="10" hidden="1">#REF!</definedName>
    <definedName name="BExCSAOUZOYKHN7HV511TO8VDJ02" hidden="1">'[2]Reco Sheet for Fcast'!$I$8:$J$8</definedName>
    <definedName name="BExCSMOFTXSUEC1T46LR1UPYRCX5" localSheetId="10" hidden="1">#REF!</definedName>
    <definedName name="BExCSMOFTXSUEC1T46LR1UPYRCX5" hidden="1">'[2]Reco Sheet for Fcast'!$G$2</definedName>
    <definedName name="BExCSSDG3TM6TPKS19E9QYJEELZ6" localSheetId="16" hidden="1">'[3]AMI P &amp; L'!#REF!</definedName>
    <definedName name="BExCSSDG3TM6TPKS19E9QYJEELZ6" localSheetId="18" hidden="1">'[3]AMI P &amp; L'!#REF!</definedName>
    <definedName name="BExCSSDG3TM6TPKS19E9QYJEELZ6" localSheetId="19" hidden="1">'[3]AMI P &amp; L'!#REF!</definedName>
    <definedName name="BExCSSDG3TM6TPKS19E9QYJEELZ6" localSheetId="12" hidden="1">'[3]AMI P &amp; L'!#REF!</definedName>
    <definedName name="BExCSSDG3TM6TPKS19E9QYJEELZ6" localSheetId="5" hidden="1">'[3]AMI P &amp; L'!#REF!</definedName>
    <definedName name="BExCSSDG3TM6TPKS19E9QYJEELZ6" localSheetId="11" hidden="1">'[3]AMI P &amp; L'!#REF!</definedName>
    <definedName name="BExCSSDG3TM6TPKS19E9QYJEELZ6" localSheetId="7" hidden="1">'[3]AMI P &amp; L'!#REF!</definedName>
    <definedName name="BExCSSDG3TM6TPKS19E9QYJEELZ6" localSheetId="9" hidden="1">'[3]AMI P &amp; L'!#REF!</definedName>
    <definedName name="BExCSSDG3TM6TPKS19E9QYJEELZ6" localSheetId="10" hidden="1">#REF!</definedName>
    <definedName name="BExCSSDG3TM6TPKS19E9QYJEELZ6" hidden="1">'[3]AMI P &amp; L'!#REF!</definedName>
    <definedName name="BExCSUGZTH68S9G7WRZU0HVIGIKV" localSheetId="16" hidden="1">#REF!</definedName>
    <definedName name="BExCSUGZTH68S9G7WRZU0HVIGIKV" localSheetId="18" hidden="1">#REF!</definedName>
    <definedName name="BExCSUGZTH68S9G7WRZU0HVIGIKV" localSheetId="19" hidden="1">#REF!</definedName>
    <definedName name="BExCSUGZTH68S9G7WRZU0HVIGIKV" localSheetId="12" hidden="1">#REF!</definedName>
    <definedName name="BExCSUGZTH68S9G7WRZU0HVIGIKV" localSheetId="5" hidden="1">#REF!</definedName>
    <definedName name="BExCSUGZTH68S9G7WRZU0HVIGIKV" localSheetId="11" hidden="1">#REF!</definedName>
    <definedName name="BExCSUGZTH68S9G7WRZU0HVIGIKV" localSheetId="7" hidden="1">#REF!</definedName>
    <definedName name="BExCSUGZTH68S9G7WRZU0HVIGIKV" localSheetId="9" hidden="1">#REF!</definedName>
    <definedName name="BExCSUGZTH68S9G7WRZU0HVIGIKV" hidden="1">#REF!</definedName>
    <definedName name="BExCSZV7U67UWXL2HKJNM5W1E4OO" localSheetId="10" hidden="1">#REF!</definedName>
    <definedName name="BExCSZV7U67UWXL2HKJNM5W1E4OO" hidden="1">'[2]Reco Sheet for Fcast'!$I$7:$J$7</definedName>
    <definedName name="BExCT4NSDT61OCH04Y2QIFIOP75H" localSheetId="16" hidden="1">'[3]AMI P &amp; L'!#REF!</definedName>
    <definedName name="BExCT4NSDT61OCH04Y2QIFIOP75H" localSheetId="18" hidden="1">'[3]AMI P &amp; L'!#REF!</definedName>
    <definedName name="BExCT4NSDT61OCH04Y2QIFIOP75H" localSheetId="19" hidden="1">'[3]AMI P &amp; L'!#REF!</definedName>
    <definedName name="BExCT4NSDT61OCH04Y2QIFIOP75H" localSheetId="12" hidden="1">'[3]AMI P &amp; L'!#REF!</definedName>
    <definedName name="BExCT4NSDT61OCH04Y2QIFIOP75H" localSheetId="5" hidden="1">'[3]AMI P &amp; L'!#REF!</definedName>
    <definedName name="BExCT4NSDT61OCH04Y2QIFIOP75H" localSheetId="11" hidden="1">'[3]AMI P &amp; L'!#REF!</definedName>
    <definedName name="BExCT4NSDT61OCH04Y2QIFIOP75H" localSheetId="7" hidden="1">'[3]AMI P &amp; L'!#REF!</definedName>
    <definedName name="BExCT4NSDT61OCH04Y2QIFIOP75H" localSheetId="9" hidden="1">'[3]AMI P &amp; L'!#REF!</definedName>
    <definedName name="BExCT4NSDT61OCH04Y2QIFIOP75H" localSheetId="10" hidden="1">#REF!</definedName>
    <definedName name="BExCT4NSDT61OCH04Y2QIFIOP75H" hidden="1">'[3]AMI P &amp; L'!#REF!</definedName>
    <definedName name="BExCTW8G3VCZ55S09HTUGXKB1P2M" localSheetId="10" hidden="1">#REF!</definedName>
    <definedName name="BExCTW8G3VCZ55S09HTUGXKB1P2M" hidden="1">'[2]Reco Sheet for Fcast'!$F$11:$G$11</definedName>
    <definedName name="BExCTYS2KX0QANOLT8LGZ9WV3S3T" localSheetId="10" hidden="1">#REF!</definedName>
    <definedName name="BExCTYS2KX0QANOLT8LGZ9WV3S3T" hidden="1">'[2]Reco Sheet for Fcast'!$F$15</definedName>
    <definedName name="BExCTZZ9JNES4EDHW97NP0EGQALX" localSheetId="10" hidden="1">#REF!</definedName>
    <definedName name="BExCTZZ9JNES4EDHW97NP0EGQALX" hidden="1">'[2]Reco Sheet for Fcast'!$G$2</definedName>
    <definedName name="BExCU0A1V6NMZQ9ASYJ8QIVQ5UR2" localSheetId="16" hidden="1">'[3]AMI P &amp; L'!#REF!</definedName>
    <definedName name="BExCU0A1V6NMZQ9ASYJ8QIVQ5UR2" localSheetId="18" hidden="1">'[3]AMI P &amp; L'!#REF!</definedName>
    <definedName name="BExCU0A1V6NMZQ9ASYJ8QIVQ5UR2" localSheetId="19" hidden="1">'[3]AMI P &amp; L'!#REF!</definedName>
    <definedName name="BExCU0A1V6NMZQ9ASYJ8QIVQ5UR2" localSheetId="12" hidden="1">'[3]AMI P &amp; L'!#REF!</definedName>
    <definedName name="BExCU0A1V6NMZQ9ASYJ8QIVQ5UR2" localSheetId="5" hidden="1">'[3]AMI P &amp; L'!#REF!</definedName>
    <definedName name="BExCU0A1V6NMZQ9ASYJ8QIVQ5UR2" localSheetId="11" hidden="1">'[3]AMI P &amp; L'!#REF!</definedName>
    <definedName name="BExCU0A1V6NMZQ9ASYJ8QIVQ5UR2" localSheetId="7" hidden="1">'[3]AMI P &amp; L'!#REF!</definedName>
    <definedName name="BExCU0A1V6NMZQ9ASYJ8QIVQ5UR2" localSheetId="9" hidden="1">'[3]AMI P &amp; L'!#REF!</definedName>
    <definedName name="BExCU0A1V6NMZQ9ASYJ8QIVQ5UR2" localSheetId="10" hidden="1">#REF!</definedName>
    <definedName name="BExCU0A1V6NMZQ9ASYJ8QIVQ5UR2" hidden="1">'[3]AMI P &amp; L'!#REF!</definedName>
    <definedName name="BExCU2834920JBHSPCRC4UF80OLL" localSheetId="10" hidden="1">#REF!</definedName>
    <definedName name="BExCU2834920JBHSPCRC4UF80OLL" hidden="1">'[2]Reco Sheet for Fcast'!$F$11:$G$11</definedName>
    <definedName name="BExCU8O54I3P3WRYWY1CRP3S78QY" localSheetId="10" hidden="1">#REF!</definedName>
    <definedName name="BExCU8O54I3P3WRYWY1CRP3S78QY" hidden="1">'[2]Reco Sheet for Fcast'!$G$2</definedName>
    <definedName name="BExCUDRJO23YOKT8GPWOVQ4XEHF5" localSheetId="10" hidden="1">#REF!</definedName>
    <definedName name="BExCUDRJO23YOKT8GPWOVQ4XEHF5" hidden="1">'[2]Reco Sheet for Fcast'!$F$6:$G$6</definedName>
    <definedName name="BExCUGRGLX1AYN8HK7GN3RQ6XWIM" localSheetId="16" hidden="1">#REF!</definedName>
    <definedName name="BExCUGRGLX1AYN8HK7GN3RQ6XWIM" localSheetId="18" hidden="1">#REF!</definedName>
    <definedName name="BExCUGRGLX1AYN8HK7GN3RQ6XWIM" localSheetId="19" hidden="1">#REF!</definedName>
    <definedName name="BExCUGRGLX1AYN8HK7GN3RQ6XWIM" localSheetId="12" hidden="1">#REF!</definedName>
    <definedName name="BExCUGRGLX1AYN8HK7GN3RQ6XWIM" localSheetId="5" hidden="1">#REF!</definedName>
    <definedName name="BExCUGRGLX1AYN8HK7GN3RQ6XWIM" localSheetId="11" hidden="1">#REF!</definedName>
    <definedName name="BExCUGRGLX1AYN8HK7GN3RQ6XWIM" localSheetId="7" hidden="1">#REF!</definedName>
    <definedName name="BExCUGRGLX1AYN8HK7GN3RQ6XWIM" localSheetId="9" hidden="1">#REF!</definedName>
    <definedName name="BExCUGRGLX1AYN8HK7GN3RQ6XWIM" hidden="1">#REF!</definedName>
    <definedName name="BExCUPAXFR16YMWL30ME3F3BSRDZ" localSheetId="10" hidden="1">#REF!</definedName>
    <definedName name="BExCUPAXFR16YMWL30ME3F3BSRDZ" hidden="1">'[2]Reco Sheet for Fcast'!$F$8:$G$8</definedName>
    <definedName name="BExCUR94DHCE47PUUWEMT5QZOYR2" localSheetId="10" hidden="1">#REF!</definedName>
    <definedName name="BExCUR94DHCE47PUUWEMT5QZOYR2" hidden="1">'[2]Reco Sheet for Fcast'!$H$2:$I$2</definedName>
    <definedName name="BExCV634L7SVHGB0UDDTRRQ2Q72H" localSheetId="10" hidden="1">#REF!</definedName>
    <definedName name="BExCV634L7SVHGB0UDDTRRQ2Q72H" hidden="1">'[2]Reco Sheet for Fcast'!$I$7:$J$7</definedName>
    <definedName name="BExCVBXGSXT9FWJRG62PX9S1RK83" localSheetId="10" hidden="1">#REF!</definedName>
    <definedName name="BExCVBXGSXT9FWJRG62PX9S1RK83" hidden="1">'[2]Reco Sheet for Fcast'!$I$8:$J$8</definedName>
    <definedName name="BExCVHBNLOHNFS0JAV3I1XGPNH9W" localSheetId="10" hidden="1">#REF!</definedName>
    <definedName name="BExCVHBNLOHNFS0JAV3I1XGPNH9W" hidden="1">'[2]Reco Sheet for Fcast'!$F$15</definedName>
    <definedName name="BExCVI86R31A2IOZIEBY1FJLVILD" localSheetId="10" hidden="1">#REF!</definedName>
    <definedName name="BExCVI86R31A2IOZIEBY1FJLVILD" hidden="1">'[2]Reco Sheet for Fcast'!$I$10:$J$10</definedName>
    <definedName name="BExCVKGZXE0I9EIXKBZVSGSEY2RR" localSheetId="10" hidden="1">#REF!</definedName>
    <definedName name="BExCVKGZXE0I9EIXKBZVSGSEY2RR" hidden="1">'[2]Reco Sheet for Fcast'!$F$9:$G$9</definedName>
    <definedName name="BExCVV44WY5807WGMTGKPW0GT256" localSheetId="10" hidden="1">#REF!</definedName>
    <definedName name="BExCVV44WY5807WGMTGKPW0GT256" hidden="1">'[2]Reco Sheet for Fcast'!$I$7:$J$7</definedName>
    <definedName name="BExCVVK8GI44DNT5MTM7AOS4U9N8" hidden="1">'[2]Reco Sheet for Fcast'!$I$7:$J$7</definedName>
    <definedName name="BExCVZ5PN4V6MRBZ04PZJW3GEF8S" localSheetId="16" hidden="1">'[3]AMI P &amp; L'!#REF!</definedName>
    <definedName name="BExCVZ5PN4V6MRBZ04PZJW3GEF8S" localSheetId="18" hidden="1">'[3]AMI P &amp; L'!#REF!</definedName>
    <definedName name="BExCVZ5PN4V6MRBZ04PZJW3GEF8S" localSheetId="19" hidden="1">'[3]AMI P &amp; L'!#REF!</definedName>
    <definedName name="BExCVZ5PN4V6MRBZ04PZJW3GEF8S" localSheetId="12" hidden="1">'[3]AMI P &amp; L'!#REF!</definedName>
    <definedName name="BExCVZ5PN4V6MRBZ04PZJW3GEF8S" localSheetId="5" hidden="1">'[3]AMI P &amp; L'!#REF!</definedName>
    <definedName name="BExCVZ5PN4V6MRBZ04PZJW3GEF8S" localSheetId="11" hidden="1">'[3]AMI P &amp; L'!#REF!</definedName>
    <definedName name="BExCVZ5PN4V6MRBZ04PZJW3GEF8S" localSheetId="7" hidden="1">'[3]AMI P &amp; L'!#REF!</definedName>
    <definedName name="BExCVZ5PN4V6MRBZ04PZJW3GEF8S" localSheetId="9" hidden="1">'[3]AMI P &amp; L'!#REF!</definedName>
    <definedName name="BExCVZ5PN4V6MRBZ04PZJW3GEF8S" localSheetId="10" hidden="1">#REF!</definedName>
    <definedName name="BExCVZ5PN4V6MRBZ04PZJW3GEF8S" hidden="1">'[3]AMI P &amp; L'!#REF!</definedName>
    <definedName name="BExCW13R0GWJYGXZBNCPAHQN4NR2" localSheetId="10" hidden="1">#REF!</definedName>
    <definedName name="BExCW13R0GWJYGXZBNCPAHQN4NR2" hidden="1">'[2]Reco Sheet for Fcast'!$I$10:$J$10</definedName>
    <definedName name="BExCW9Y5HWU4RJTNX74O6L24VGCK" localSheetId="10" hidden="1">#REF!</definedName>
    <definedName name="BExCW9Y5HWU4RJTNX74O6L24VGCK" hidden="1">'[2]Reco Sheet for Fcast'!$H$2:$I$2</definedName>
    <definedName name="BExCWMJAP755C7AV2QKTWYDPDSSV" hidden="1">'[2]Reco Sheet for Fcast'!$F$8:$G$8</definedName>
    <definedName name="BExCWPDPESGZS07QGBLSBWDNVJLZ" localSheetId="10" hidden="1">#REF!</definedName>
    <definedName name="BExCWPDPESGZS07QGBLSBWDNVJLZ" hidden="1">'[2]Reco Sheet for Fcast'!$F$7:$G$7</definedName>
    <definedName name="BExCWSDLJ7DJX3139FQJM3LND72J" hidden="1">'[2]Reco Sheet for Fcast'!$O$6:$P$10</definedName>
    <definedName name="BExCWTVKHIVCRHF8GC39KI58YM5K" localSheetId="10" hidden="1">#REF!</definedName>
    <definedName name="BExCWTVKHIVCRHF8GC39KI58YM5K" hidden="1">'[2]Reco Sheet for Fcast'!$G$2</definedName>
    <definedName name="BExCX2KGRZBRVLZNM8SUSIE6A0RL" localSheetId="16" hidden="1">'[3]AMI P &amp; L'!#REF!</definedName>
    <definedName name="BExCX2KGRZBRVLZNM8SUSIE6A0RL" localSheetId="18" hidden="1">'[3]AMI P &amp; L'!#REF!</definedName>
    <definedName name="BExCX2KGRZBRVLZNM8SUSIE6A0RL" localSheetId="19" hidden="1">'[3]AMI P &amp; L'!#REF!</definedName>
    <definedName name="BExCX2KGRZBRVLZNM8SUSIE6A0RL" localSheetId="12" hidden="1">'[3]AMI P &amp; L'!#REF!</definedName>
    <definedName name="BExCX2KGRZBRVLZNM8SUSIE6A0RL" localSheetId="5" hidden="1">'[3]AMI P &amp; L'!#REF!</definedName>
    <definedName name="BExCX2KGRZBRVLZNM8SUSIE6A0RL" localSheetId="11" hidden="1">'[3]AMI P &amp; L'!#REF!</definedName>
    <definedName name="BExCX2KGRZBRVLZNM8SUSIE6A0RL" localSheetId="7" hidden="1">'[3]AMI P &amp; L'!#REF!</definedName>
    <definedName name="BExCX2KGRZBRVLZNM8SUSIE6A0RL" localSheetId="9" hidden="1">'[3]AMI P &amp; L'!#REF!</definedName>
    <definedName name="BExCX2KGRZBRVLZNM8SUSIE6A0RL" localSheetId="10" hidden="1">#REF!</definedName>
    <definedName name="BExCX2KGRZBRVLZNM8SUSIE6A0RL" hidden="1">'[3]AMI P &amp; L'!#REF!</definedName>
    <definedName name="BExCX3X451T70LZ1VF95L7W4Y4TM" localSheetId="10" hidden="1">#REF!</definedName>
    <definedName name="BExCX3X451T70LZ1VF95L7W4Y4TM" hidden="1">'[2]Reco Sheet for Fcast'!$F$10:$G$10</definedName>
    <definedName name="BExCX4NZ2N1OUGXM7EV0U7VULJMM" localSheetId="10" hidden="1">#REF!</definedName>
    <definedName name="BExCX4NZ2N1OUGXM7EV0U7VULJMM" hidden="1">'[2]Reco Sheet for Fcast'!$F$7:$G$7</definedName>
    <definedName name="BExCXILMURGYMAH6N5LF5DV6K3GM" localSheetId="10" hidden="1">#REF!</definedName>
    <definedName name="BExCXILMURGYMAH6N5LF5DV6K3GM" hidden="1">'[2]Reco Sheet for Fcast'!$I$9:$J$9</definedName>
    <definedName name="BExCXK3M8NPWOZZALA6L6RUCBB2J" localSheetId="16" hidden="1">#REF!</definedName>
    <definedName name="BExCXK3M8NPWOZZALA6L6RUCBB2J" localSheetId="18" hidden="1">#REF!</definedName>
    <definedName name="BExCXK3M8NPWOZZALA6L6RUCBB2J" localSheetId="19" hidden="1">#REF!</definedName>
    <definedName name="BExCXK3M8NPWOZZALA6L6RUCBB2J" localSheetId="12" hidden="1">#REF!</definedName>
    <definedName name="BExCXK3M8NPWOZZALA6L6RUCBB2J" localSheetId="8" hidden="1">#REF!</definedName>
    <definedName name="BExCXK3M8NPWOZZALA6L6RUCBB2J" localSheetId="11" hidden="1">#REF!</definedName>
    <definedName name="BExCXK3M8NPWOZZALA6L6RUCBB2J" localSheetId="7" hidden="1">#REF!</definedName>
    <definedName name="BExCXK3M8NPWOZZALA6L6RUCBB2J" localSheetId="9" hidden="1">#REF!</definedName>
    <definedName name="BExCXK3M8NPWOZZALA6L6RUCBB2J" hidden="1">#REF!</definedName>
    <definedName name="BExCXKZZ6U10NBCECNUV9U56FB6V" localSheetId="16" hidden="1">#REF!</definedName>
    <definedName name="BExCXKZZ6U10NBCECNUV9U56FB6V" localSheetId="18" hidden="1">#REF!</definedName>
    <definedName name="BExCXKZZ6U10NBCECNUV9U56FB6V" localSheetId="19" hidden="1">#REF!</definedName>
    <definedName name="BExCXKZZ6U10NBCECNUV9U56FB6V" localSheetId="12" hidden="1">#REF!</definedName>
    <definedName name="BExCXKZZ6U10NBCECNUV9U56FB6V" localSheetId="11" hidden="1">#REF!</definedName>
    <definedName name="BExCXKZZ6U10NBCECNUV9U56FB6V" localSheetId="7" hidden="1">#REF!</definedName>
    <definedName name="BExCXKZZ6U10NBCECNUV9U56FB6V" localSheetId="9" hidden="1">#REF!</definedName>
    <definedName name="BExCXKZZ6U10NBCECNUV9U56FB6V" hidden="1">#REF!</definedName>
    <definedName name="BExCXQUFBMXQ1650735H48B1AZT3" localSheetId="10" hidden="1">#REF!</definedName>
    <definedName name="BExCXQUFBMXQ1650735H48B1AZT3" hidden="1">'[2]Reco Sheet for Fcast'!$F$15</definedName>
    <definedName name="BExCY2DQO9VLA77Q7EG3T0XNXX4F" localSheetId="10" hidden="1">#REF!</definedName>
    <definedName name="BExCY2DQO9VLA77Q7EG3T0XNXX4F" hidden="1">'[2]Reco Sheet for Fcast'!$F$11:$G$11</definedName>
    <definedName name="BExCY6VMJ68MX3C981R5Q0BX5791" localSheetId="10" hidden="1">#REF!</definedName>
    <definedName name="BExCY6VMJ68MX3C981R5Q0BX5791" hidden="1">'[2]Reco Sheet for Fcast'!$I$9:$J$9</definedName>
    <definedName name="BExCYAH2SAZCPW6XCB7V7PMMCAWO" localSheetId="10" hidden="1">#REF!</definedName>
    <definedName name="BExCYAH2SAZCPW6XCB7V7PMMCAWO" hidden="1">'[2]Reco Sheet for Fcast'!$I$6:$J$6</definedName>
    <definedName name="BExCYFV9Z4OENTUNF9IWT6ELMRCL" hidden="1">'[2]Reco Sheet for Fcast'!$I$7:$J$7</definedName>
    <definedName name="BExCYPRC5HJE6N2XQTHCT6NXGP8N" localSheetId="10" hidden="1">#REF!</definedName>
    <definedName name="BExCYPRC5HJE6N2XQTHCT6NXGP8N" hidden="1">'[2]Reco Sheet for Fcast'!$I$11:$J$11</definedName>
    <definedName name="BExCYUK0I3UEXZNFDW71G6Z6D8XR" localSheetId="16" hidden="1">'[3]AMI P &amp; L'!#REF!</definedName>
    <definedName name="BExCYUK0I3UEXZNFDW71G6Z6D8XR" localSheetId="18" hidden="1">'[3]AMI P &amp; L'!#REF!</definedName>
    <definedName name="BExCYUK0I3UEXZNFDW71G6Z6D8XR" localSheetId="19" hidden="1">'[3]AMI P &amp; L'!#REF!</definedName>
    <definedName name="BExCYUK0I3UEXZNFDW71G6Z6D8XR" localSheetId="12" hidden="1">'[3]AMI P &amp; L'!#REF!</definedName>
    <definedName name="BExCYUK0I3UEXZNFDW71G6Z6D8XR" localSheetId="5" hidden="1">'[3]AMI P &amp; L'!#REF!</definedName>
    <definedName name="BExCYUK0I3UEXZNFDW71G6Z6D8XR" localSheetId="11" hidden="1">'[3]AMI P &amp; L'!#REF!</definedName>
    <definedName name="BExCYUK0I3UEXZNFDW71G6Z6D8XR" localSheetId="7" hidden="1">'[3]AMI P &amp; L'!#REF!</definedName>
    <definedName name="BExCYUK0I3UEXZNFDW71G6Z6D8XR" localSheetId="9" hidden="1">'[3]AMI P &amp; L'!#REF!</definedName>
    <definedName name="BExCYUK0I3UEXZNFDW71G6Z6D8XR" localSheetId="10" hidden="1">#REF!</definedName>
    <definedName name="BExCYUK0I3UEXZNFDW71G6Z6D8XR" hidden="1">'[3]AMI P &amp; L'!#REF!</definedName>
    <definedName name="BExCZFZCXMLY5DWESYJ9NGTJYQ8M" localSheetId="10" hidden="1">#REF!</definedName>
    <definedName name="BExCZFZCXMLY5DWESYJ9NGTJYQ8M" hidden="1">'[2]Reco Sheet for Fcast'!$I$11:$J$11</definedName>
    <definedName name="BExCZJ4P8WS0BDT31WDXI0ROE7D6" localSheetId="10" hidden="1">#REF!</definedName>
    <definedName name="BExCZJ4P8WS0BDT31WDXI0ROE7D6" hidden="1">'[2]Reco Sheet for Fcast'!$F$6:$G$6</definedName>
    <definedName name="BExCZKH6NI0EE02L995IFVBD1J59" localSheetId="10" hidden="1">#REF!</definedName>
    <definedName name="BExCZKH6NI0EE02L995IFVBD1J59" hidden="1">'[2]Reco Sheet for Fcast'!$I$8:$J$8</definedName>
    <definedName name="BExCZU7T2KCK97JI9FE1XITCRE8U" localSheetId="16" hidden="1">#REF!</definedName>
    <definedName name="BExCZU7T2KCK97JI9FE1XITCRE8U" localSheetId="18" hidden="1">#REF!</definedName>
    <definedName name="BExCZU7T2KCK97JI9FE1XITCRE8U" localSheetId="19" hidden="1">#REF!</definedName>
    <definedName name="BExCZU7T2KCK97JI9FE1XITCRE8U" localSheetId="12" hidden="1">#REF!</definedName>
    <definedName name="BExCZU7T2KCK97JI9FE1XITCRE8U" localSheetId="5" hidden="1">#REF!</definedName>
    <definedName name="BExCZU7T2KCK97JI9FE1XITCRE8U" localSheetId="11" hidden="1">#REF!</definedName>
    <definedName name="BExCZU7T2KCK97JI9FE1XITCRE8U" localSheetId="7" hidden="1">#REF!</definedName>
    <definedName name="BExCZU7T2KCK97JI9FE1XITCRE8U" localSheetId="9" hidden="1">#REF!</definedName>
    <definedName name="BExCZU7T2KCK97JI9FE1XITCRE8U" hidden="1">#REF!</definedName>
    <definedName name="BExCZUD9FEOJBKDJ51Z3JON9LKJ8" localSheetId="10" hidden="1">#REF!</definedName>
    <definedName name="BExCZUD9FEOJBKDJ51Z3JON9LKJ8" hidden="1">'[2]Reco Sheet for Fcast'!$G$2</definedName>
    <definedName name="BExD0CCO4AZHRMZ3PSLCEN7T63L2" hidden="1">'[4]Bud Mth'!$I$6:$J$6</definedName>
    <definedName name="BExD0HALIN0JR4JTPGDEVAEE5EX5" localSheetId="10" hidden="1">#REF!</definedName>
    <definedName name="BExD0HALIN0JR4JTPGDEVAEE5EX5" hidden="1">'[2]Reco Sheet for Fcast'!$I$8:$J$8</definedName>
    <definedName name="BExD0LCCDPG16YLY5WQSZF1XI5DA" localSheetId="10" hidden="1">#REF!</definedName>
    <definedName name="BExD0LCCDPG16YLY5WQSZF1XI5DA" hidden="1">'[2]Reco Sheet for Fcast'!$I$9:$J$9</definedName>
    <definedName name="BExD0RMWSB4TRECEHTH6NN4K9DFZ" localSheetId="10" hidden="1">#REF!</definedName>
    <definedName name="BExD0RMWSB4TRECEHTH6NN4K9DFZ" hidden="1">'[2]Reco Sheet for Fcast'!$I$11:$J$11</definedName>
    <definedName name="BExD0U6KG10QGVDI1XSHK0J10A2V" localSheetId="10" hidden="1">#REF!</definedName>
    <definedName name="BExD0U6KG10QGVDI1XSHK0J10A2V" hidden="1">'[2]Reco Sheet for Fcast'!$I$7:$J$7</definedName>
    <definedName name="BExD13RUIBGRXDL4QDZ305UKUR12" localSheetId="10" hidden="1">#REF!</definedName>
    <definedName name="BExD13RUIBGRXDL4QDZ305UKUR12" hidden="1">'[2]Reco Sheet for Fcast'!$I$9:$J$9</definedName>
    <definedName name="BExD14DETV5R4OOTMAXD5NAKWRO3" localSheetId="10" hidden="1">#REF!</definedName>
    <definedName name="BExD14DETV5R4OOTMAXD5NAKWRO3" hidden="1">'[2]Reco Sheet for Fcast'!$H$2:$I$2</definedName>
    <definedName name="BExD15PVEDBQYR2EAO7B3FB96GXL" localSheetId="16" hidden="1">#REF!</definedName>
    <definedName name="BExD15PVEDBQYR2EAO7B3FB96GXL" localSheetId="18" hidden="1">#REF!</definedName>
    <definedName name="BExD15PVEDBQYR2EAO7B3FB96GXL" localSheetId="19" hidden="1">#REF!</definedName>
    <definedName name="BExD15PVEDBQYR2EAO7B3FB96GXL" localSheetId="12" hidden="1">#REF!</definedName>
    <definedName name="BExD15PVEDBQYR2EAO7B3FB96GXL" localSheetId="5" hidden="1">#REF!</definedName>
    <definedName name="BExD15PVEDBQYR2EAO7B3FB96GXL" localSheetId="11" hidden="1">#REF!</definedName>
    <definedName name="BExD15PVEDBQYR2EAO7B3FB96GXL" localSheetId="7" hidden="1">#REF!</definedName>
    <definedName name="BExD15PVEDBQYR2EAO7B3FB96GXL" localSheetId="9" hidden="1">#REF!</definedName>
    <definedName name="BExD15PVEDBQYR2EAO7B3FB96GXL" hidden="1">#REF!</definedName>
    <definedName name="BExD1OAU9OXQAZA4D70HP72CU6GB" localSheetId="10" hidden="1">#REF!</definedName>
    <definedName name="BExD1OAU9OXQAZA4D70HP72CU6GB" hidden="1">'[2]Reco Sheet for Fcast'!$I$7:$J$7</definedName>
    <definedName name="BExD1Y1JV61416YA1XRQHKWPZIE7" localSheetId="10" hidden="1">#REF!</definedName>
    <definedName name="BExD1Y1JV61416YA1XRQHKWPZIE7" hidden="1">'[2]Reco Sheet for Fcast'!$F$6:$G$6</definedName>
    <definedName name="BExD21HKYZH6AN0830NG17ZRUS1T" hidden="1">'[2]Reco Sheet for Fcast'!$G$2:$H$2</definedName>
    <definedName name="BExD2AHAKLXLHE5UREIETBE22KWM" localSheetId="16" hidden="1">#REF!</definedName>
    <definedName name="BExD2AHAKLXLHE5UREIETBE22KWM" localSheetId="18" hidden="1">#REF!</definedName>
    <definedName name="BExD2AHAKLXLHE5UREIETBE22KWM" localSheetId="19" hidden="1">#REF!</definedName>
    <definedName name="BExD2AHAKLXLHE5UREIETBE22KWM" localSheetId="12" hidden="1">#REF!</definedName>
    <definedName name="BExD2AHAKLXLHE5UREIETBE22KWM" localSheetId="5" hidden="1">#REF!</definedName>
    <definedName name="BExD2AHAKLXLHE5UREIETBE22KWM" localSheetId="11" hidden="1">#REF!</definedName>
    <definedName name="BExD2AHAKLXLHE5UREIETBE22KWM" localSheetId="7" hidden="1">#REF!</definedName>
    <definedName name="BExD2AHAKLXLHE5UREIETBE22KWM" localSheetId="9" hidden="1">#REF!</definedName>
    <definedName name="BExD2AHAKLXLHE5UREIETBE22KWM" localSheetId="10" hidden="1">#REF!</definedName>
    <definedName name="BExD2AHAKLXLHE5UREIETBE22KWM" hidden="1">#REF!</definedName>
    <definedName name="BExD2CFHIRMBKN5KXE5QP4XXEWFS" localSheetId="16" hidden="1">'[3]AMI P &amp; L'!#REF!</definedName>
    <definedName name="BExD2CFHIRMBKN5KXE5QP4XXEWFS" localSheetId="18" hidden="1">'[3]AMI P &amp; L'!#REF!</definedName>
    <definedName name="BExD2CFHIRMBKN5KXE5QP4XXEWFS" localSheetId="19" hidden="1">'[3]AMI P &amp; L'!#REF!</definedName>
    <definedName name="BExD2CFHIRMBKN5KXE5QP4XXEWFS" localSheetId="12" hidden="1">'[3]AMI P &amp; L'!#REF!</definedName>
    <definedName name="BExD2CFHIRMBKN5KXE5QP4XXEWFS" localSheetId="5" hidden="1">'[3]AMI P &amp; L'!#REF!</definedName>
    <definedName name="BExD2CFHIRMBKN5KXE5QP4XXEWFS" localSheetId="11" hidden="1">'[3]AMI P &amp; L'!#REF!</definedName>
    <definedName name="BExD2CFHIRMBKN5KXE5QP4XXEWFS" localSheetId="7" hidden="1">'[3]AMI P &amp; L'!#REF!</definedName>
    <definedName name="BExD2CFHIRMBKN5KXE5QP4XXEWFS" localSheetId="9" hidden="1">'[3]AMI P &amp; L'!#REF!</definedName>
    <definedName name="BExD2CFHIRMBKN5KXE5QP4XXEWFS" localSheetId="10" hidden="1">#REF!</definedName>
    <definedName name="BExD2CFHIRMBKN5KXE5QP4XXEWFS" hidden="1">'[3]AMI P &amp; L'!#REF!</definedName>
    <definedName name="BExD2DMHH1HWXQ9W0YYMDP8AAX8Q" localSheetId="10" hidden="1">#REF!</definedName>
    <definedName name="BExD2DMHH1HWXQ9W0YYMDP8AAX8Q" hidden="1">'[2]Reco Sheet for Fcast'!$F$6:$G$6</definedName>
    <definedName name="BExD2HTPC7IWBAU6OSQ67MQA8BYZ" localSheetId="10" hidden="1">#REF!</definedName>
    <definedName name="BExD2HTPC7IWBAU6OSQ67MQA8BYZ" hidden="1">'[2]Reco Sheet for Fcast'!$F$10:$G$10</definedName>
    <definedName name="BExD363H2VGFIQUCE6LS4AC5J0ZT" localSheetId="10" hidden="1">#REF!</definedName>
    <definedName name="BExD363H2VGFIQUCE6LS4AC5J0ZT" hidden="1">'[2]Reco Sheet for Fcast'!$F$7:$G$7</definedName>
    <definedName name="BExD37QXHXNRAT3KZWRFA3MXHIF8" hidden="1">'[4]Bud Mth'!$F$6:$G$6</definedName>
    <definedName name="BExD3A588E939V61P1XEW0FI5Q0S" localSheetId="10" hidden="1">#REF!</definedName>
    <definedName name="BExD3A588E939V61P1XEW0FI5Q0S" hidden="1">'[2]Reco Sheet for Fcast'!$I$10:$J$10</definedName>
    <definedName name="BExD3CJJDKVR9M18XI3WDZH80WL6" localSheetId="10" hidden="1">#REF!</definedName>
    <definedName name="BExD3CJJDKVR9M18XI3WDZH80WL6" hidden="1">'[2]Reco Sheet for Fcast'!$I$11:$J$11</definedName>
    <definedName name="BExD3ESD9WYJIB3TRDPJ1CKXRAVL" localSheetId="10" hidden="1">#REF!</definedName>
    <definedName name="BExD3ESD9WYJIB3TRDPJ1CKXRAVL" hidden="1">'[2]Reco Sheet for Fcast'!$I$11:$J$11</definedName>
    <definedName name="BExD3F368X5S25MWSUNIV57RDB57" localSheetId="16" hidden="1">'[3]AMI P &amp; L'!#REF!</definedName>
    <definedName name="BExD3F368X5S25MWSUNIV57RDB57" localSheetId="18" hidden="1">'[3]AMI P &amp; L'!#REF!</definedName>
    <definedName name="BExD3F368X5S25MWSUNIV57RDB57" localSheetId="19" hidden="1">'[3]AMI P &amp; L'!#REF!</definedName>
    <definedName name="BExD3F368X5S25MWSUNIV57RDB57" localSheetId="12" hidden="1">'[3]AMI P &amp; L'!#REF!</definedName>
    <definedName name="BExD3F368X5S25MWSUNIV57RDB57" localSheetId="5" hidden="1">'[3]AMI P &amp; L'!#REF!</definedName>
    <definedName name="BExD3F368X5S25MWSUNIV57RDB57" localSheetId="11" hidden="1">'[3]AMI P &amp; L'!#REF!</definedName>
    <definedName name="BExD3F368X5S25MWSUNIV57RDB57" localSheetId="7" hidden="1">'[3]AMI P &amp; L'!#REF!</definedName>
    <definedName name="BExD3F368X5S25MWSUNIV57RDB57" localSheetId="9" hidden="1">'[3]AMI P &amp; L'!#REF!</definedName>
    <definedName name="BExD3F368X5S25MWSUNIV57RDB57" localSheetId="10" hidden="1">#REF!</definedName>
    <definedName name="BExD3F368X5S25MWSUNIV57RDB57" hidden="1">'[3]AMI P &amp; L'!#REF!</definedName>
    <definedName name="BExD3H6Q0X859YKIX6M8ZEYXI1G6" hidden="1">'[4]Bud Mth'!$F$15:$S$21</definedName>
    <definedName name="BExD3IJ5IT335SOSNV9L85WKAOSI" localSheetId="10" hidden="1">#REF!</definedName>
    <definedName name="BExD3IJ5IT335SOSNV9L85WKAOSI" hidden="1">'[2]Reco Sheet for Fcast'!$F$11:$G$11</definedName>
    <definedName name="BExD3KBVUY57GMMQTOFEU6S6G1AY" localSheetId="10" hidden="1">#REF!</definedName>
    <definedName name="BExD3KBVUY57GMMQTOFEU6S6G1AY" hidden="1">'[2]Reco Sheet for Fcast'!$F$9:$G$9</definedName>
    <definedName name="BExD3NMR7AW2Z6V8SC79VQR37NA6" localSheetId="10" hidden="1">#REF!</definedName>
    <definedName name="BExD3NMR7AW2Z6V8SC79VQR37NA6" hidden="1">'[2]Reco Sheet for Fcast'!$F$8:$G$8</definedName>
    <definedName name="BExD3QXA2UQ2W4N7NYLUEOG40BZB" localSheetId="10" hidden="1">#REF!</definedName>
    <definedName name="BExD3QXA2UQ2W4N7NYLUEOG40BZB" hidden="1">'[2]Reco Sheet for Fcast'!$F$10:$G$10</definedName>
    <definedName name="BExD3U2N041TEJ7GCN005UTPHNXY" localSheetId="10" hidden="1">#REF!</definedName>
    <definedName name="BExD3U2N041TEJ7GCN005UTPHNXY" hidden="1">'[2]Reco Sheet for Fcast'!$F$6:$G$6</definedName>
    <definedName name="BExD40O0CFTNJFOFMMM1KH0P7BUI" localSheetId="16" hidden="1">'[3]AMI P &amp; L'!#REF!</definedName>
    <definedName name="BExD40O0CFTNJFOFMMM1KH0P7BUI" localSheetId="18" hidden="1">'[3]AMI P &amp; L'!#REF!</definedName>
    <definedName name="BExD40O0CFTNJFOFMMM1KH0P7BUI" localSheetId="19" hidden="1">'[3]AMI P &amp; L'!#REF!</definedName>
    <definedName name="BExD40O0CFTNJFOFMMM1KH0P7BUI" localSheetId="12" hidden="1">'[3]AMI P &amp; L'!#REF!</definedName>
    <definedName name="BExD40O0CFTNJFOFMMM1KH0P7BUI" localSheetId="5" hidden="1">'[3]AMI P &amp; L'!#REF!</definedName>
    <definedName name="BExD40O0CFTNJFOFMMM1KH0P7BUI" localSheetId="11" hidden="1">'[3]AMI P &amp; L'!#REF!</definedName>
    <definedName name="BExD40O0CFTNJFOFMMM1KH0P7BUI" localSheetId="7" hidden="1">'[3]AMI P &amp; L'!#REF!</definedName>
    <definedName name="BExD40O0CFTNJFOFMMM1KH0P7BUI" localSheetId="9" hidden="1">'[3]AMI P &amp; L'!#REF!</definedName>
    <definedName name="BExD40O0CFTNJFOFMMM1KH0P7BUI" localSheetId="10" hidden="1">#REF!</definedName>
    <definedName name="BExD40O0CFTNJFOFMMM1KH0P7BUI" hidden="1">'[3]AMI P &amp; L'!#REF!</definedName>
    <definedName name="BExD4BR9HJ3MWWZ5KLVZWX9FJAUS" localSheetId="10" hidden="1">#REF!</definedName>
    <definedName name="BExD4BR9HJ3MWWZ5KLVZWX9FJAUS" hidden="1">'[2]Reco Sheet for Fcast'!$F$11:$G$11</definedName>
    <definedName name="BExD4F1WTKT3H0N9MF4H1LX7MBSY" localSheetId="10" hidden="1">#REF!</definedName>
    <definedName name="BExD4F1WTKT3H0N9MF4H1LX7MBSY" hidden="1">'[2]Reco Sheet for Fcast'!$I$8:$J$8</definedName>
    <definedName name="BExD4H5GQWXBS6LUL3TSP36DVO38" localSheetId="16" hidden="1">'[3]AMI P &amp; L'!#REF!</definedName>
    <definedName name="BExD4H5GQWXBS6LUL3TSP36DVO38" localSheetId="18" hidden="1">'[3]AMI P &amp; L'!#REF!</definedName>
    <definedName name="BExD4H5GQWXBS6LUL3TSP36DVO38" localSheetId="19" hidden="1">'[3]AMI P &amp; L'!#REF!</definedName>
    <definedName name="BExD4H5GQWXBS6LUL3TSP36DVO38" localSheetId="12" hidden="1">'[3]AMI P &amp; L'!#REF!</definedName>
    <definedName name="BExD4H5GQWXBS6LUL3TSP36DVO38" localSheetId="5" hidden="1">'[3]AMI P &amp; L'!#REF!</definedName>
    <definedName name="BExD4H5GQWXBS6LUL3TSP36DVO38" localSheetId="11" hidden="1">'[3]AMI P &amp; L'!#REF!</definedName>
    <definedName name="BExD4H5GQWXBS6LUL3TSP36DVO38" localSheetId="7" hidden="1">'[3]AMI P &amp; L'!#REF!</definedName>
    <definedName name="BExD4H5GQWXBS6LUL3TSP36DVO38" localSheetId="9" hidden="1">'[3]AMI P &amp; L'!#REF!</definedName>
    <definedName name="BExD4H5GQWXBS6LUL3TSP36DVO38" localSheetId="10" hidden="1">#REF!</definedName>
    <definedName name="BExD4H5GQWXBS6LUL3TSP36DVO38" hidden="1">'[3]AMI P &amp; L'!#REF!</definedName>
    <definedName name="BExD4IHX75GVFK6I80F7IR7955K1" hidden="1">'[4]Bud Mth'!$F$15</definedName>
    <definedName name="BExD4JJSS3QDBLABCJCHD45SRNPI" localSheetId="16" hidden="1">'[3]AMI P &amp; L'!#REF!</definedName>
    <definedName name="BExD4JJSS3QDBLABCJCHD45SRNPI" localSheetId="18" hidden="1">'[3]AMI P &amp; L'!#REF!</definedName>
    <definedName name="BExD4JJSS3QDBLABCJCHD45SRNPI" localSheetId="19" hidden="1">'[3]AMI P &amp; L'!#REF!</definedName>
    <definedName name="BExD4JJSS3QDBLABCJCHD45SRNPI" localSheetId="12" hidden="1">'[3]AMI P &amp; L'!#REF!</definedName>
    <definedName name="BExD4JJSS3QDBLABCJCHD45SRNPI" localSheetId="5" hidden="1">'[3]AMI P &amp; L'!#REF!</definedName>
    <definedName name="BExD4JJSS3QDBLABCJCHD45SRNPI" localSheetId="11" hidden="1">'[3]AMI P &amp; L'!#REF!</definedName>
    <definedName name="BExD4JJSS3QDBLABCJCHD45SRNPI" localSheetId="7" hidden="1">'[3]AMI P &amp; L'!#REF!</definedName>
    <definedName name="BExD4JJSS3QDBLABCJCHD45SRNPI" localSheetId="9" hidden="1">'[3]AMI P &amp; L'!#REF!</definedName>
    <definedName name="BExD4JJSS3QDBLABCJCHD45SRNPI" localSheetId="10" hidden="1">#REF!</definedName>
    <definedName name="BExD4JJSS3QDBLABCJCHD45SRNPI" hidden="1">'[3]AMI P &amp; L'!#REF!</definedName>
    <definedName name="BExD4R1I0MKF033I5LPUYIMTZ6E8" localSheetId="16" hidden="1">'[3]AMI P &amp; L'!#REF!</definedName>
    <definedName name="BExD4R1I0MKF033I5LPUYIMTZ6E8" localSheetId="18" hidden="1">'[3]AMI P &amp; L'!#REF!</definedName>
    <definedName name="BExD4R1I0MKF033I5LPUYIMTZ6E8" localSheetId="19" hidden="1">'[3]AMI P &amp; L'!#REF!</definedName>
    <definedName name="BExD4R1I0MKF033I5LPUYIMTZ6E8" localSheetId="12" hidden="1">'[3]AMI P &amp; L'!#REF!</definedName>
    <definedName name="BExD4R1I0MKF033I5LPUYIMTZ6E8" localSheetId="11" hidden="1">'[3]AMI P &amp; L'!#REF!</definedName>
    <definedName name="BExD4R1I0MKF033I5LPUYIMTZ6E8" localSheetId="7" hidden="1">'[3]AMI P &amp; L'!#REF!</definedName>
    <definedName name="BExD4R1I0MKF033I5LPUYIMTZ6E8" localSheetId="9" hidden="1">'[3]AMI P &amp; L'!#REF!</definedName>
    <definedName name="BExD4R1I0MKF033I5LPUYIMTZ6E8" localSheetId="10" hidden="1">#REF!</definedName>
    <definedName name="BExD4R1I0MKF033I5LPUYIMTZ6E8" hidden="1">'[3]AMI P &amp; L'!#REF!</definedName>
    <definedName name="BExD50MT3M6XZLNUP9JL93EG6D9R" localSheetId="10" hidden="1">#REF!</definedName>
    <definedName name="BExD50MT3M6XZLNUP9JL93EG6D9R" hidden="1">'[2]Reco Sheet for Fcast'!$I$11:$J$11</definedName>
    <definedName name="BExD5EV7KDSVF1CJT38M4IBPFLPY" localSheetId="10" hidden="1">#REF!</definedName>
    <definedName name="BExD5EV7KDSVF1CJT38M4IBPFLPY" hidden="1">'[2]Reco Sheet for Fcast'!$F$11:$G$11</definedName>
    <definedName name="BExD5FRK547OESJRYAW574DZEZ7J" localSheetId="10" hidden="1">#REF!</definedName>
    <definedName name="BExD5FRK547OESJRYAW574DZEZ7J" hidden="1">'[2]Reco Sheet for Fcast'!$I$9:$J$9</definedName>
    <definedName name="BExD5I5X2YA2YNCTCDSMEL4CWF4N" localSheetId="10" hidden="1">#REF!</definedName>
    <definedName name="BExD5I5X2YA2YNCTCDSMEL4CWF4N" hidden="1">'[2]Reco Sheet for Fcast'!$F$7:$G$7</definedName>
    <definedName name="BExD5QUSRFJWRQ1ZM50WYLCF74DF" localSheetId="10" hidden="1">#REF!</definedName>
    <definedName name="BExD5QUSRFJWRQ1ZM50WYLCF74DF" hidden="1">'[2]Reco Sheet for Fcast'!$I$9:$J$9</definedName>
    <definedName name="BExD5SSUIF6AJQHBHK8PNMFBPRYB" localSheetId="10" hidden="1">#REF!</definedName>
    <definedName name="BExD5SSUIF6AJQHBHK8PNMFBPRYB" hidden="1">'[2]Reco Sheet for Fcast'!$F$8:$G$8</definedName>
    <definedName name="BExD623C9LRX18BE0W2V6SZLQUXX" localSheetId="16" hidden="1">'[3]AMI P &amp; L'!#REF!</definedName>
    <definedName name="BExD623C9LRX18BE0W2V6SZLQUXX" localSheetId="18" hidden="1">'[3]AMI P &amp; L'!#REF!</definedName>
    <definedName name="BExD623C9LRX18BE0W2V6SZLQUXX" localSheetId="19" hidden="1">'[3]AMI P &amp; L'!#REF!</definedName>
    <definedName name="BExD623C9LRX18BE0W2V6SZLQUXX" localSheetId="12" hidden="1">'[3]AMI P &amp; L'!#REF!</definedName>
    <definedName name="BExD623C9LRX18BE0W2V6SZLQUXX" localSheetId="5" hidden="1">'[3]AMI P &amp; L'!#REF!</definedName>
    <definedName name="BExD623C9LRX18BE0W2V6SZLQUXX" localSheetId="11" hidden="1">'[3]AMI P &amp; L'!#REF!</definedName>
    <definedName name="BExD623C9LRX18BE0W2V6SZLQUXX" localSheetId="7" hidden="1">'[3]AMI P &amp; L'!#REF!</definedName>
    <definedName name="BExD623C9LRX18BE0W2V6SZLQUXX" localSheetId="9" hidden="1">'[3]AMI P &amp; L'!#REF!</definedName>
    <definedName name="BExD623C9LRX18BE0W2V6SZLQUXX" localSheetId="10" hidden="1">#REF!</definedName>
    <definedName name="BExD623C9LRX18BE0W2V6SZLQUXX" hidden="1">'[3]AMI P &amp; L'!#REF!</definedName>
    <definedName name="BExD6AC4VDV2QBVC73C49W2OU12I" localSheetId="16" hidden="1">#REF!</definedName>
    <definedName name="BExD6AC4VDV2QBVC73C49W2OU12I" localSheetId="18" hidden="1">#REF!</definedName>
    <definedName name="BExD6AC4VDV2QBVC73C49W2OU12I" localSheetId="19" hidden="1">#REF!</definedName>
    <definedName name="BExD6AC4VDV2QBVC73C49W2OU12I" localSheetId="12" hidden="1">#REF!</definedName>
    <definedName name="BExD6AC4VDV2QBVC73C49W2OU12I" localSheetId="5" hidden="1">#REF!</definedName>
    <definedName name="BExD6AC4VDV2QBVC73C49W2OU12I" localSheetId="11" hidden="1">#REF!</definedName>
    <definedName name="BExD6AC4VDV2QBVC73C49W2OU12I" localSheetId="7" hidden="1">#REF!</definedName>
    <definedName name="BExD6AC4VDV2QBVC73C49W2OU12I" localSheetId="9" hidden="1">#REF!</definedName>
    <definedName name="BExD6AC4VDV2QBVC73C49W2OU12I" hidden="1">#REF!</definedName>
    <definedName name="BExD6CQA7UMJBXV7AIFAIHUF2ICX" localSheetId="10" hidden="1">#REF!</definedName>
    <definedName name="BExD6CQA7UMJBXV7AIFAIHUF2ICX" hidden="1">'[2]Reco Sheet for Fcast'!$F$9:$G$9</definedName>
    <definedName name="BExD6DS52K2CC3509UN77XBR0868" localSheetId="16" hidden="1">'[3]AMI P &amp; L'!#REF!</definedName>
    <definedName name="BExD6DS52K2CC3509UN77XBR0868" localSheetId="18" hidden="1">'[3]AMI P &amp; L'!#REF!</definedName>
    <definedName name="BExD6DS52K2CC3509UN77XBR0868" localSheetId="19" hidden="1">'[3]AMI P &amp; L'!#REF!</definedName>
    <definedName name="BExD6DS52K2CC3509UN77XBR0868" localSheetId="12" hidden="1">'[3]AMI P &amp; L'!#REF!</definedName>
    <definedName name="BExD6DS52K2CC3509UN77XBR0868" localSheetId="5" hidden="1">'[3]AMI P &amp; L'!#REF!</definedName>
    <definedName name="BExD6DS52K2CC3509UN77XBR0868" localSheetId="11" hidden="1">'[3]AMI P &amp; L'!#REF!</definedName>
    <definedName name="BExD6DS52K2CC3509UN77XBR0868" localSheetId="7" hidden="1">'[3]AMI P &amp; L'!#REF!</definedName>
    <definedName name="BExD6DS52K2CC3509UN77XBR0868" localSheetId="9" hidden="1">'[3]AMI P &amp; L'!#REF!</definedName>
    <definedName name="BExD6DS52K2CC3509UN77XBR0868" localSheetId="10" hidden="1">'[3]AMI P &amp; L'!#REF!</definedName>
    <definedName name="BExD6DS52K2CC3509UN77XBR0868" hidden="1">'[3]AMI P &amp; L'!#REF!</definedName>
    <definedName name="BExD6FKVK8WJWNYPVENR7Q8Q30PK" localSheetId="10" hidden="1">#REF!</definedName>
    <definedName name="BExD6FKVK8WJWNYPVENR7Q8Q30PK" hidden="1">'[2]Reco Sheet for Fcast'!$F$9:$G$9</definedName>
    <definedName name="BExD6GMP0LK8WKVWMIT1NNH8CHLF" localSheetId="16" hidden="1">'[3]AMI P &amp; L'!#REF!</definedName>
    <definedName name="BExD6GMP0LK8WKVWMIT1NNH8CHLF" localSheetId="18" hidden="1">'[3]AMI P &amp; L'!#REF!</definedName>
    <definedName name="BExD6GMP0LK8WKVWMIT1NNH8CHLF" localSheetId="19" hidden="1">'[3]AMI P &amp; L'!#REF!</definedName>
    <definedName name="BExD6GMP0LK8WKVWMIT1NNH8CHLF" localSheetId="12" hidden="1">'[3]AMI P &amp; L'!#REF!</definedName>
    <definedName name="BExD6GMP0LK8WKVWMIT1NNH8CHLF" localSheetId="5" hidden="1">'[3]AMI P &amp; L'!#REF!</definedName>
    <definedName name="BExD6GMP0LK8WKVWMIT1NNH8CHLF" localSheetId="11" hidden="1">'[3]AMI P &amp; L'!#REF!</definedName>
    <definedName name="BExD6GMP0LK8WKVWMIT1NNH8CHLF" localSheetId="7" hidden="1">'[3]AMI P &amp; L'!#REF!</definedName>
    <definedName name="BExD6GMP0LK8WKVWMIT1NNH8CHLF" localSheetId="9" hidden="1">'[3]AMI P &amp; L'!#REF!</definedName>
    <definedName name="BExD6GMP0LK8WKVWMIT1NNH8CHLF" localSheetId="10" hidden="1">#REF!</definedName>
    <definedName name="BExD6GMP0LK8WKVWMIT1NNH8CHLF" hidden="1">'[3]AMI P &amp; L'!#REF!</definedName>
    <definedName name="BExD6H2TE0WWAUIWVSSCLPZ6B88N" localSheetId="10" hidden="1">#REF!</definedName>
    <definedName name="BExD6H2TE0WWAUIWVSSCLPZ6B88N" hidden="1">'[2]Reco Sheet for Fcast'!$I$11:$J$11</definedName>
    <definedName name="BExD6HTUMONFBQHM7Y5UW4DPHU7X" hidden="1">'[4]Bud Mth'!$F$7:$G$7</definedName>
    <definedName name="BExD71LTOE015TV5RSAHM8NT8GVW" localSheetId="10" hidden="1">#REF!</definedName>
    <definedName name="BExD71LTOE015TV5RSAHM8NT8GVW" hidden="1">'[2]Reco Sheet for Fcast'!$J$2:$K$2</definedName>
    <definedName name="BExD73USXVADC7EHGHVTQNCT06ZA" localSheetId="10" hidden="1">#REF!</definedName>
    <definedName name="BExD73USXVADC7EHGHVTQNCT06ZA" hidden="1">'[2]Reco Sheet for Fcast'!$I$7:$J$7</definedName>
    <definedName name="BExD7GAIGULTB3YHM1OS9RBQOTEC" localSheetId="16" hidden="1">'[3]AMI P &amp; L'!#REF!</definedName>
    <definedName name="BExD7GAIGULTB3YHM1OS9RBQOTEC" localSheetId="18" hidden="1">'[3]AMI P &amp; L'!#REF!</definedName>
    <definedName name="BExD7GAIGULTB3YHM1OS9RBQOTEC" localSheetId="19" hidden="1">'[3]AMI P &amp; L'!#REF!</definedName>
    <definedName name="BExD7GAIGULTB3YHM1OS9RBQOTEC" localSheetId="12" hidden="1">'[3]AMI P &amp; L'!#REF!</definedName>
    <definedName name="BExD7GAIGULTB3YHM1OS9RBQOTEC" localSheetId="5" hidden="1">'[3]AMI P &amp; L'!#REF!</definedName>
    <definedName name="BExD7GAIGULTB3YHM1OS9RBQOTEC" localSheetId="11" hidden="1">'[3]AMI P &amp; L'!#REF!</definedName>
    <definedName name="BExD7GAIGULTB3YHM1OS9RBQOTEC" localSheetId="7" hidden="1">'[3]AMI P &amp; L'!#REF!</definedName>
    <definedName name="BExD7GAIGULTB3YHM1OS9RBQOTEC" localSheetId="9" hidden="1">'[3]AMI P &amp; L'!#REF!</definedName>
    <definedName name="BExD7GAIGULTB3YHM1OS9RBQOTEC" localSheetId="10" hidden="1">#REF!</definedName>
    <definedName name="BExD7GAIGULTB3YHM1OS9RBQOTEC" hidden="1">'[3]AMI P &amp; L'!#REF!</definedName>
    <definedName name="BExD7IE1DHIS52UFDCTSKPJQNRD5" localSheetId="10" hidden="1">#REF!</definedName>
    <definedName name="BExD7IE1DHIS52UFDCTSKPJQNRD5" hidden="1">'[2]Reco Sheet for Fcast'!$I$9:$J$9</definedName>
    <definedName name="BExD7IUBGUWHYC9UNZ1IY5XFYKQN" localSheetId="10" hidden="1">#REF!</definedName>
    <definedName name="BExD7IUBGUWHYC9UNZ1IY5XFYKQN" hidden="1">'[2]Reco Sheet for Fcast'!$F$6:$G$6</definedName>
    <definedName name="BExD7JL7NW9EKGU5ITCE4VJZ2N5W" hidden="1">'[4]Bud Mth'!$F$9:$G$9</definedName>
    <definedName name="BExD7JQOJ35HGL8U2OCEI2P2JT7I" localSheetId="16" hidden="1">'[3]AMI P &amp; L'!#REF!</definedName>
    <definedName name="BExD7JQOJ35HGL8U2OCEI2P2JT7I" localSheetId="18" hidden="1">'[3]AMI P &amp; L'!#REF!</definedName>
    <definedName name="BExD7JQOJ35HGL8U2OCEI2P2JT7I" localSheetId="19" hidden="1">'[3]AMI P &amp; L'!#REF!</definedName>
    <definedName name="BExD7JQOJ35HGL8U2OCEI2P2JT7I" localSheetId="12" hidden="1">'[3]AMI P &amp; L'!#REF!</definedName>
    <definedName name="BExD7JQOJ35HGL8U2OCEI2P2JT7I" localSheetId="5" hidden="1">'[3]AMI P &amp; L'!#REF!</definedName>
    <definedName name="BExD7JQOJ35HGL8U2OCEI2P2JT7I" localSheetId="11" hidden="1">'[3]AMI P &amp; L'!#REF!</definedName>
    <definedName name="BExD7JQOJ35HGL8U2OCEI2P2JT7I" localSheetId="7" hidden="1">'[3]AMI P &amp; L'!#REF!</definedName>
    <definedName name="BExD7JQOJ35HGL8U2OCEI2P2JT7I" localSheetId="9" hidden="1">'[3]AMI P &amp; L'!#REF!</definedName>
    <definedName name="BExD7JQOJ35HGL8U2OCEI2P2JT7I" localSheetId="10" hidden="1">#REF!</definedName>
    <definedName name="BExD7JQOJ35HGL8U2OCEI2P2JT7I" hidden="1">'[3]AMI P &amp; L'!#REF!</definedName>
    <definedName name="BExD7KSDKNDNH95NDT3S7GM3MUU2" localSheetId="10" hidden="1">#REF!</definedName>
    <definedName name="BExD7KSDKNDNH95NDT3S7GM3MUU2" hidden="1">'[2]Reco Sheet for Fcast'!$I$11:$J$11</definedName>
    <definedName name="BExD8H5O087KQVWIVPUUID5VMGMS" localSheetId="10" hidden="1">#REF!</definedName>
    <definedName name="BExD8H5O087KQVWIVPUUID5VMGMS" hidden="1">'[2]Reco Sheet for Fcast'!$G$2</definedName>
    <definedName name="BExD8OCLZMFN5K3VZYI4Q4ITVKUA" localSheetId="16" hidden="1">'[3]AMI P &amp; L'!#REF!</definedName>
    <definedName name="BExD8OCLZMFN5K3VZYI4Q4ITVKUA" localSheetId="18" hidden="1">'[3]AMI P &amp; L'!#REF!</definedName>
    <definedName name="BExD8OCLZMFN5K3VZYI4Q4ITVKUA" localSheetId="19" hidden="1">'[3]AMI P &amp; L'!#REF!</definedName>
    <definedName name="BExD8OCLZMFN5K3VZYI4Q4ITVKUA" localSheetId="12" hidden="1">'[3]AMI P &amp; L'!#REF!</definedName>
    <definedName name="BExD8OCLZMFN5K3VZYI4Q4ITVKUA" localSheetId="5" hidden="1">'[3]AMI P &amp; L'!#REF!</definedName>
    <definedName name="BExD8OCLZMFN5K3VZYI4Q4ITVKUA" localSheetId="11" hidden="1">'[3]AMI P &amp; L'!#REF!</definedName>
    <definedName name="BExD8OCLZMFN5K3VZYI4Q4ITVKUA" localSheetId="7" hidden="1">'[3]AMI P &amp; L'!#REF!</definedName>
    <definedName name="BExD8OCLZMFN5K3VZYI4Q4ITVKUA" localSheetId="9" hidden="1">'[3]AMI P &amp; L'!#REF!</definedName>
    <definedName name="BExD8OCLZMFN5K3VZYI4Q4ITVKUA" localSheetId="10" hidden="1">#REF!</definedName>
    <definedName name="BExD8OCLZMFN5K3VZYI4Q4ITVKUA" hidden="1">'[3]AMI P &amp; L'!#REF!</definedName>
    <definedName name="BExD93C1R6LC0631ECHVFYH0R0PD" localSheetId="10" hidden="1">#REF!</definedName>
    <definedName name="BExD93C1R6LC0631ECHVFYH0R0PD" hidden="1">'[2]Reco Sheet for Fcast'!$I$11:$J$11</definedName>
    <definedName name="BExD97TXIO0COVNN4OH3DEJ33YLM" localSheetId="10" hidden="1">#REF!</definedName>
    <definedName name="BExD97TXIO0COVNN4OH3DEJ33YLM" hidden="1">'[2]Reco Sheet for Fcast'!$F$9:$G$9</definedName>
    <definedName name="BExD99RZ1RFIMK6O1ZHSPJ68X9Y5" localSheetId="10" hidden="1">#REF!</definedName>
    <definedName name="BExD99RZ1RFIMK6O1ZHSPJ68X9Y5" hidden="1">'[2]Reco Sheet for Fcast'!$G$2</definedName>
    <definedName name="BExD9G2K962VNWXDAYQ4EXMJHEX1" localSheetId="16" hidden="1">#REF!</definedName>
    <definedName name="BExD9G2K962VNWXDAYQ4EXMJHEX1" localSheetId="18" hidden="1">#REF!</definedName>
    <definedName name="BExD9G2K962VNWXDAYQ4EXMJHEX1" localSheetId="19" hidden="1">#REF!</definedName>
    <definedName name="BExD9G2K962VNWXDAYQ4EXMJHEX1" localSheetId="12" hidden="1">#REF!</definedName>
    <definedName name="BExD9G2K962VNWXDAYQ4EXMJHEX1" localSheetId="5" hidden="1">#REF!</definedName>
    <definedName name="BExD9G2K962VNWXDAYQ4EXMJHEX1" localSheetId="11" hidden="1">#REF!</definedName>
    <definedName name="BExD9G2K962VNWXDAYQ4EXMJHEX1" localSheetId="7" hidden="1">#REF!</definedName>
    <definedName name="BExD9G2K962VNWXDAYQ4EXMJHEX1" localSheetId="9" hidden="1">#REF!</definedName>
    <definedName name="BExD9G2K962VNWXDAYQ4EXMJHEX1" hidden="1">#REF!</definedName>
    <definedName name="BExD9GO5JA4ADLQH22ZFJKY2FEAV" localSheetId="16" hidden="1">#REF!</definedName>
    <definedName name="BExD9GO5JA4ADLQH22ZFJKY2FEAV" localSheetId="18" hidden="1">#REF!</definedName>
    <definedName name="BExD9GO5JA4ADLQH22ZFJKY2FEAV" localSheetId="19" hidden="1">#REF!</definedName>
    <definedName name="BExD9GO5JA4ADLQH22ZFJKY2FEAV" localSheetId="12" hidden="1">#REF!</definedName>
    <definedName name="BExD9GO5JA4ADLQH22ZFJKY2FEAV" localSheetId="11" hidden="1">#REF!</definedName>
    <definedName name="BExD9GO5JA4ADLQH22ZFJKY2FEAV" localSheetId="7" hidden="1">#REF!</definedName>
    <definedName name="BExD9GO5JA4ADLQH22ZFJKY2FEAV" localSheetId="9" hidden="1">#REF!</definedName>
    <definedName name="BExD9GO5JA4ADLQH22ZFJKY2FEAV" hidden="1">#REF!</definedName>
    <definedName name="BExD9L0ID3VSOU609GKWYTA5BFMA" localSheetId="10" hidden="1">#REF!</definedName>
    <definedName name="BExD9L0ID3VSOU609GKWYTA5BFMA" hidden="1">'[2]Reco Sheet for Fcast'!$I$10:$J$10</definedName>
    <definedName name="BExD9M7SEMG0JK2FUTTZXWIEBTKB" localSheetId="10" hidden="1">#REF!</definedName>
    <definedName name="BExD9M7SEMG0JK2FUTTZXWIEBTKB" hidden="1">'[2]Reco Sheet for Fcast'!$I$10:$J$10</definedName>
    <definedName name="BExD9MNYBYB1AICQL5165G472IE2" localSheetId="10" hidden="1">#REF!</definedName>
    <definedName name="BExD9MNYBYB1AICQL5165G472IE2" hidden="1">'[2]Reco Sheet for Fcast'!$K$2</definedName>
    <definedName name="BExD9PNSYT7GASEGUVL48MUQ02WO" localSheetId="10" hidden="1">#REF!</definedName>
    <definedName name="BExD9PNSYT7GASEGUVL48MUQ02WO" hidden="1">'[2]Reco Sheet for Fcast'!$I$10:$J$10</definedName>
    <definedName name="BExD9TK2MIWFH5SKUYU9ZKF4NPHQ" localSheetId="10" hidden="1">#REF!</definedName>
    <definedName name="BExD9TK2MIWFH5SKUYU9ZKF4NPHQ" hidden="1">'[2]Reco Sheet for Fcast'!$I$9:$J$9</definedName>
    <definedName name="BExD9W3W06TDDVRN5CJ260FOF5ZL" localSheetId="16" hidden="1">#REF!</definedName>
    <definedName name="BExD9W3W06TDDVRN5CJ260FOF5ZL" localSheetId="18" hidden="1">#REF!</definedName>
    <definedName name="BExD9W3W06TDDVRN5CJ260FOF5ZL" localSheetId="19" hidden="1">#REF!</definedName>
    <definedName name="BExD9W3W06TDDVRN5CJ260FOF5ZL" localSheetId="12" hidden="1">#REF!</definedName>
    <definedName name="BExD9W3W06TDDVRN5CJ260FOF5ZL" localSheetId="5" hidden="1">#REF!</definedName>
    <definedName name="BExD9W3W06TDDVRN5CJ260FOF5ZL" localSheetId="11" hidden="1">#REF!</definedName>
    <definedName name="BExD9W3W06TDDVRN5CJ260FOF5ZL" localSheetId="7" hidden="1">#REF!</definedName>
    <definedName name="BExD9W3W06TDDVRN5CJ260FOF5ZL" localSheetId="9" hidden="1">#REF!</definedName>
    <definedName name="BExD9W3W06TDDVRN5CJ260FOF5ZL" hidden="1">#REF!</definedName>
    <definedName name="BExDA6LD9061UULVKUUI4QP8SK13" localSheetId="10" hidden="1">#REF!</definedName>
    <definedName name="BExDA6LD9061UULVKUUI4QP8SK13" hidden="1">'[2]Reco Sheet for Fcast'!$I$11:$J$11</definedName>
    <definedName name="BExDAGMVMNLQ6QXASB9R6D8DIT12" localSheetId="10" hidden="1">#REF!</definedName>
    <definedName name="BExDAGMVMNLQ6QXASB9R6D8DIT12" hidden="1">'[2]Reco Sheet for Fcast'!$F$6:$G$6</definedName>
    <definedName name="BExDAL4R440JG0CQM6QZM9CCATO7" hidden="1">'[4]Bud Mth'!$G$2:$H$2</definedName>
    <definedName name="BExDAYBHU9ADLXI8VRC7F608RVGM" localSheetId="10" hidden="1">#REF!</definedName>
    <definedName name="BExDAYBHU9ADLXI8VRC7F608RVGM" hidden="1">'[2]Reco Sheet for Fcast'!$F$11:$G$11</definedName>
    <definedName name="BExDBDR1XR0FV0CYUCB2OJ7CJCZU" localSheetId="10" hidden="1">#REF!</definedName>
    <definedName name="BExDBDR1XR0FV0CYUCB2OJ7CJCZU" hidden="1">'[2]Reco Sheet for Fcast'!$F$6:$G$6</definedName>
    <definedName name="BExDBLJMQIQA9ELW70CORRS2ACLM" localSheetId="16" hidden="1">#REF!</definedName>
    <definedName name="BExDBLJMQIQA9ELW70CORRS2ACLM" localSheetId="18" hidden="1">#REF!</definedName>
    <definedName name="BExDBLJMQIQA9ELW70CORRS2ACLM" localSheetId="19" hidden="1">#REF!</definedName>
    <definedName name="BExDBLJMQIQA9ELW70CORRS2ACLM" localSheetId="12" hidden="1">#REF!</definedName>
    <definedName name="BExDBLJMQIQA9ELW70CORRS2ACLM" localSheetId="5" hidden="1">#REF!</definedName>
    <definedName name="BExDBLJMQIQA9ELW70CORRS2ACLM" localSheetId="11" hidden="1">#REF!</definedName>
    <definedName name="BExDBLJMQIQA9ELW70CORRS2ACLM" localSheetId="7" hidden="1">#REF!</definedName>
    <definedName name="BExDBLJMQIQA9ELW70CORRS2ACLM" localSheetId="9" hidden="1">#REF!</definedName>
    <definedName name="BExDBLJMQIQA9ELW70CORRS2ACLM" localSheetId="10" hidden="1">#REF!</definedName>
    <definedName name="BExDBLJMQIQA9ELW70CORRS2ACLM" hidden="1">#REF!</definedName>
    <definedName name="BExDBQXTJ9F9DE7FNTJCL0LMOJ21" localSheetId="16" hidden="1">'[3]AMI P &amp; L'!#REF!</definedName>
    <definedName name="BExDBQXTJ9F9DE7FNTJCL0LMOJ21" localSheetId="18" hidden="1">'[3]AMI P &amp; L'!#REF!</definedName>
    <definedName name="BExDBQXTJ9F9DE7FNTJCL0LMOJ21" localSheetId="19" hidden="1">'[3]AMI P &amp; L'!#REF!</definedName>
    <definedName name="BExDBQXTJ9F9DE7FNTJCL0LMOJ21" localSheetId="12" hidden="1">'[3]AMI P &amp; L'!#REF!</definedName>
    <definedName name="BExDBQXTJ9F9DE7FNTJCL0LMOJ21" localSheetId="5" hidden="1">'[3]AMI P &amp; L'!#REF!</definedName>
    <definedName name="BExDBQXTJ9F9DE7FNTJCL0LMOJ21" localSheetId="11" hidden="1">'[3]AMI P &amp; L'!#REF!</definedName>
    <definedName name="BExDBQXTJ9F9DE7FNTJCL0LMOJ21" localSheetId="7" hidden="1">'[3]AMI P &amp; L'!#REF!</definedName>
    <definedName name="BExDBQXTJ9F9DE7FNTJCL0LMOJ21" localSheetId="9" hidden="1">'[3]AMI P &amp; L'!#REF!</definedName>
    <definedName name="BExDBQXTJ9F9DE7FNTJCL0LMOJ21" localSheetId="10" hidden="1">'[3]AMI P &amp; L'!#REF!</definedName>
    <definedName name="BExDBQXTJ9F9DE7FNTJCL0LMOJ21" hidden="1">'[3]AMI P &amp; L'!#REF!</definedName>
    <definedName name="BExDC7F818VN0S18ID7XRCRVYPJ4" localSheetId="10" hidden="1">#REF!</definedName>
    <definedName name="BExDC7F818VN0S18ID7XRCRVYPJ4" hidden="1">'[2]Reco Sheet for Fcast'!$F$7:$G$7</definedName>
    <definedName name="BExDCL7K96PC9VZYB70ZW3QPVIJE" localSheetId="10" hidden="1">#REF!</definedName>
    <definedName name="BExDCL7K96PC9VZYB70ZW3QPVIJE" hidden="1">'[2]Reco Sheet for Fcast'!$I$6:$J$6</definedName>
    <definedName name="BExDCP3UZ3C2O4C1F7KMU0Z9U32N" localSheetId="10" hidden="1">#REF!</definedName>
    <definedName name="BExDCP3UZ3C2O4C1F7KMU0Z9U32N" hidden="1">'[2]Reco Sheet for Fcast'!$F$10:$G$10</definedName>
    <definedName name="BExEO387TMFDZIZYFA14K98OH5YE" localSheetId="16" hidden="1">#REF!</definedName>
    <definedName name="BExEO387TMFDZIZYFA14K98OH5YE" localSheetId="18" hidden="1">#REF!</definedName>
    <definedName name="BExEO387TMFDZIZYFA14K98OH5YE" localSheetId="19" hidden="1">#REF!</definedName>
    <definedName name="BExEO387TMFDZIZYFA14K98OH5YE" localSheetId="12" hidden="1">#REF!</definedName>
    <definedName name="BExEO387TMFDZIZYFA14K98OH5YE" localSheetId="5" hidden="1">#REF!</definedName>
    <definedName name="BExEO387TMFDZIZYFA14K98OH5YE" localSheetId="11" hidden="1">#REF!</definedName>
    <definedName name="BExEO387TMFDZIZYFA14K98OH5YE" localSheetId="7" hidden="1">#REF!</definedName>
    <definedName name="BExEO387TMFDZIZYFA14K98OH5YE" localSheetId="9" hidden="1">#REF!</definedName>
    <definedName name="BExEO387TMFDZIZYFA14K98OH5YE" hidden="1">#REF!</definedName>
    <definedName name="BExEOBX3WECDMYCV9RLN49APTXMM" localSheetId="10" hidden="1">#REF!</definedName>
    <definedName name="BExEOBX3WECDMYCV9RLN49APTXMM" hidden="1">'[2]Reco Sheet for Fcast'!$I$7:$J$7</definedName>
    <definedName name="BExEPN9VIYI0FVL0HLZQXJFO6TT0" localSheetId="10" hidden="1">#REF!</definedName>
    <definedName name="BExEPN9VIYI0FVL0HLZQXJFO6TT0" hidden="1">'[2]Reco Sheet for Fcast'!$H$2:$I$2</definedName>
    <definedName name="BExEPORSQ4BZ1T2NCGKIGLY1D19M" localSheetId="16" hidden="1">#REF!</definedName>
    <definedName name="BExEPORSQ4BZ1T2NCGKIGLY1D19M" localSheetId="18" hidden="1">#REF!</definedName>
    <definedName name="BExEPORSQ4BZ1T2NCGKIGLY1D19M" localSheetId="19" hidden="1">#REF!</definedName>
    <definedName name="BExEPORSQ4BZ1T2NCGKIGLY1D19M" localSheetId="12" hidden="1">#REF!</definedName>
    <definedName name="BExEPORSQ4BZ1T2NCGKIGLY1D19M" localSheetId="5" hidden="1">#REF!</definedName>
    <definedName name="BExEPORSQ4BZ1T2NCGKIGLY1D19M" localSheetId="11" hidden="1">#REF!</definedName>
    <definedName name="BExEPORSQ4BZ1T2NCGKIGLY1D19M" localSheetId="7" hidden="1">#REF!</definedName>
    <definedName name="BExEPORSQ4BZ1T2NCGKIGLY1D19M" localSheetId="9" hidden="1">#REF!</definedName>
    <definedName name="BExEPORSQ4BZ1T2NCGKIGLY1D19M" hidden="1">#REF!</definedName>
    <definedName name="BExEPYT6VDSMR8MU2341Q5GM2Y9V" localSheetId="10" hidden="1">#REF!</definedName>
    <definedName name="BExEPYT6VDSMR8MU2341Q5GM2Y9V" hidden="1">'[2]Reco Sheet for Fcast'!$K$2</definedName>
    <definedName name="BExEQ1YK2GGF3PCQ5YXT4E5L9FQG" localSheetId="16" hidden="1">#REF!</definedName>
    <definedName name="BExEQ1YK2GGF3PCQ5YXT4E5L9FQG" localSheetId="18" hidden="1">#REF!</definedName>
    <definedName name="BExEQ1YK2GGF3PCQ5YXT4E5L9FQG" localSheetId="19" hidden="1">#REF!</definedName>
    <definedName name="BExEQ1YK2GGF3PCQ5YXT4E5L9FQG" localSheetId="12" hidden="1">#REF!</definedName>
    <definedName name="BExEQ1YK2GGF3PCQ5YXT4E5L9FQG" localSheetId="5" hidden="1">#REF!</definedName>
    <definedName name="BExEQ1YK2GGF3PCQ5YXT4E5L9FQG" localSheetId="11" hidden="1">#REF!</definedName>
    <definedName name="BExEQ1YK2GGF3PCQ5YXT4E5L9FQG" localSheetId="7" hidden="1">#REF!</definedName>
    <definedName name="BExEQ1YK2GGF3PCQ5YXT4E5L9FQG" localSheetId="9" hidden="1">#REF!</definedName>
    <definedName name="BExEQ1YK2GGF3PCQ5YXT4E5L9FQG" hidden="1">#REF!</definedName>
    <definedName name="BExEQ2ENYLMY8K1796XBB31CJHNN" localSheetId="10" hidden="1">#REF!</definedName>
    <definedName name="BExEQ2ENYLMY8K1796XBB31CJHNN" hidden="1">'[2]Reco Sheet for Fcast'!$F$11:$G$11</definedName>
    <definedName name="BExEQ2PFE4N40LEPGDPS90WDL6BN" localSheetId="10" hidden="1">#REF!</definedName>
    <definedName name="BExEQ2PFE4N40LEPGDPS90WDL6BN" hidden="1">'[2]Reco Sheet for Fcast'!$I$7:$J$7</definedName>
    <definedName name="BExEQ2PFURT24NQYGYVE8NKX1EGA" localSheetId="10" hidden="1">#REF!</definedName>
    <definedName name="BExEQ2PFURT24NQYGYVE8NKX1EGA" hidden="1">'[2]Reco Sheet for Fcast'!$H$2:$I$2</definedName>
    <definedName name="BExEQB8ZWXO6IIGOEPWTLOJGE2NR" localSheetId="16" hidden="1">'[3]AMI P &amp; L'!#REF!</definedName>
    <definedName name="BExEQB8ZWXO6IIGOEPWTLOJGE2NR" localSheetId="18" hidden="1">'[3]AMI P &amp; L'!#REF!</definedName>
    <definedName name="BExEQB8ZWXO6IIGOEPWTLOJGE2NR" localSheetId="19" hidden="1">'[3]AMI P &amp; L'!#REF!</definedName>
    <definedName name="BExEQB8ZWXO6IIGOEPWTLOJGE2NR" localSheetId="12" hidden="1">'[3]AMI P &amp; L'!#REF!</definedName>
    <definedName name="BExEQB8ZWXO6IIGOEPWTLOJGE2NR" localSheetId="5" hidden="1">'[3]AMI P &amp; L'!#REF!</definedName>
    <definedName name="BExEQB8ZWXO6IIGOEPWTLOJGE2NR" localSheetId="11" hidden="1">'[3]AMI P &amp; L'!#REF!</definedName>
    <definedName name="BExEQB8ZWXO6IIGOEPWTLOJGE2NR" localSheetId="7" hidden="1">'[3]AMI P &amp; L'!#REF!</definedName>
    <definedName name="BExEQB8ZWXO6IIGOEPWTLOJGE2NR" localSheetId="9" hidden="1">'[3]AMI P &amp; L'!#REF!</definedName>
    <definedName name="BExEQB8ZWXO6IIGOEPWTLOJGE2NR" localSheetId="10" hidden="1">#REF!</definedName>
    <definedName name="BExEQB8ZWXO6IIGOEPWTLOJGE2NR" hidden="1">'[3]AMI P &amp; L'!#REF!</definedName>
    <definedName name="BExEQBZX0EL6LIKPY01197ACK65H" localSheetId="10" hidden="1">#REF!</definedName>
    <definedName name="BExEQBZX0EL6LIKPY01197ACK65H" hidden="1">'[2]Reco Sheet for Fcast'!$F$6:$G$6</definedName>
    <definedName name="BExEQDXZALJLD4OBF74IKZBR13SR" localSheetId="10" hidden="1">#REF!</definedName>
    <definedName name="BExEQDXZALJLD4OBF74IKZBR13SR" hidden="1">'[2]Reco Sheet for Fcast'!$F$10:$G$10</definedName>
    <definedName name="BExEQFLE2RPWGMWQAI4JMKUEFRPT" localSheetId="10" hidden="1">#REF!</definedName>
    <definedName name="BExEQFLE2RPWGMWQAI4JMKUEFRPT" hidden="1">'[2]Reco Sheet for Fcast'!$I$9:$J$9</definedName>
    <definedName name="BExEQIFTE4JRQ7F1T7L9IE3W0TEB" localSheetId="16" hidden="1">#REF!</definedName>
    <definedName name="BExEQIFTE4JRQ7F1T7L9IE3W0TEB" localSheetId="18" hidden="1">#REF!</definedName>
    <definedName name="BExEQIFTE4JRQ7F1T7L9IE3W0TEB" localSheetId="19" hidden="1">#REF!</definedName>
    <definedName name="BExEQIFTE4JRQ7F1T7L9IE3W0TEB" localSheetId="12" hidden="1">#REF!</definedName>
    <definedName name="BExEQIFTE4JRQ7F1T7L9IE3W0TEB" localSheetId="5" hidden="1">#REF!</definedName>
    <definedName name="BExEQIFTE4JRQ7F1T7L9IE3W0TEB" localSheetId="11" hidden="1">#REF!</definedName>
    <definedName name="BExEQIFTE4JRQ7F1T7L9IE3W0TEB" localSheetId="7" hidden="1">#REF!</definedName>
    <definedName name="BExEQIFTE4JRQ7F1T7L9IE3W0TEB" localSheetId="9" hidden="1">#REF!</definedName>
    <definedName name="BExEQIFTE4JRQ7F1T7L9IE3W0TEB" hidden="1">#REF!</definedName>
    <definedName name="BExEQTZAP8R69U31W4LKGTKKGKQE" localSheetId="10" hidden="1">#REF!</definedName>
    <definedName name="BExEQTZAP8R69U31W4LKGTKKGKQE" hidden="1">'[2]Reco Sheet for Fcast'!$F$10:$G$10</definedName>
    <definedName name="BExEQZ820Q06ED8NT4DB6UM7MNMW" localSheetId="16" hidden="1">#REF!</definedName>
    <definedName name="BExEQZ820Q06ED8NT4DB6UM7MNMW" localSheetId="18" hidden="1">#REF!</definedName>
    <definedName name="BExEQZ820Q06ED8NT4DB6UM7MNMW" localSheetId="19" hidden="1">#REF!</definedName>
    <definedName name="BExEQZ820Q06ED8NT4DB6UM7MNMW" localSheetId="12" hidden="1">#REF!</definedName>
    <definedName name="BExEQZ820Q06ED8NT4DB6UM7MNMW" localSheetId="5" hidden="1">#REF!</definedName>
    <definedName name="BExEQZ820Q06ED8NT4DB6UM7MNMW" localSheetId="11" hidden="1">#REF!</definedName>
    <definedName name="BExEQZ820Q06ED8NT4DB6UM7MNMW" localSheetId="7" hidden="1">#REF!</definedName>
    <definedName name="BExEQZ820Q06ED8NT4DB6UM7MNMW" localSheetId="9" hidden="1">#REF!</definedName>
    <definedName name="BExEQZ820Q06ED8NT4DB6UM7MNMW" hidden="1">#REF!</definedName>
    <definedName name="BExER2O72H1F9WV6S1J04C15PXX7" localSheetId="10" hidden="1">#REF!</definedName>
    <definedName name="BExER2O72H1F9WV6S1J04C15PXX7" hidden="1">'[2]Reco Sheet for Fcast'!$F$11:$G$11</definedName>
    <definedName name="BExERRUIKIOATPZ9U4HQ0V52RJAU" localSheetId="10" hidden="1">#REF!</definedName>
    <definedName name="BExERRUIKIOATPZ9U4HQ0V52RJAU" hidden="1">'[2]Reco Sheet for Fcast'!$F$10:$G$10</definedName>
    <definedName name="BExERSANFNM1O7T65PC5MJ301YET" localSheetId="16" hidden="1">'[3]AMI P &amp; L'!#REF!</definedName>
    <definedName name="BExERSANFNM1O7T65PC5MJ301YET" localSheetId="18" hidden="1">'[3]AMI P &amp; L'!#REF!</definedName>
    <definedName name="BExERSANFNM1O7T65PC5MJ301YET" localSheetId="19" hidden="1">'[3]AMI P &amp; L'!#REF!</definedName>
    <definedName name="BExERSANFNM1O7T65PC5MJ301YET" localSheetId="12" hidden="1">'[3]AMI P &amp; L'!#REF!</definedName>
    <definedName name="BExERSANFNM1O7T65PC5MJ301YET" localSheetId="5" hidden="1">'[3]AMI P &amp; L'!#REF!</definedName>
    <definedName name="BExERSANFNM1O7T65PC5MJ301YET" localSheetId="11" hidden="1">'[3]AMI P &amp; L'!#REF!</definedName>
    <definedName name="BExERSANFNM1O7T65PC5MJ301YET" localSheetId="7" hidden="1">'[3]AMI P &amp; L'!#REF!</definedName>
    <definedName name="BExERSANFNM1O7T65PC5MJ301YET" localSheetId="9" hidden="1">'[3]AMI P &amp; L'!#REF!</definedName>
    <definedName name="BExERSANFNM1O7T65PC5MJ301YET" localSheetId="10" hidden="1">#REF!</definedName>
    <definedName name="BExERSANFNM1O7T65PC5MJ301YET" hidden="1">'[3]AMI P &amp; L'!#REF!</definedName>
    <definedName name="BExERWCEBKQRYWRQLYJ4UCMMKTHG" localSheetId="16" hidden="1">'[5]R8. Capl incl Margins'!#REF!</definedName>
    <definedName name="BExERWCEBKQRYWRQLYJ4UCMMKTHG" localSheetId="18" hidden="1">'[5]R8. Capl incl Margins'!#REF!</definedName>
    <definedName name="BExERWCEBKQRYWRQLYJ4UCMMKTHG" localSheetId="19" hidden="1">'[5]R8. Capl incl Margins'!#REF!</definedName>
    <definedName name="BExERWCEBKQRYWRQLYJ4UCMMKTHG" localSheetId="12" hidden="1">'[5]R8. Capl incl Margins'!#REF!</definedName>
    <definedName name="BExERWCEBKQRYWRQLYJ4UCMMKTHG" localSheetId="8" hidden="1">'[3]AMI P &amp; L'!#REF!</definedName>
    <definedName name="BExERWCEBKQRYWRQLYJ4UCMMKTHG" localSheetId="11" hidden="1">'[5]R8. Capl incl Margins'!#REF!</definedName>
    <definedName name="BExERWCEBKQRYWRQLYJ4UCMMKTHG" localSheetId="7" hidden="1">'[3]AMI P &amp; L'!#REF!</definedName>
    <definedName name="BExERWCEBKQRYWRQLYJ4UCMMKTHG" localSheetId="9" hidden="1">'[5]R8. Capl incl Margins'!#REF!</definedName>
    <definedName name="BExERWCEBKQRYWRQLYJ4UCMMKTHG" localSheetId="10" hidden="1">#REF!</definedName>
    <definedName name="BExERWCEBKQRYWRQLYJ4UCMMKTHG" hidden="1">'[5]R8. Capl incl Margins'!#REF!</definedName>
    <definedName name="BExERX39X2B577E8G980B6146MR4" hidden="1">'[4]Bud Mth'!$F$10:$G$10</definedName>
    <definedName name="BExES44RHHDL3V7FLV6M20834WF1" localSheetId="10" hidden="1">#REF!</definedName>
    <definedName name="BExES44RHHDL3V7FLV6M20834WF1" hidden="1">'[2]Reco Sheet for Fcast'!$I$8:$J$8</definedName>
    <definedName name="BExES4A7VE2X3RYYTVRLKZD4I7WU" localSheetId="10" hidden="1">#REF!</definedName>
    <definedName name="BExES4A7VE2X3RYYTVRLKZD4I7WU" hidden="1">'[2]Reco Sheet for Fcast'!$G$2</definedName>
    <definedName name="BExES6TU0P9MT54G7H03VE8ZTU0I" localSheetId="16" hidden="1">#REF!</definedName>
    <definedName name="BExES6TU0P9MT54G7H03VE8ZTU0I" localSheetId="18" hidden="1">#REF!</definedName>
    <definedName name="BExES6TU0P9MT54G7H03VE8ZTU0I" localSheetId="19" hidden="1">#REF!</definedName>
    <definedName name="BExES6TU0P9MT54G7H03VE8ZTU0I" localSheetId="12" hidden="1">#REF!</definedName>
    <definedName name="BExES6TU0P9MT54G7H03VE8ZTU0I" localSheetId="5" hidden="1">#REF!</definedName>
    <definedName name="BExES6TU0P9MT54G7H03VE8ZTU0I" localSheetId="11" hidden="1">#REF!</definedName>
    <definedName name="BExES6TU0P9MT54G7H03VE8ZTU0I" localSheetId="7" hidden="1">#REF!</definedName>
    <definedName name="BExES6TU0P9MT54G7H03VE8ZTU0I" localSheetId="9" hidden="1">#REF!</definedName>
    <definedName name="BExES6TU0P9MT54G7H03VE8ZTU0I" localSheetId="10" hidden="1">#REF!</definedName>
    <definedName name="BExES6TU0P9MT54G7H03VE8ZTU0I" hidden="1">#REF!</definedName>
    <definedName name="BExESMKD95A649M0WRSG6CXXP326" localSheetId="10" hidden="1">#REF!</definedName>
    <definedName name="BExESMKD95A649M0WRSG6CXXP326" hidden="1">'[2]Reco Sheet for Fcast'!$F$7:$G$7</definedName>
    <definedName name="BExESNWVY914X62GFBPJRODSAZ7B" localSheetId="16" hidden="1">'[3]AMI P &amp; L'!#REF!</definedName>
    <definedName name="BExESNWVY914X62GFBPJRODSAZ7B" localSheetId="18" hidden="1">'[3]AMI P &amp; L'!#REF!</definedName>
    <definedName name="BExESNWVY914X62GFBPJRODSAZ7B" localSheetId="19" hidden="1">'[3]AMI P &amp; L'!#REF!</definedName>
    <definedName name="BExESNWVY914X62GFBPJRODSAZ7B" localSheetId="12" hidden="1">'[3]AMI P &amp; L'!#REF!</definedName>
    <definedName name="BExESNWVY914X62GFBPJRODSAZ7B" localSheetId="5" hidden="1">'[3]AMI P &amp; L'!#REF!</definedName>
    <definedName name="BExESNWVY914X62GFBPJRODSAZ7B" localSheetId="11" hidden="1">'[3]AMI P &amp; L'!#REF!</definedName>
    <definedName name="BExESNWVY914X62GFBPJRODSAZ7B" localSheetId="7" hidden="1">'[3]AMI P &amp; L'!#REF!</definedName>
    <definedName name="BExESNWVY914X62GFBPJRODSAZ7B" localSheetId="9" hidden="1">'[3]AMI P &amp; L'!#REF!</definedName>
    <definedName name="BExESNWVY914X62GFBPJRODSAZ7B" localSheetId="10" hidden="1">'[3]AMI P &amp; L'!#REF!</definedName>
    <definedName name="BExESNWVY914X62GFBPJRODSAZ7B" hidden="1">'[3]AMI P &amp; L'!#REF!</definedName>
    <definedName name="BExESR27ZXJG5VMY4PR9D940VS7T" localSheetId="10" hidden="1">#REF!</definedName>
    <definedName name="BExESR27ZXJG5VMY4PR9D940VS7T" hidden="1">'[2]Reco Sheet for Fcast'!$I$9:$J$9</definedName>
    <definedName name="BExESU25LOS36OLUCBS6GANOVO9P" hidden="1">'[4]Bud Mth'!$I$8:$J$8</definedName>
    <definedName name="BExESZ03KXL8DQ2591HLR56ZML94" localSheetId="10" hidden="1">#REF!</definedName>
    <definedName name="BExESZ03KXL8DQ2591HLR56ZML94" hidden="1">'[2]Reco Sheet for Fcast'!$I$9:$J$9</definedName>
    <definedName name="BExESZAW5N443NRTKIP59OEI1CR6" localSheetId="10" hidden="1">#REF!</definedName>
    <definedName name="BExESZAW5N443NRTKIP59OEI1CR6" hidden="1">'[2]Reco Sheet for Fcast'!$I$6:$J$6</definedName>
    <definedName name="BExET3HXQ60A4O2OLKX8QNXRI6LQ" localSheetId="10" hidden="1">#REF!</definedName>
    <definedName name="BExET3HXQ60A4O2OLKX8QNXRI6LQ" hidden="1">'[2]Reco Sheet for Fcast'!$F$9:$G$9</definedName>
    <definedName name="BExETA3B1FCIOA80H94K90FWXQKE" localSheetId="10" hidden="1">#REF!</definedName>
    <definedName name="BExETA3B1FCIOA80H94K90FWXQKE" hidden="1">'[2]Reco Sheet for Fcast'!$I$8:$J$8</definedName>
    <definedName name="BExETAZOYT4CJIT8RRKC9F2HJG1D" localSheetId="10" hidden="1">#REF!</definedName>
    <definedName name="BExETAZOYT4CJIT8RRKC9F2HJG1D" hidden="1">'[2]Reco Sheet for Fcast'!$I$11:$J$11</definedName>
    <definedName name="BExETF6QD5A9GEINE1KZRRC2LXWM" localSheetId="10" hidden="1">#REF!</definedName>
    <definedName name="BExETF6QD5A9GEINE1KZRRC2LXWM" hidden="1">'[2]Reco Sheet for Fcast'!$F$10:$G$10</definedName>
    <definedName name="BExETQ9XRXLUACN82805SPSPNKHI" localSheetId="10" hidden="1">#REF!</definedName>
    <definedName name="BExETQ9XRXLUACN82805SPSPNKHI" hidden="1">'[2]Reco Sheet for Fcast'!$F$2</definedName>
    <definedName name="BExETR0YRMOR63E6DHLEHV9QVVON" localSheetId="10" hidden="1">#REF!</definedName>
    <definedName name="BExETR0YRMOR63E6DHLEHV9QVVON" hidden="1">'[2]Reco Sheet for Fcast'!$F$10:$G$10</definedName>
    <definedName name="BExETVTGY38YXYYF7N73OYN6FYY3" localSheetId="10" hidden="1">#REF!</definedName>
    <definedName name="BExETVTGY38YXYYF7N73OYN6FYY3" hidden="1">'[2]Reco Sheet for Fcast'!$I$7:$J$7</definedName>
    <definedName name="BExETYO0S2RGTHJQ60TB37B647GU" localSheetId="16" hidden="1">#REF!</definedName>
    <definedName name="BExETYO0S2RGTHJQ60TB37B647GU" localSheetId="18" hidden="1">#REF!</definedName>
    <definedName name="BExETYO0S2RGTHJQ60TB37B647GU" localSheetId="19" hidden="1">#REF!</definedName>
    <definedName name="BExETYO0S2RGTHJQ60TB37B647GU" localSheetId="12" hidden="1">#REF!</definedName>
    <definedName name="BExETYO0S2RGTHJQ60TB37B647GU" localSheetId="5" hidden="1">#REF!</definedName>
    <definedName name="BExETYO0S2RGTHJQ60TB37B647GU" localSheetId="11" hidden="1">#REF!</definedName>
    <definedName name="BExETYO0S2RGTHJQ60TB37B647GU" localSheetId="7" hidden="1">#REF!</definedName>
    <definedName name="BExETYO0S2RGTHJQ60TB37B647GU" localSheetId="9" hidden="1">#REF!</definedName>
    <definedName name="BExETYO0S2RGTHJQ60TB37B647GU" hidden="1">#REF!</definedName>
    <definedName name="BExEUNE4T242Y59C6MS28MXEUGCP" localSheetId="10" hidden="1">#REF!</definedName>
    <definedName name="BExEUNE4T242Y59C6MS28MXEUGCP" hidden="1">'[2]Reco Sheet for Fcast'!$F$6:$G$6</definedName>
    <definedName name="BExEV2TP7NA3ZR6RJGH5ER370OUM" localSheetId="10" hidden="1">#REF!</definedName>
    <definedName name="BExEV2TP7NA3ZR6RJGH5ER370OUM" hidden="1">'[2]Reco Sheet for Fcast'!$F$7:$G$7</definedName>
    <definedName name="BExEV69USLNYO2QRJRC0J92XUF00" localSheetId="10" hidden="1">#REF!</definedName>
    <definedName name="BExEV69USLNYO2QRJRC0J92XUF00" hidden="1">'[2]Reco Sheet for Fcast'!$I$8:$J$8</definedName>
    <definedName name="BExEV6KNTQOCFD7GV726XQEVQ7R6" localSheetId="10" hidden="1">#REF!</definedName>
    <definedName name="BExEV6KNTQOCFD7GV726XQEVQ7R6" hidden="1">'[2]Reco Sheet for Fcast'!$F$7:$G$7</definedName>
    <definedName name="BExEV6VGM4POO9QT9KH3QA3VYCWM" localSheetId="10" hidden="1">#REF!</definedName>
    <definedName name="BExEV6VGM4POO9QT9KH3QA3VYCWM" hidden="1">'[2]Reco Sheet for Fcast'!$F$8:$G$8</definedName>
    <definedName name="BExEVET98G3FU6QBF9LHYWSAMV0O" localSheetId="10" hidden="1">#REF!</definedName>
    <definedName name="BExEVET98G3FU6QBF9LHYWSAMV0O" hidden="1">'[2]Reco Sheet for Fcast'!$F$10:$G$10</definedName>
    <definedName name="BExEVNCUT0PDUYNJH7G6BSEWZOT2" localSheetId="10" hidden="1">#REF!</definedName>
    <definedName name="BExEVNCUT0PDUYNJH7G6BSEWZOT2" hidden="1">'[2]Reco Sheet for Fcast'!$F$10:$G$10</definedName>
    <definedName name="BExEVPGF4V5J0WQRZKUM8F9TTKZJ" localSheetId="10" hidden="1">#REF!</definedName>
    <definedName name="BExEVPGF4V5J0WQRZKUM8F9TTKZJ" hidden="1">'[2]Reco Sheet for Fcast'!$F$8:$G$8</definedName>
    <definedName name="BExEVVLIEVWYRF2UUC1H0H5QU1CP" localSheetId="10" hidden="1">#REF!</definedName>
    <definedName name="BExEVVLIEVWYRF2UUC1H0H5QU1CP" hidden="1">'[2]Reco Sheet for Fcast'!$F$10:$G$10</definedName>
    <definedName name="BExEVWCKO8T84GW9Z3X47915XKSH" localSheetId="10" hidden="1">#REF!</definedName>
    <definedName name="BExEVWCKO8T84GW9Z3X47915XKSH" hidden="1">'[2]Reco Sheet for Fcast'!$H$2:$I$2</definedName>
    <definedName name="BExEVZSJWMZ5L2ZE7AZC57CXKW6T" localSheetId="10" hidden="1">#REF!</definedName>
    <definedName name="BExEVZSJWMZ5L2ZE7AZC57CXKW6T" hidden="1">'[2]Reco Sheet for Fcast'!$F$8:$G$8</definedName>
    <definedName name="BExEW0JL1GFFCXMDGW54CI7Y8FZN" localSheetId="10" hidden="1">#REF!</definedName>
    <definedName name="BExEW0JL1GFFCXMDGW54CI7Y8FZN" hidden="1">'[2]Reco Sheet for Fcast'!$I$8:$J$8</definedName>
    <definedName name="BExEW68M9WL8214QH9C7VCK7BN08" localSheetId="10" hidden="1">#REF!</definedName>
    <definedName name="BExEW68M9WL8214QH9C7VCK7BN08" hidden="1">'[2]Reco Sheet for Fcast'!$I$6:$J$6</definedName>
    <definedName name="BExEW8HFKH6F47KIHYBDRUEFZ2ZZ" localSheetId="10" hidden="1">#REF!</definedName>
    <definedName name="BExEW8HFKH6F47KIHYBDRUEFZ2ZZ" hidden="1">'[2]Reco Sheet for Fcast'!$F$7:$G$7</definedName>
    <definedName name="BExEWCDQPJ7PZH6IIJ26ODKAMLH0" localSheetId="16" hidden="1">#REF!</definedName>
    <definedName name="BExEWCDQPJ7PZH6IIJ26ODKAMLH0" localSheetId="18" hidden="1">#REF!</definedName>
    <definedName name="BExEWCDQPJ7PZH6IIJ26ODKAMLH0" localSheetId="19" hidden="1">#REF!</definedName>
    <definedName name="BExEWCDQPJ7PZH6IIJ26ODKAMLH0" localSheetId="12" hidden="1">#REF!</definedName>
    <definedName name="BExEWCDQPJ7PZH6IIJ26ODKAMLH0" localSheetId="5" hidden="1">#REF!</definedName>
    <definedName name="BExEWCDQPJ7PZH6IIJ26ODKAMLH0" localSheetId="11" hidden="1">#REF!</definedName>
    <definedName name="BExEWCDQPJ7PZH6IIJ26ODKAMLH0" localSheetId="7" hidden="1">#REF!</definedName>
    <definedName name="BExEWCDQPJ7PZH6IIJ26ODKAMLH0" localSheetId="9" hidden="1">#REF!</definedName>
    <definedName name="BExEWCDQPJ7PZH6IIJ26ODKAMLH0" hidden="1">#REF!</definedName>
    <definedName name="BExEWNBGQS1U2LW3W84T4LSJ9K00" localSheetId="10" hidden="1">#REF!</definedName>
    <definedName name="BExEWNBGQS1U2LW3W84T4LSJ9K00" hidden="1">'[2]Reco Sheet for Fcast'!$F$15</definedName>
    <definedName name="BExEWO7STL7HNZSTY8VQBPTX1WK6" localSheetId="10" hidden="1">#REF!</definedName>
    <definedName name="BExEWO7STL7HNZSTY8VQBPTX1WK6" hidden="1">'[2]Reco Sheet for Fcast'!$I$11:$J$11</definedName>
    <definedName name="BExEWQ0M1N3KMKTDJ73H10QSG4W1" localSheetId="10" hidden="1">#REF!</definedName>
    <definedName name="BExEWQ0M1N3KMKTDJ73H10QSG4W1" hidden="1">'[2]Reco Sheet for Fcast'!$H$2:$I$2</definedName>
    <definedName name="BExEX85F3OSW8NSCYGYPS9372Z1Q" localSheetId="10" hidden="1">#REF!</definedName>
    <definedName name="BExEX85F3OSW8NSCYGYPS9372Z1Q" hidden="1">'[2]Reco Sheet for Fcast'!$H$2:$I$2</definedName>
    <definedName name="BExEX9HWY2G6928ZVVVQF77QCM2C" localSheetId="16" hidden="1">'[3]AMI P &amp; L'!#REF!</definedName>
    <definedName name="BExEX9HWY2G6928ZVVVQF77QCM2C" localSheetId="18" hidden="1">'[3]AMI P &amp; L'!#REF!</definedName>
    <definedName name="BExEX9HWY2G6928ZVVVQF77QCM2C" localSheetId="19" hidden="1">'[3]AMI P &amp; L'!#REF!</definedName>
    <definedName name="BExEX9HWY2G6928ZVVVQF77QCM2C" localSheetId="12" hidden="1">'[3]AMI P &amp; L'!#REF!</definedName>
    <definedName name="BExEX9HWY2G6928ZVVVQF77QCM2C" localSheetId="5" hidden="1">'[3]AMI P &amp; L'!#REF!</definedName>
    <definedName name="BExEX9HWY2G6928ZVVVQF77QCM2C" localSheetId="11" hidden="1">'[3]AMI P &amp; L'!#REF!</definedName>
    <definedName name="BExEX9HWY2G6928ZVVVQF77QCM2C" localSheetId="7" hidden="1">'[3]AMI P &amp; L'!#REF!</definedName>
    <definedName name="BExEX9HWY2G6928ZVVVQF77QCM2C" localSheetId="9" hidden="1">'[3]AMI P &amp; L'!#REF!</definedName>
    <definedName name="BExEX9HWY2G6928ZVVVQF77QCM2C" localSheetId="10" hidden="1">#REF!</definedName>
    <definedName name="BExEX9HWY2G6928ZVVVQF77QCM2C" hidden="1">'[3]AMI P &amp; L'!#REF!</definedName>
    <definedName name="BExEXBQWAYKMVBRJRHB8PFCSYFVN" localSheetId="10" hidden="1">#REF!</definedName>
    <definedName name="BExEXBQWAYKMVBRJRHB8PFCSYFVN" hidden="1">'[2]Reco Sheet for Fcast'!$I$10:$J$10</definedName>
    <definedName name="BExEXRBZ0DI9E2UFLLKYWGN66B61" localSheetId="16" hidden="1">'[3]AMI P &amp; L'!#REF!</definedName>
    <definedName name="BExEXRBZ0DI9E2UFLLKYWGN66B61" localSheetId="18" hidden="1">'[3]AMI P &amp; L'!#REF!</definedName>
    <definedName name="BExEXRBZ0DI9E2UFLLKYWGN66B61" localSheetId="19" hidden="1">'[3]AMI P &amp; L'!#REF!</definedName>
    <definedName name="BExEXRBZ0DI9E2UFLLKYWGN66B61" localSheetId="12" hidden="1">'[3]AMI P &amp; L'!#REF!</definedName>
    <definedName name="BExEXRBZ0DI9E2UFLLKYWGN66B61" localSheetId="5" hidden="1">'[3]AMI P &amp; L'!#REF!</definedName>
    <definedName name="BExEXRBZ0DI9E2UFLLKYWGN66B61" localSheetId="11" hidden="1">'[3]AMI P &amp; L'!#REF!</definedName>
    <definedName name="BExEXRBZ0DI9E2UFLLKYWGN66B61" localSheetId="7" hidden="1">'[3]AMI P &amp; L'!#REF!</definedName>
    <definedName name="BExEXRBZ0DI9E2UFLLKYWGN66B61" localSheetId="9" hidden="1">'[3]AMI P &amp; L'!#REF!</definedName>
    <definedName name="BExEXRBZ0DI9E2UFLLKYWGN66B61" localSheetId="10" hidden="1">#REF!</definedName>
    <definedName name="BExEXRBZ0DI9E2UFLLKYWGN66B61" hidden="1">'[3]AMI P &amp; L'!#REF!</definedName>
    <definedName name="BExEYLG9FL9V1JPPNZ3FUDNSEJ4V" localSheetId="10" hidden="1">#REF!</definedName>
    <definedName name="BExEYLG9FL9V1JPPNZ3FUDNSEJ4V" hidden="1">'[2]Reco Sheet for Fcast'!$I$10:$J$10</definedName>
    <definedName name="BExEYMSPJ8NAM530KGLCIZKRIZQ2" localSheetId="16" hidden="1">#REF!</definedName>
    <definedName name="BExEYMSPJ8NAM530KGLCIZKRIZQ2" localSheetId="18" hidden="1">#REF!</definedName>
    <definedName name="BExEYMSPJ8NAM530KGLCIZKRIZQ2" localSheetId="19" hidden="1">#REF!</definedName>
    <definedName name="BExEYMSPJ8NAM530KGLCIZKRIZQ2" localSheetId="12" hidden="1">#REF!</definedName>
    <definedName name="BExEYMSPJ8NAM530KGLCIZKRIZQ2" localSheetId="5" hidden="1">#REF!</definedName>
    <definedName name="BExEYMSPJ8NAM530KGLCIZKRIZQ2" localSheetId="11" hidden="1">#REF!</definedName>
    <definedName name="BExEYMSPJ8NAM530KGLCIZKRIZQ2" localSheetId="7" hidden="1">#REF!</definedName>
    <definedName name="BExEYMSPJ8NAM530KGLCIZKRIZQ2" localSheetId="9" hidden="1">#REF!</definedName>
    <definedName name="BExEYMSPJ8NAM530KGLCIZKRIZQ2" hidden="1">#REF!</definedName>
    <definedName name="BExEYOW8C1B3OUUCIGEC7L8OOW1Z" localSheetId="10" hidden="1">#REF!</definedName>
    <definedName name="BExEYOW8C1B3OUUCIGEC7L8OOW1Z" hidden="1">'[2]Reco Sheet for Fcast'!$G$2:$H$2</definedName>
    <definedName name="BExEYUQJXZT6N5HJH8ACJF6SRWEE" localSheetId="10" hidden="1">#REF!</definedName>
    <definedName name="BExEYUQJXZT6N5HJH8ACJF6SRWEE" hidden="1">'[2]Reco Sheet for Fcast'!$I$6:$J$6</definedName>
    <definedName name="BExEZ1S6VZCG01ZPLBSS9Z1SBOJ2" localSheetId="10" hidden="1">#REF!</definedName>
    <definedName name="BExEZ1S6VZCG01ZPLBSS9Z1SBOJ2" hidden="1">'[2]Reco Sheet for Fcast'!$I$10:$J$10</definedName>
    <definedName name="BExEZ1S7T9NR9JGWF19512ER0YC0" localSheetId="16" hidden="1">#REF!</definedName>
    <definedName name="BExEZ1S7T9NR9JGWF19512ER0YC0" localSheetId="18" hidden="1">#REF!</definedName>
    <definedName name="BExEZ1S7T9NR9JGWF19512ER0YC0" localSheetId="19" hidden="1">#REF!</definedName>
    <definedName name="BExEZ1S7T9NR9JGWF19512ER0YC0" localSheetId="12" hidden="1">#REF!</definedName>
    <definedName name="BExEZ1S7T9NR9JGWF19512ER0YC0" localSheetId="5" hidden="1">#REF!</definedName>
    <definedName name="BExEZ1S7T9NR9JGWF19512ER0YC0" localSheetId="11" hidden="1">#REF!</definedName>
    <definedName name="BExEZ1S7T9NR9JGWF19512ER0YC0" localSheetId="7" hidden="1">#REF!</definedName>
    <definedName name="BExEZ1S7T9NR9JGWF19512ER0YC0" localSheetId="9" hidden="1">#REF!</definedName>
    <definedName name="BExEZ1S7T9NR9JGWF19512ER0YC0" hidden="1">#REF!</definedName>
    <definedName name="BExEZGBFNJR8DLPN0V11AU22L6WY" localSheetId="10" hidden="1">#REF!</definedName>
    <definedName name="BExEZGBFNJR8DLPN0V11AU22L6WY" hidden="1">'[2]Reco Sheet for Fcast'!$I$9:$J$9</definedName>
    <definedName name="BExEZM0KKJJF7WB3ZTYQ6Y00HDUP" localSheetId="16" hidden="1">#REF!</definedName>
    <definedName name="BExEZM0KKJJF7WB3ZTYQ6Y00HDUP" localSheetId="18" hidden="1">#REF!</definedName>
    <definedName name="BExEZM0KKJJF7WB3ZTYQ6Y00HDUP" localSheetId="19" hidden="1">#REF!</definedName>
    <definedName name="BExEZM0KKJJF7WB3ZTYQ6Y00HDUP" localSheetId="12" hidden="1">#REF!</definedName>
    <definedName name="BExEZM0KKJJF7WB3ZTYQ6Y00HDUP" localSheetId="5" hidden="1">#REF!</definedName>
    <definedName name="BExEZM0KKJJF7WB3ZTYQ6Y00HDUP" localSheetId="11" hidden="1">#REF!</definedName>
    <definedName name="BExEZM0KKJJF7WB3ZTYQ6Y00HDUP" localSheetId="7" hidden="1">#REF!</definedName>
    <definedName name="BExEZM0KKJJF7WB3ZTYQ6Y00HDUP" localSheetId="9" hidden="1">#REF!</definedName>
    <definedName name="BExEZM0KKJJF7WB3ZTYQ6Y00HDUP" hidden="1">#REF!</definedName>
    <definedName name="BExEZWNIZ06IIMDYQSV4BSTCR7UN" hidden="1">'[2]Reco Sheet for Fcast'!$F$11:$G$11</definedName>
    <definedName name="BExEZXEG4TM0ZW3671Q0LLO7NEJS" localSheetId="16" hidden="1">#REF!</definedName>
    <definedName name="BExEZXEG4TM0ZW3671Q0LLO7NEJS" localSheetId="18" hidden="1">#REF!</definedName>
    <definedName name="BExEZXEG4TM0ZW3671Q0LLO7NEJS" localSheetId="19" hidden="1">#REF!</definedName>
    <definedName name="BExEZXEG4TM0ZW3671Q0LLO7NEJS" localSheetId="12" hidden="1">#REF!</definedName>
    <definedName name="BExEZXEG4TM0ZW3671Q0LLO7NEJS" localSheetId="5" hidden="1">#REF!</definedName>
    <definedName name="BExEZXEG4TM0ZW3671Q0LLO7NEJS" localSheetId="11" hidden="1">#REF!</definedName>
    <definedName name="BExEZXEG4TM0ZW3671Q0LLO7NEJS" localSheetId="7" hidden="1">#REF!</definedName>
    <definedName name="BExEZXEG4TM0ZW3671Q0LLO7NEJS" localSheetId="9" hidden="1">#REF!</definedName>
    <definedName name="BExEZXEG4TM0ZW3671Q0LLO7NEJS" localSheetId="10" hidden="1">#REF!</definedName>
    <definedName name="BExEZXEG4TM0ZW3671Q0LLO7NEJS" hidden="1">#REF!</definedName>
    <definedName name="BExF02Y3V3QEPO2XLDSK47APK9XJ" localSheetId="10" hidden="1">#REF!</definedName>
    <definedName name="BExF02Y3V3QEPO2XLDSK47APK9XJ" hidden="1">'[2]Reco Sheet for Fcast'!$G$2</definedName>
    <definedName name="BExF09OS91RT7N7IW8JLMZ121ZP3" localSheetId="10" hidden="1">#REF!</definedName>
    <definedName name="BExF09OS91RT7N7IW8JLMZ121ZP3" hidden="1">'[2]Reco Sheet for Fcast'!$I$7:$J$7</definedName>
    <definedName name="BExF0C8L8MPMMA1XQ6J8H8CEDPJ9" hidden="1">'[2]Reco Sheet for Fcast'!$F$6:$G$6</definedName>
    <definedName name="BExF0LOEHV42P2DV7QL8O7HOQ3N9" localSheetId="10" hidden="1">#REF!</definedName>
    <definedName name="BExF0LOEHV42P2DV7QL8O7HOQ3N9" hidden="1">'[2]Reco Sheet for Fcast'!$F$11:$G$11</definedName>
    <definedName name="BExF0WRM9VO25RLSO03ZOCE8H7K5" localSheetId="10" hidden="1">#REF!</definedName>
    <definedName name="BExF0WRM9VO25RLSO03ZOCE8H7K5" hidden="1">'[2]Reco Sheet for Fcast'!$H$2:$I$2</definedName>
    <definedName name="BExF0YEVOP1GW6ETJGOVIA7BKBX3" localSheetId="16" hidden="1">#REF!</definedName>
    <definedName name="BExF0YEVOP1GW6ETJGOVIA7BKBX3" localSheetId="18" hidden="1">#REF!</definedName>
    <definedName name="BExF0YEVOP1GW6ETJGOVIA7BKBX3" localSheetId="19" hidden="1">#REF!</definedName>
    <definedName name="BExF0YEVOP1GW6ETJGOVIA7BKBX3" localSheetId="12" hidden="1">#REF!</definedName>
    <definedName name="BExF0YEVOP1GW6ETJGOVIA7BKBX3" localSheetId="5" hidden="1">#REF!</definedName>
    <definedName name="BExF0YEVOP1GW6ETJGOVIA7BKBX3" localSheetId="11" hidden="1">#REF!</definedName>
    <definedName name="BExF0YEVOP1GW6ETJGOVIA7BKBX3" localSheetId="7" hidden="1">#REF!</definedName>
    <definedName name="BExF0YEVOP1GW6ETJGOVIA7BKBX3" localSheetId="9" hidden="1">#REF!</definedName>
    <definedName name="BExF0YEVOP1GW6ETJGOVIA7BKBX3" localSheetId="10" hidden="1">#REF!</definedName>
    <definedName name="BExF0YEVOP1GW6ETJGOVIA7BKBX3" hidden="1">#REF!</definedName>
    <definedName name="BExF0ZRI7W4RSLIDLHTSM0AWXO3S" localSheetId="16" hidden="1">'[3]AMI P &amp; L'!#REF!</definedName>
    <definedName name="BExF0ZRI7W4RSLIDLHTSM0AWXO3S" localSheetId="18" hidden="1">'[3]AMI P &amp; L'!#REF!</definedName>
    <definedName name="BExF0ZRI7W4RSLIDLHTSM0AWXO3S" localSheetId="19" hidden="1">'[3]AMI P &amp; L'!#REF!</definedName>
    <definedName name="BExF0ZRI7W4RSLIDLHTSM0AWXO3S" localSheetId="12" hidden="1">'[3]AMI P &amp; L'!#REF!</definedName>
    <definedName name="BExF0ZRI7W4RSLIDLHTSM0AWXO3S" localSheetId="5" hidden="1">'[3]AMI P &amp; L'!#REF!</definedName>
    <definedName name="BExF0ZRI7W4RSLIDLHTSM0AWXO3S" localSheetId="11" hidden="1">'[3]AMI P &amp; L'!#REF!</definedName>
    <definedName name="BExF0ZRI7W4RSLIDLHTSM0AWXO3S" localSheetId="7" hidden="1">'[3]AMI P &amp; L'!#REF!</definedName>
    <definedName name="BExF0ZRI7W4RSLIDLHTSM0AWXO3S" localSheetId="9" hidden="1">'[3]AMI P &amp; L'!#REF!</definedName>
    <definedName name="BExF0ZRI7W4RSLIDLHTSM0AWXO3S" localSheetId="10" hidden="1">#REF!</definedName>
    <definedName name="BExF0ZRI7W4RSLIDLHTSM0AWXO3S" hidden="1">'[3]AMI P &amp; L'!#REF!</definedName>
    <definedName name="BExF19CT3MMZZ2T5EWMDNG3UOJ01" localSheetId="10" hidden="1">#REF!</definedName>
    <definedName name="BExF19CT3MMZZ2T5EWMDNG3UOJ01" hidden="1">'[2]Reco Sheet for Fcast'!$I$9:$J$9</definedName>
    <definedName name="BExF1M38U6NX17YJA8YU359B5Z4M" localSheetId="10" hidden="1">#REF!</definedName>
    <definedName name="BExF1M38U6NX17YJA8YU359B5Z4M" hidden="1">'[2]Reco Sheet for Fcast'!$I$10:$J$10</definedName>
    <definedName name="BExF1MU4W3NPEY0OHRDWP5IANCBB" localSheetId="10" hidden="1">#REF!</definedName>
    <definedName name="BExF1MU4W3NPEY0OHRDWP5IANCBB" hidden="1">'[2]Reco Sheet for Fcast'!$I$10:$J$10</definedName>
    <definedName name="BExF1MZN8MWMOKOARHJ1QAF9HPGT" localSheetId="10" hidden="1">#REF!</definedName>
    <definedName name="BExF1MZN8MWMOKOARHJ1QAF9HPGT" hidden="1">'[2]Reco Sheet for Fcast'!$F$8:$G$8</definedName>
    <definedName name="BExF1UHD1URZND0VTZ5BY2FRCCF7" localSheetId="16" hidden="1">#REF!</definedName>
    <definedName name="BExF1UHD1URZND0VTZ5BY2FRCCF7" localSheetId="18" hidden="1">#REF!</definedName>
    <definedName name="BExF1UHD1URZND0VTZ5BY2FRCCF7" localSheetId="19" hidden="1">#REF!</definedName>
    <definedName name="BExF1UHD1URZND0VTZ5BY2FRCCF7" localSheetId="12" hidden="1">#REF!</definedName>
    <definedName name="BExF1UHD1URZND0VTZ5BY2FRCCF7" localSheetId="5" hidden="1">#REF!</definedName>
    <definedName name="BExF1UHD1URZND0VTZ5BY2FRCCF7" localSheetId="11" hidden="1">#REF!</definedName>
    <definedName name="BExF1UHD1URZND0VTZ5BY2FRCCF7" localSheetId="7" hidden="1">#REF!</definedName>
    <definedName name="BExF1UHD1URZND0VTZ5BY2FRCCF7" localSheetId="9" hidden="1">#REF!</definedName>
    <definedName name="BExF1UHD1URZND0VTZ5BY2FRCCF7" hidden="1">#REF!</definedName>
    <definedName name="BExF1US4ZIQYSU5LBFYNRA9N0K2O" localSheetId="10" hidden="1">#REF!</definedName>
    <definedName name="BExF1US4ZIQYSU5LBFYNRA9N0K2O" hidden="1">'[2]Reco Sheet for Fcast'!$I$9:$J$9</definedName>
    <definedName name="BExF2C5XL2NC396JU35KFSEHGMRX" localSheetId="16" hidden="1">#REF!</definedName>
    <definedName name="BExF2C5XL2NC396JU35KFSEHGMRX" localSheetId="18" hidden="1">#REF!</definedName>
    <definedName name="BExF2C5XL2NC396JU35KFSEHGMRX" localSheetId="19" hidden="1">#REF!</definedName>
    <definedName name="BExF2C5XL2NC396JU35KFSEHGMRX" localSheetId="12" hidden="1">#REF!</definedName>
    <definedName name="BExF2C5XL2NC396JU35KFSEHGMRX" localSheetId="5" hidden="1">#REF!</definedName>
    <definedName name="BExF2C5XL2NC396JU35KFSEHGMRX" localSheetId="11" hidden="1">#REF!</definedName>
    <definedName name="BExF2C5XL2NC396JU35KFSEHGMRX" localSheetId="7" hidden="1">#REF!</definedName>
    <definedName name="BExF2C5XL2NC396JU35KFSEHGMRX" localSheetId="9" hidden="1">#REF!</definedName>
    <definedName name="BExF2C5XL2NC396JU35KFSEHGMRX" hidden="1">#REF!</definedName>
    <definedName name="BExF2CWZN6E87RGTBMD4YQI2QT7R" localSheetId="10" hidden="1">#REF!</definedName>
    <definedName name="BExF2CWZN6E87RGTBMD4YQI2QT7R" hidden="1">'[2]Reco Sheet for Fcast'!$F$10:$G$10</definedName>
    <definedName name="BExF2DYO1WQ7GMXSTAQRDBW1NSFG" localSheetId="10" hidden="1">#REF!</definedName>
    <definedName name="BExF2DYO1WQ7GMXSTAQRDBW1NSFG" hidden="1">'[2]Reco Sheet for Fcast'!$F$9:$G$9</definedName>
    <definedName name="BExF2LWJ8M4NGGKOIOZBJ3TPKQMD" localSheetId="16" hidden="1">#REF!</definedName>
    <definedName name="BExF2LWJ8M4NGGKOIOZBJ3TPKQMD" localSheetId="18" hidden="1">#REF!</definedName>
    <definedName name="BExF2LWJ8M4NGGKOIOZBJ3TPKQMD" localSheetId="19" hidden="1">#REF!</definedName>
    <definedName name="BExF2LWJ8M4NGGKOIOZBJ3TPKQMD" localSheetId="12" hidden="1">#REF!</definedName>
    <definedName name="BExF2LWJ8M4NGGKOIOZBJ3TPKQMD" localSheetId="8" hidden="1">#REF!</definedName>
    <definedName name="BExF2LWJ8M4NGGKOIOZBJ3TPKQMD" localSheetId="11" hidden="1">#REF!</definedName>
    <definedName name="BExF2LWJ8M4NGGKOIOZBJ3TPKQMD" localSheetId="7" hidden="1">#REF!</definedName>
    <definedName name="BExF2LWJ8M4NGGKOIOZBJ3TPKQMD" localSheetId="9" hidden="1">#REF!</definedName>
    <definedName name="BExF2LWJ8M4NGGKOIOZBJ3TPKQMD" hidden="1">#REF!</definedName>
    <definedName name="BExF2MSWNUY9Z6BZJQZ538PPTION" localSheetId="10" hidden="1">#REF!</definedName>
    <definedName name="BExF2MSWNUY9Z6BZJQZ538PPTION" hidden="1">'[2]Reco Sheet for Fcast'!$I$6:$J$6</definedName>
    <definedName name="BExF2QZYWHTYGUTTXR15CKCV3LS7" localSheetId="10" hidden="1">#REF!</definedName>
    <definedName name="BExF2QZYWHTYGUTTXR15CKCV3LS7" hidden="1">'[2]Reco Sheet for Fcast'!$F$11:$G$11</definedName>
    <definedName name="BExF2T8Y6TSJ74RMSZOA9CEH4OZ6" localSheetId="10" hidden="1">#REF!</definedName>
    <definedName name="BExF2T8Y6TSJ74RMSZOA9CEH4OZ6" hidden="1">'[2]Reco Sheet for Fcast'!$I$2</definedName>
    <definedName name="BExF31N3YM4F37EOOY8M8VI1KXN8" localSheetId="10" hidden="1">#REF!</definedName>
    <definedName name="BExF31N3YM4F37EOOY8M8VI1KXN8" hidden="1">'[2]Reco Sheet for Fcast'!$F$9:$G$9</definedName>
    <definedName name="BExF37C1YKBT79Z9SOJAG5MXQGTU" localSheetId="10" hidden="1">#REF!</definedName>
    <definedName name="BExF37C1YKBT79Z9SOJAG5MXQGTU" hidden="1">'[2]Reco Sheet for Fcast'!$F$15</definedName>
    <definedName name="BExF382XL4A8VTMCPJY3C5IWNXCC" localSheetId="16" hidden="1">#REF!</definedName>
    <definedName name="BExF382XL4A8VTMCPJY3C5IWNXCC" localSheetId="18" hidden="1">#REF!</definedName>
    <definedName name="BExF382XL4A8VTMCPJY3C5IWNXCC" localSheetId="19" hidden="1">#REF!</definedName>
    <definedName name="BExF382XL4A8VTMCPJY3C5IWNXCC" localSheetId="12" hidden="1">#REF!</definedName>
    <definedName name="BExF382XL4A8VTMCPJY3C5IWNXCC" localSheetId="5" hidden="1">#REF!</definedName>
    <definedName name="BExF382XL4A8VTMCPJY3C5IWNXCC" localSheetId="11" hidden="1">#REF!</definedName>
    <definedName name="BExF382XL4A8VTMCPJY3C5IWNXCC" localSheetId="7" hidden="1">#REF!</definedName>
    <definedName name="BExF382XL4A8VTMCPJY3C5IWNXCC" localSheetId="9" hidden="1">#REF!</definedName>
    <definedName name="BExF382XL4A8VTMCPJY3C5IWNXCC" hidden="1">#REF!</definedName>
    <definedName name="BExF3A6HPA6DGYALZNHHJPMCUYZR" localSheetId="10" hidden="1">#REF!</definedName>
    <definedName name="BExF3A6HPA6DGYALZNHHJPMCUYZR" hidden="1">'[2]Reco Sheet for Fcast'!$F$8:$G$8</definedName>
    <definedName name="BExF3I9T44X7DV9HHV51DVDDPPZG" localSheetId="10" hidden="1">#REF!</definedName>
    <definedName name="BExF3I9T44X7DV9HHV51DVDDPPZG" hidden="1">'[2]Reco Sheet for Fcast'!$K$2</definedName>
    <definedName name="BExF3JMFX5DILOIFUDIO1HZUK875" localSheetId="10" hidden="1">#REF!</definedName>
    <definedName name="BExF3JMFX5DILOIFUDIO1HZUK875" hidden="1">'[2]Reco Sheet for Fcast'!$H$2:$I$2</definedName>
    <definedName name="BExF3NTC4BGZEM6B87TCFX277QCS" localSheetId="16" hidden="1">'[3]AMI P &amp; L'!#REF!</definedName>
    <definedName name="BExF3NTC4BGZEM6B87TCFX277QCS" localSheetId="18" hidden="1">'[3]AMI P &amp; L'!#REF!</definedName>
    <definedName name="BExF3NTC4BGZEM6B87TCFX277QCS" localSheetId="19" hidden="1">'[3]AMI P &amp; L'!#REF!</definedName>
    <definedName name="BExF3NTC4BGZEM6B87TCFX277QCS" localSheetId="12" hidden="1">'[3]AMI P &amp; L'!#REF!</definedName>
    <definedName name="BExF3NTC4BGZEM6B87TCFX277QCS" localSheetId="5" hidden="1">'[3]AMI P &amp; L'!#REF!</definedName>
    <definedName name="BExF3NTC4BGZEM6B87TCFX277QCS" localSheetId="11" hidden="1">'[3]AMI P &amp; L'!#REF!</definedName>
    <definedName name="BExF3NTC4BGZEM6B87TCFX277QCS" localSheetId="7" hidden="1">'[3]AMI P &amp; L'!#REF!</definedName>
    <definedName name="BExF3NTC4BGZEM6B87TCFX277QCS" localSheetId="9" hidden="1">'[3]AMI P &amp; L'!#REF!</definedName>
    <definedName name="BExF3NTC4BGZEM6B87TCFX277QCS" localSheetId="10" hidden="1">#REF!</definedName>
    <definedName name="BExF3NTC4BGZEM6B87TCFX277QCS" hidden="1">'[3]AMI P &amp; L'!#REF!</definedName>
    <definedName name="BExF3Q7NI90WT31QHYSJDIG0LLLJ" localSheetId="10" hidden="1">#REF!</definedName>
    <definedName name="BExF3Q7NI90WT31QHYSJDIG0LLLJ" hidden="1">'[2]Reco Sheet for Fcast'!$I$10:$J$10</definedName>
    <definedName name="BExF3QD55TIY1MSBSRK9TUJKBEWO" localSheetId="10" hidden="1">#REF!</definedName>
    <definedName name="BExF3QD55TIY1MSBSRK9TUJKBEWO" hidden="1">'[2]Reco Sheet for Fcast'!$H$2:$I$2</definedName>
    <definedName name="BExF3QD5AXW8T6FZ8O1C78NHR5C3" localSheetId="16" hidden="1">#REF!</definedName>
    <definedName name="BExF3QD5AXW8T6FZ8O1C78NHR5C3" localSheetId="18" hidden="1">#REF!</definedName>
    <definedName name="BExF3QD5AXW8T6FZ8O1C78NHR5C3" localSheetId="19" hidden="1">#REF!</definedName>
    <definedName name="BExF3QD5AXW8T6FZ8O1C78NHR5C3" localSheetId="12" hidden="1">#REF!</definedName>
    <definedName name="BExF3QD5AXW8T6FZ8O1C78NHR5C3" localSheetId="8" hidden="1">#REF!</definedName>
    <definedName name="BExF3QD5AXW8T6FZ8O1C78NHR5C3" localSheetId="11" hidden="1">#REF!</definedName>
    <definedName name="BExF3QD5AXW8T6FZ8O1C78NHR5C3" localSheetId="7" hidden="1">#REF!</definedName>
    <definedName name="BExF3QD5AXW8T6FZ8O1C78NHR5C3" localSheetId="9" hidden="1">#REF!</definedName>
    <definedName name="BExF3QD5AXW8T6FZ8O1C78NHR5C3" hidden="1">#REF!</definedName>
    <definedName name="BExF3QT8J6RIF1L3R700MBSKIOKW" localSheetId="10" hidden="1">#REF!</definedName>
    <definedName name="BExF3QT8J6RIF1L3R700MBSKIOKW" hidden="1">'[2]Reco Sheet for Fcast'!$F$11:$G$11</definedName>
    <definedName name="BExF41WFMNZ2YQ1KBKOBZWROKVHO" localSheetId="16" hidden="1">#REF!</definedName>
    <definedName name="BExF41WFMNZ2YQ1KBKOBZWROKVHO" localSheetId="18" hidden="1">#REF!</definedName>
    <definedName name="BExF41WFMNZ2YQ1KBKOBZWROKVHO" localSheetId="19" hidden="1">#REF!</definedName>
    <definedName name="BExF41WFMNZ2YQ1KBKOBZWROKVHO" localSheetId="12" hidden="1">#REF!</definedName>
    <definedName name="BExF41WFMNZ2YQ1KBKOBZWROKVHO" localSheetId="5" hidden="1">#REF!</definedName>
    <definedName name="BExF41WFMNZ2YQ1KBKOBZWROKVHO" localSheetId="11" hidden="1">#REF!</definedName>
    <definedName name="BExF41WFMNZ2YQ1KBKOBZWROKVHO" localSheetId="7" hidden="1">#REF!</definedName>
    <definedName name="BExF41WFMNZ2YQ1KBKOBZWROKVHO" localSheetId="9" hidden="1">#REF!</definedName>
    <definedName name="BExF41WFMNZ2YQ1KBKOBZWROKVHO" hidden="1">#REF!</definedName>
    <definedName name="BExF42SSBVPMLK2UB3B7FPEIY9TU" localSheetId="16" hidden="1">'[3]AMI P &amp; L'!#REF!</definedName>
    <definedName name="BExF42SSBVPMLK2UB3B7FPEIY9TU" localSheetId="18" hidden="1">'[3]AMI P &amp; L'!#REF!</definedName>
    <definedName name="BExF42SSBVPMLK2UB3B7FPEIY9TU" localSheetId="19" hidden="1">'[3]AMI P &amp; L'!#REF!</definedName>
    <definedName name="BExF42SSBVPMLK2UB3B7FPEIY9TU" localSheetId="12" hidden="1">'[3]AMI P &amp; L'!#REF!</definedName>
    <definedName name="BExF42SSBVPMLK2UB3B7FPEIY9TU" localSheetId="5" hidden="1">'[3]AMI P &amp; L'!#REF!</definedName>
    <definedName name="BExF42SSBVPMLK2UB3B7FPEIY9TU" localSheetId="11" hidden="1">'[3]AMI P &amp; L'!#REF!</definedName>
    <definedName name="BExF42SSBVPMLK2UB3B7FPEIY9TU" localSheetId="7" hidden="1">'[3]AMI P &amp; L'!#REF!</definedName>
    <definedName name="BExF42SSBVPMLK2UB3B7FPEIY9TU" localSheetId="9" hidden="1">'[3]AMI P &amp; L'!#REF!</definedName>
    <definedName name="BExF42SSBVPMLK2UB3B7FPEIY9TU" localSheetId="10" hidden="1">#REF!</definedName>
    <definedName name="BExF42SSBVPMLK2UB3B7FPEIY9TU" hidden="1">'[3]AMI P &amp; L'!#REF!</definedName>
    <definedName name="BExF4HXSWB50BKYPWA0HTT8W56H6" localSheetId="10" hidden="1">#REF!</definedName>
    <definedName name="BExF4HXSWB50BKYPWA0HTT8W56H6" hidden="1">'[2]Reco Sheet for Fcast'!$I$10:$J$10</definedName>
    <definedName name="BExF4KHF04IWW4LQ95FHQPFE4Y9K" localSheetId="10" hidden="1">#REF!</definedName>
    <definedName name="BExF4KHF04IWW4LQ95FHQPFE4Y9K" hidden="1">'[2]Reco Sheet for Fcast'!$I$8:$J$8</definedName>
    <definedName name="BExF4KXIG1XOE6UY0ICYSY5JDNTS" localSheetId="16" hidden="1">#REF!</definedName>
    <definedName name="BExF4KXIG1XOE6UY0ICYSY5JDNTS" localSheetId="18" hidden="1">#REF!</definedName>
    <definedName name="BExF4KXIG1XOE6UY0ICYSY5JDNTS" localSheetId="19" hidden="1">#REF!</definedName>
    <definedName name="BExF4KXIG1XOE6UY0ICYSY5JDNTS" localSheetId="12" hidden="1">#REF!</definedName>
    <definedName name="BExF4KXIG1XOE6UY0ICYSY5JDNTS" localSheetId="5" hidden="1">#REF!</definedName>
    <definedName name="BExF4KXIG1XOE6UY0ICYSY5JDNTS" localSheetId="11" hidden="1">#REF!</definedName>
    <definedName name="BExF4KXIG1XOE6UY0ICYSY5JDNTS" localSheetId="7" hidden="1">#REF!</definedName>
    <definedName name="BExF4KXIG1XOE6UY0ICYSY5JDNTS" localSheetId="9" hidden="1">#REF!</definedName>
    <definedName name="BExF4KXIG1XOE6UY0ICYSY5JDNTS" hidden="1">#REF!</definedName>
    <definedName name="BExF4MVQM5Y0QRDLDFSKWWTF709C" localSheetId="10" hidden="1">#REF!</definedName>
    <definedName name="BExF4MVQM5Y0QRDLDFSKWWTF709C" hidden="1">'[2]Reco Sheet for Fcast'!$I$8:$J$8</definedName>
    <definedName name="BExF4PVMZYV36E8HOYY06J81AMBI" localSheetId="16" hidden="1">'[3]AMI P &amp; L'!#REF!</definedName>
    <definedName name="BExF4PVMZYV36E8HOYY06J81AMBI" localSheetId="18" hidden="1">'[3]AMI P &amp; L'!#REF!</definedName>
    <definedName name="BExF4PVMZYV36E8HOYY06J81AMBI" localSheetId="19" hidden="1">'[3]AMI P &amp; L'!#REF!</definedName>
    <definedName name="BExF4PVMZYV36E8HOYY06J81AMBI" localSheetId="12" hidden="1">'[3]AMI P &amp; L'!#REF!</definedName>
    <definedName name="BExF4PVMZYV36E8HOYY06J81AMBI" localSheetId="5" hidden="1">'[3]AMI P &amp; L'!#REF!</definedName>
    <definedName name="BExF4PVMZYV36E8HOYY06J81AMBI" localSheetId="11" hidden="1">'[3]AMI P &amp; L'!#REF!</definedName>
    <definedName name="BExF4PVMZYV36E8HOYY06J81AMBI" localSheetId="7" hidden="1">'[3]AMI P &amp; L'!#REF!</definedName>
    <definedName name="BExF4PVMZYV36E8HOYY06J81AMBI" localSheetId="9" hidden="1">'[3]AMI P &amp; L'!#REF!</definedName>
    <definedName name="BExF4PVMZYV36E8HOYY06J81AMBI" localSheetId="10" hidden="1">#REF!</definedName>
    <definedName name="BExF4PVMZYV36E8HOYY06J81AMBI" hidden="1">'[3]AMI P &amp; L'!#REF!</definedName>
    <definedName name="BExF4SF9NEX1FZE9N8EXT89PM54D" localSheetId="10" hidden="1">#REF!</definedName>
    <definedName name="BExF4SF9NEX1FZE9N8EXT89PM54D" hidden="1">'[2]Reco Sheet for Fcast'!$F$11:$G$11</definedName>
    <definedName name="BExF52GTGP8MHGII4KJ8TJGR8W8U" localSheetId="10" hidden="1">#REF!</definedName>
    <definedName name="BExF52GTGP8MHGII4KJ8TJGR8W8U" hidden="1">'[2]Reco Sheet for Fcast'!$H$2:$I$2</definedName>
    <definedName name="BExF57K7L3UC1I2FSAWURR4SN0UN" localSheetId="10" hidden="1">#REF!</definedName>
    <definedName name="BExF57K7L3UC1I2FSAWURR4SN0UN" hidden="1">'[2]Reco Sheet for Fcast'!$I$10:$J$10</definedName>
    <definedName name="BExF5B5Q7SUPDSPIJOA1GNG17ZFD" localSheetId="16" hidden="1">#REF!</definedName>
    <definedName name="BExF5B5Q7SUPDSPIJOA1GNG17ZFD" localSheetId="18" hidden="1">#REF!</definedName>
    <definedName name="BExF5B5Q7SUPDSPIJOA1GNG17ZFD" localSheetId="19" hidden="1">#REF!</definedName>
    <definedName name="BExF5B5Q7SUPDSPIJOA1GNG17ZFD" localSheetId="12" hidden="1">#REF!</definedName>
    <definedName name="BExF5B5Q7SUPDSPIJOA1GNG17ZFD" localSheetId="5" hidden="1">#REF!</definedName>
    <definedName name="BExF5B5Q7SUPDSPIJOA1GNG17ZFD" localSheetId="11" hidden="1">#REF!</definedName>
    <definedName name="BExF5B5Q7SUPDSPIJOA1GNG17ZFD" localSheetId="7" hidden="1">#REF!</definedName>
    <definedName name="BExF5B5Q7SUPDSPIJOA1GNG17ZFD" localSheetId="9" hidden="1">#REF!</definedName>
    <definedName name="BExF5B5Q7SUPDSPIJOA1GNG17ZFD" hidden="1">#REF!</definedName>
    <definedName name="BExF5CCUNN10ODYNRYLTJ6DOSQA7" localSheetId="16" hidden="1">#REF!</definedName>
    <definedName name="BExF5CCUNN10ODYNRYLTJ6DOSQA7" localSheetId="18" hidden="1">#REF!</definedName>
    <definedName name="BExF5CCUNN10ODYNRYLTJ6DOSQA7" localSheetId="19" hidden="1">#REF!</definedName>
    <definedName name="BExF5CCUNN10ODYNRYLTJ6DOSQA7" localSheetId="12" hidden="1">#REF!</definedName>
    <definedName name="BExF5CCUNN10ODYNRYLTJ6DOSQA7" localSheetId="8" hidden="1">#REF!</definedName>
    <definedName name="BExF5CCUNN10ODYNRYLTJ6DOSQA7" localSheetId="11" hidden="1">#REF!</definedName>
    <definedName name="BExF5CCUNN10ODYNRYLTJ6DOSQA7" localSheetId="7" hidden="1">#REF!</definedName>
    <definedName name="BExF5CCUNN10ODYNRYLTJ6DOSQA7" localSheetId="9" hidden="1">#REF!</definedName>
    <definedName name="BExF5CCUNN10ODYNRYLTJ6DOSQA7" hidden="1">#REF!</definedName>
    <definedName name="BExF5HR2GFV7O8LKG9SJ4BY78LYA" localSheetId="10" hidden="1">#REF!</definedName>
    <definedName name="BExF5HR2GFV7O8LKG9SJ4BY78LYA" hidden="1">'[2]Reco Sheet for Fcast'!$I$8:$J$8</definedName>
    <definedName name="BExF5ZFO2A29GHWR5ES64Z9OS16J" localSheetId="16" hidden="1">'[3]AMI P &amp; L'!#REF!</definedName>
    <definedName name="BExF5ZFO2A29GHWR5ES64Z9OS16J" localSheetId="18" hidden="1">'[3]AMI P &amp; L'!#REF!</definedName>
    <definedName name="BExF5ZFO2A29GHWR5ES64Z9OS16J" localSheetId="19" hidden="1">'[3]AMI P &amp; L'!#REF!</definedName>
    <definedName name="BExF5ZFO2A29GHWR5ES64Z9OS16J" localSheetId="12" hidden="1">'[3]AMI P &amp; L'!#REF!</definedName>
    <definedName name="BExF5ZFO2A29GHWR5ES64Z9OS16J" localSheetId="5" hidden="1">'[3]AMI P &amp; L'!#REF!</definedName>
    <definedName name="BExF5ZFO2A29GHWR5ES64Z9OS16J" localSheetId="11" hidden="1">'[3]AMI P &amp; L'!#REF!</definedName>
    <definedName name="BExF5ZFO2A29GHWR5ES64Z9OS16J" localSheetId="7" hidden="1">'[3]AMI P &amp; L'!#REF!</definedName>
    <definedName name="BExF5ZFO2A29GHWR5ES64Z9OS16J" localSheetId="9" hidden="1">'[3]AMI P &amp; L'!#REF!</definedName>
    <definedName name="BExF5ZFO2A29GHWR5ES64Z9OS16J" localSheetId="10" hidden="1">#REF!</definedName>
    <definedName name="BExF5ZFO2A29GHWR5ES64Z9OS16J" hidden="1">'[3]AMI P &amp; L'!#REF!</definedName>
    <definedName name="BExF63S045JO7H2ZJCBTBVH3SUIF" localSheetId="10" hidden="1">#REF!</definedName>
    <definedName name="BExF63S045JO7H2ZJCBTBVH3SUIF" hidden="1">'[2]Reco Sheet for Fcast'!$I$11:$J$11</definedName>
    <definedName name="BExF642TEGTXCI9A61ZOONJCB0U1" localSheetId="10" hidden="1">#REF!</definedName>
    <definedName name="BExF642TEGTXCI9A61ZOONJCB0U1" hidden="1">'[2]Reco Sheet for Fcast'!$I$8:$J$8</definedName>
    <definedName name="BExF67O951CF8UJF3KBDNR0E83C1" localSheetId="16" hidden="1">'[3]AMI P &amp; L'!#REF!</definedName>
    <definedName name="BExF67O951CF8UJF3KBDNR0E83C1" localSheetId="18" hidden="1">'[3]AMI P &amp; L'!#REF!</definedName>
    <definedName name="BExF67O951CF8UJF3KBDNR0E83C1" localSheetId="19" hidden="1">'[3]AMI P &amp; L'!#REF!</definedName>
    <definedName name="BExF67O951CF8UJF3KBDNR0E83C1" localSheetId="12" hidden="1">'[3]AMI P &amp; L'!#REF!</definedName>
    <definedName name="BExF67O951CF8UJF3KBDNR0E83C1" localSheetId="5" hidden="1">'[3]AMI P &amp; L'!#REF!</definedName>
    <definedName name="BExF67O951CF8UJF3KBDNR0E83C1" localSheetId="11" hidden="1">'[3]AMI P &amp; L'!#REF!</definedName>
    <definedName name="BExF67O951CF8UJF3KBDNR0E83C1" localSheetId="7" hidden="1">'[3]AMI P &amp; L'!#REF!</definedName>
    <definedName name="BExF67O951CF8UJF3KBDNR0E83C1" localSheetId="9" hidden="1">'[3]AMI P &amp; L'!#REF!</definedName>
    <definedName name="BExF67O951CF8UJF3KBDNR0E83C1" localSheetId="10" hidden="1">#REF!</definedName>
    <definedName name="BExF67O951CF8UJF3KBDNR0E83C1" hidden="1">'[3]AMI P &amp; L'!#REF!</definedName>
    <definedName name="BExF690Y20C503FDB3JYBPHX2VD1" localSheetId="16" hidden="1">#REF!</definedName>
    <definedName name="BExF690Y20C503FDB3JYBPHX2VD1" localSheetId="18" hidden="1">#REF!</definedName>
    <definedName name="BExF690Y20C503FDB3JYBPHX2VD1" localSheetId="19" hidden="1">#REF!</definedName>
    <definedName name="BExF690Y20C503FDB3JYBPHX2VD1" localSheetId="12" hidden="1">#REF!</definedName>
    <definedName name="BExF690Y20C503FDB3JYBPHX2VD1" localSheetId="5" hidden="1">#REF!</definedName>
    <definedName name="BExF690Y20C503FDB3JYBPHX2VD1" localSheetId="11" hidden="1">#REF!</definedName>
    <definedName name="BExF690Y20C503FDB3JYBPHX2VD1" localSheetId="7" hidden="1">#REF!</definedName>
    <definedName name="BExF690Y20C503FDB3JYBPHX2VD1" localSheetId="9" hidden="1">#REF!</definedName>
    <definedName name="BExF690Y20C503FDB3JYBPHX2VD1" hidden="1">#REF!</definedName>
    <definedName name="BExF6EV7I35NVMIJGYTB6E24YVPA" localSheetId="10" hidden="1">#REF!</definedName>
    <definedName name="BExF6EV7I35NVMIJGYTB6E24YVPA" hidden="1">'[2]Reco Sheet for Fcast'!$K$2</definedName>
    <definedName name="BExF6FGUF393KTMBT40S5BYAFG00" localSheetId="10" hidden="1">#REF!</definedName>
    <definedName name="BExF6FGUF393KTMBT40S5BYAFG00" hidden="1">'[2]Reco Sheet for Fcast'!$H$2:$I$2</definedName>
    <definedName name="BExF6GNYXWY8A0SY4PW1B6KJMMTM" localSheetId="16" hidden="1">'[3]AMI P &amp; L'!#REF!</definedName>
    <definedName name="BExF6GNYXWY8A0SY4PW1B6KJMMTM" localSheetId="18" hidden="1">'[3]AMI P &amp; L'!#REF!</definedName>
    <definedName name="BExF6GNYXWY8A0SY4PW1B6KJMMTM" localSheetId="19" hidden="1">'[3]AMI P &amp; L'!#REF!</definedName>
    <definedName name="BExF6GNYXWY8A0SY4PW1B6KJMMTM" localSheetId="12" hidden="1">'[3]AMI P &amp; L'!#REF!</definedName>
    <definedName name="BExF6GNYXWY8A0SY4PW1B6KJMMTM" localSheetId="5" hidden="1">'[3]AMI P &amp; L'!#REF!</definedName>
    <definedName name="BExF6GNYXWY8A0SY4PW1B6KJMMTM" localSheetId="11" hidden="1">'[3]AMI P &amp; L'!#REF!</definedName>
    <definedName name="BExF6GNYXWY8A0SY4PW1B6KJMMTM" localSheetId="7" hidden="1">'[3]AMI P &amp; L'!#REF!</definedName>
    <definedName name="BExF6GNYXWY8A0SY4PW1B6KJMMTM" localSheetId="9" hidden="1">'[3]AMI P &amp; L'!#REF!</definedName>
    <definedName name="BExF6GNYXWY8A0SY4PW1B6KJMMTM" localSheetId="10" hidden="1">#REF!</definedName>
    <definedName name="BExF6GNYXWY8A0SY4PW1B6KJMMTM" hidden="1">'[3]AMI P &amp; L'!#REF!</definedName>
    <definedName name="BExF6IB8K74Z0AFT05GPOKKZW7C9" localSheetId="10" hidden="1">#REF!</definedName>
    <definedName name="BExF6IB8K74Z0AFT05GPOKKZW7C9" hidden="1">'[2]Reco Sheet for Fcast'!$I$9:$J$9</definedName>
    <definedName name="BExF6NUXJI11W2IAZNAM1QWC0459" localSheetId="10" hidden="1">#REF!</definedName>
    <definedName name="BExF6NUXJI11W2IAZNAM1QWC0459" hidden="1">'[2]Reco Sheet for Fcast'!$F$7:$G$7</definedName>
    <definedName name="BExF6RR76KNVIXGJOVFO8GDILKGZ" localSheetId="10" hidden="1">#REF!</definedName>
    <definedName name="BExF6RR76KNVIXGJOVFO8GDILKGZ" hidden="1">'[2]Reco Sheet for Fcast'!$F$15</definedName>
    <definedName name="BExF6ZE8D5CMPJPRWT6S4HM56LPF" localSheetId="10" hidden="1">#REF!</definedName>
    <definedName name="BExF6ZE8D5CMPJPRWT6S4HM56LPF" hidden="1">'[2]Reco Sheet for Fcast'!$F$11:$G$11</definedName>
    <definedName name="BExF73W2L5MS2FLCNPQGFZ2DUCP6" localSheetId="16" hidden="1">FC Corp '2014 Cat RIN Opex'!capex [6]Report!$B$3:$C$6</definedName>
    <definedName name="BExF73W2L5MS2FLCNPQGFZ2DUCP6" localSheetId="18" hidden="1">FC Corp '2014 IT Opex'!capex [6]Report!$B$3:$C$6</definedName>
    <definedName name="BExF73W2L5MS2FLCNPQGFZ2DUCP6" localSheetId="19" hidden="1">FC Corp '2014 Non IT Opex'!capex [6]Report!$B$3:$C$6</definedName>
    <definedName name="BExF73W2L5MS2FLCNPQGFZ2DUCP6" localSheetId="12" hidden="1">FC Corp Capex!capex [6]Report!$B$3:$C$6</definedName>
    <definedName name="BExF73W2L5MS2FLCNPQGFZ2DUCP6" localSheetId="2" hidden="1">#N/A</definedName>
    <definedName name="BExF73W2L5MS2FLCNPQGFZ2DUCP6" localSheetId="5" hidden="1">FC Corp 'Material Rates'!capex [6]Report!$B$3:$C$6</definedName>
    <definedName name="BExF73W2L5MS2FLCNPQGFZ2DUCP6" localSheetId="11" hidden="1">FC Corp Opex!capex [6]Report!$B$3:$C$6</definedName>
    <definedName name="BExF73W2L5MS2FLCNPQGFZ2DUCP6" localSheetId="7" hidden="1">FC Corp 'OPEX '!capex [6]Report!$B$3:$C$6</definedName>
    <definedName name="BExF73W2L5MS2FLCNPQGFZ2DUCP6" localSheetId="9" hidden="1">FC Corp 'PAL Exit Fee Rates'!capex [6]Report!$B$3:$C$6</definedName>
    <definedName name="BExF73W2L5MS2FLCNPQGFZ2DUCP6" localSheetId="10" hidden="1">FC Corp 'PAL Reset RIN'!capex [6]Report!$B$3:$C$6</definedName>
    <definedName name="BExF73W2L5MS2FLCNPQGFZ2DUCP6" hidden="1">FC Corp '2014 Cat RIN Opex'!capex [6]Report!$B$3:$C$6</definedName>
    <definedName name="BExF76FV8SF7AJK7B35AL7VTZF6D" localSheetId="10" hidden="1">#REF!</definedName>
    <definedName name="BExF76FV8SF7AJK7B35AL7VTZF6D" hidden="1">'[2]Reco Sheet for Fcast'!$F$8:$G$8</definedName>
    <definedName name="BExF7EOIMC1OYL1N7835KGOI0FIZ" localSheetId="10" hidden="1">#REF!</definedName>
    <definedName name="BExF7EOIMC1OYL1N7835KGOI0FIZ" hidden="1">'[2]Reco Sheet for Fcast'!$I$10:$J$10</definedName>
    <definedName name="BExF7K88K7ASGV6RAOAGH52G04VR" localSheetId="16" hidden="1">'[3]AMI P &amp; L'!#REF!</definedName>
    <definedName name="BExF7K88K7ASGV6RAOAGH52G04VR" localSheetId="18" hidden="1">'[3]AMI P &amp; L'!#REF!</definedName>
    <definedName name="BExF7K88K7ASGV6RAOAGH52G04VR" localSheetId="19" hidden="1">'[3]AMI P &amp; L'!#REF!</definedName>
    <definedName name="BExF7K88K7ASGV6RAOAGH52G04VR" localSheetId="12" hidden="1">'[3]AMI P &amp; L'!#REF!</definedName>
    <definedName name="BExF7K88K7ASGV6RAOAGH52G04VR" localSheetId="5" hidden="1">'[3]AMI P &amp; L'!#REF!</definedName>
    <definedName name="BExF7K88K7ASGV6RAOAGH52G04VR" localSheetId="11" hidden="1">'[3]AMI P &amp; L'!#REF!</definedName>
    <definedName name="BExF7K88K7ASGV6RAOAGH52G04VR" localSheetId="7" hidden="1">'[3]AMI P &amp; L'!#REF!</definedName>
    <definedName name="BExF7K88K7ASGV6RAOAGH52G04VR" localSheetId="9" hidden="1">'[3]AMI P &amp; L'!#REF!</definedName>
    <definedName name="BExF7K88K7ASGV6RAOAGH52G04VR" localSheetId="10" hidden="1">#REF!</definedName>
    <definedName name="BExF7K88K7ASGV6RAOAGH52G04VR" hidden="1">'[3]AMI P &amp; L'!#REF!</definedName>
    <definedName name="BExF7N83YDEVXDEZQFACS9ZVES27" localSheetId="16" hidden="1">'[3]AMI P &amp; L'!#REF!</definedName>
    <definedName name="BExF7N83YDEVXDEZQFACS9ZVES27" localSheetId="18" hidden="1">'[3]AMI P &amp; L'!#REF!</definedName>
    <definedName name="BExF7N83YDEVXDEZQFACS9ZVES27" localSheetId="19" hidden="1">'[3]AMI P &amp; L'!#REF!</definedName>
    <definedName name="BExF7N83YDEVXDEZQFACS9ZVES27" localSheetId="12" hidden="1">'[3]AMI P &amp; L'!#REF!</definedName>
    <definedName name="BExF7N83YDEVXDEZQFACS9ZVES27" localSheetId="11" hidden="1">'[3]AMI P &amp; L'!#REF!</definedName>
    <definedName name="BExF7N83YDEVXDEZQFACS9ZVES27" localSheetId="7" hidden="1">'[3]AMI P &amp; L'!#REF!</definedName>
    <definedName name="BExF7N83YDEVXDEZQFACS9ZVES27" localSheetId="9" hidden="1">'[3]AMI P &amp; L'!#REF!</definedName>
    <definedName name="BExF7N83YDEVXDEZQFACS9ZVES27" localSheetId="10" hidden="1">'[3]AMI P &amp; L'!#REF!</definedName>
    <definedName name="BExF7N83YDEVXDEZQFACS9ZVES27" hidden="1">'[3]AMI P &amp; L'!#REF!</definedName>
    <definedName name="BExF7OVDRP3LHNAF2CX4V84CKKIR" localSheetId="10" hidden="1">#REF!</definedName>
    <definedName name="BExF7OVDRP3LHNAF2CX4V84CKKIR" hidden="1">'[2]Reco Sheet for Fcast'!$I$7:$J$7</definedName>
    <definedName name="BExF7QO41X2A2SL8UXDNP99GY7U9" localSheetId="10" hidden="1">#REF!</definedName>
    <definedName name="BExF7QO41X2A2SL8UXDNP99GY7U9" hidden="1">'[2]Reco Sheet for Fcast'!$I$8:$J$8</definedName>
    <definedName name="BExF81GI8B8WBHXFTET68A9358BR" localSheetId="10" hidden="1">#REF!</definedName>
    <definedName name="BExF81GI8B8WBHXFTET68A9358BR" hidden="1">'[2]Reco Sheet for Fcast'!$F$10:$G$10</definedName>
    <definedName name="BExF86UR62V3WXM59JUA7U4NEJAT" localSheetId="16" hidden="1">#REF!</definedName>
    <definedName name="BExF86UR62V3WXM59JUA7U4NEJAT" localSheetId="18" hidden="1">#REF!</definedName>
    <definedName name="BExF86UR62V3WXM59JUA7U4NEJAT" localSheetId="19" hidden="1">#REF!</definedName>
    <definedName name="BExF86UR62V3WXM59JUA7U4NEJAT" localSheetId="12" hidden="1">#REF!</definedName>
    <definedName name="BExF86UR62V3WXM59JUA7U4NEJAT" localSheetId="5" hidden="1">#REF!</definedName>
    <definedName name="BExF86UR62V3WXM59JUA7U4NEJAT" localSheetId="11" hidden="1">#REF!</definedName>
    <definedName name="BExF86UR62V3WXM59JUA7U4NEJAT" localSheetId="7" hidden="1">#REF!</definedName>
    <definedName name="BExF86UR62V3WXM59JUA7U4NEJAT" localSheetId="9" hidden="1">#REF!</definedName>
    <definedName name="BExF86UR62V3WXM59JUA7U4NEJAT" hidden="1">#REF!</definedName>
    <definedName name="BExF94F5ZD2KMXCLSB4BN3BPWPZW" localSheetId="16" hidden="1">#REF!</definedName>
    <definedName name="BExF94F5ZD2KMXCLSB4BN3BPWPZW" localSheetId="18" hidden="1">#REF!</definedName>
    <definedName name="BExF94F5ZD2KMXCLSB4BN3BPWPZW" localSheetId="19" hidden="1">#REF!</definedName>
    <definedName name="BExF94F5ZD2KMXCLSB4BN3BPWPZW" localSheetId="12" hidden="1">#REF!</definedName>
    <definedName name="BExF94F5ZD2KMXCLSB4BN3BPWPZW" localSheetId="11" hidden="1">#REF!</definedName>
    <definedName name="BExF94F5ZD2KMXCLSB4BN3BPWPZW" localSheetId="7" hidden="1">#REF!</definedName>
    <definedName name="BExF94F5ZD2KMXCLSB4BN3BPWPZW" localSheetId="9" hidden="1">#REF!</definedName>
    <definedName name="BExF94F5ZD2KMXCLSB4BN3BPWPZW" hidden="1">#REF!</definedName>
    <definedName name="BExGL97US0Y3KXXASUTVR26XLT70" localSheetId="16" hidden="1">'[3]AMI P &amp; L'!#REF!</definedName>
    <definedName name="BExGL97US0Y3KXXASUTVR26XLT70" localSheetId="18" hidden="1">'[3]AMI P &amp; L'!#REF!</definedName>
    <definedName name="BExGL97US0Y3KXXASUTVR26XLT70" localSheetId="19" hidden="1">'[3]AMI P &amp; L'!#REF!</definedName>
    <definedName name="BExGL97US0Y3KXXASUTVR26XLT70" localSheetId="12" hidden="1">'[3]AMI P &amp; L'!#REF!</definedName>
    <definedName name="BExGL97US0Y3KXXASUTVR26XLT70" localSheetId="5" hidden="1">'[3]AMI P &amp; L'!#REF!</definedName>
    <definedName name="BExGL97US0Y3KXXASUTVR26XLT70" localSheetId="11" hidden="1">'[3]AMI P &amp; L'!#REF!</definedName>
    <definedName name="BExGL97US0Y3KXXASUTVR26XLT70" localSheetId="7" hidden="1">'[3]AMI P &amp; L'!#REF!</definedName>
    <definedName name="BExGL97US0Y3KXXASUTVR26XLT70" localSheetId="9" hidden="1">'[3]AMI P &amp; L'!#REF!</definedName>
    <definedName name="BExGL97US0Y3KXXASUTVR26XLT70" localSheetId="10" hidden="1">#REF!</definedName>
    <definedName name="BExGL97US0Y3KXXASUTVR26XLT70" hidden="1">'[3]AMI P &amp; L'!#REF!</definedName>
    <definedName name="BExGLC7R4C33RO0PID97ZPPVCW4M" localSheetId="10" hidden="1">#REF!</definedName>
    <definedName name="BExGLC7R4C33RO0PID97ZPPVCW4M" hidden="1">'[2]Reco Sheet for Fcast'!$F$11:$G$11</definedName>
    <definedName name="BExGLFIF7HCFSHNQHKEV6RY0WCO3" localSheetId="10" hidden="1">#REF!</definedName>
    <definedName name="BExGLFIF7HCFSHNQHKEV6RY0WCO3" hidden="1">'[2]Reco Sheet for Fcast'!$F$8:$G$8</definedName>
    <definedName name="BExGLMPD5LHHQXURM0Y3L44P343X" hidden="1">'[2]Reco Sheet for Fcast'!$I$7:$J$7</definedName>
    <definedName name="BExGLTARRL0J772UD2TXEYAVPY6E" localSheetId="10" hidden="1">#REF!</definedName>
    <definedName name="BExGLTARRL0J772UD2TXEYAVPY6E" hidden="1">'[2]Reco Sheet for Fcast'!$F$6:$G$6</definedName>
    <definedName name="BExGLYE6RZTAAWHJBG2QFJPTDS2Q" localSheetId="10" hidden="1">#REF!</definedName>
    <definedName name="BExGLYE6RZTAAWHJBG2QFJPTDS2Q" hidden="1">'[2]Reco Sheet for Fcast'!$F$7:$G$7</definedName>
    <definedName name="BExGM4DZ65OAQP7MA4LN6QMYZOFF" localSheetId="10" hidden="1">#REF!</definedName>
    <definedName name="BExGM4DZ65OAQP7MA4LN6QMYZOFF" hidden="1">'[2]Reco Sheet for Fcast'!$F$10:$G$10</definedName>
    <definedName name="BExGMCXCWEC9XNUOEMZ61TMI6CUO" localSheetId="10" hidden="1">#REF!</definedName>
    <definedName name="BExGMCXCWEC9XNUOEMZ61TMI6CUO" hidden="1">'[2]Reco Sheet for Fcast'!$G$2</definedName>
    <definedName name="BExGMJDGIH0MEPC2TUSFUCY2ROTB" localSheetId="16" hidden="1">'[3]AMI P &amp; L'!#REF!</definedName>
    <definedName name="BExGMJDGIH0MEPC2TUSFUCY2ROTB" localSheetId="18" hidden="1">'[3]AMI P &amp; L'!#REF!</definedName>
    <definedName name="BExGMJDGIH0MEPC2TUSFUCY2ROTB" localSheetId="19" hidden="1">'[3]AMI P &amp; L'!#REF!</definedName>
    <definedName name="BExGMJDGIH0MEPC2TUSFUCY2ROTB" localSheetId="12" hidden="1">'[3]AMI P &amp; L'!#REF!</definedName>
    <definedName name="BExGMJDGIH0MEPC2TUSFUCY2ROTB" localSheetId="5" hidden="1">'[3]AMI P &amp; L'!#REF!</definedName>
    <definedName name="BExGMJDGIH0MEPC2TUSFUCY2ROTB" localSheetId="11" hidden="1">'[3]AMI P &amp; L'!#REF!</definedName>
    <definedName name="BExGMJDGIH0MEPC2TUSFUCY2ROTB" localSheetId="7" hidden="1">'[3]AMI P &amp; L'!#REF!</definedName>
    <definedName name="BExGMJDGIH0MEPC2TUSFUCY2ROTB" localSheetId="9" hidden="1">'[3]AMI P &amp; L'!#REF!</definedName>
    <definedName name="BExGMJDGIH0MEPC2TUSFUCY2ROTB" localSheetId="10" hidden="1">#REF!</definedName>
    <definedName name="BExGMJDGIH0MEPC2TUSFUCY2ROTB" hidden="1">'[3]AMI P &amp; L'!#REF!</definedName>
    <definedName name="BExGMKPW2HPKN0M0XKF3AZ8YP0D6" localSheetId="10" hidden="1">#REF!</definedName>
    <definedName name="BExGMKPW2HPKN0M0XKF3AZ8YP0D6" hidden="1">'[2]Reco Sheet for Fcast'!$I$10:$J$10</definedName>
    <definedName name="BExGMP2F175LGL6QVSJGP6GKYHHA" localSheetId="10" hidden="1">#REF!</definedName>
    <definedName name="BExGMP2F175LGL6QVSJGP6GKYHHA" hidden="1">'[2]Reco Sheet for Fcast'!$I$8:$J$8</definedName>
    <definedName name="BExGMPIIP8GKML2VVA8OEFL43NCS" localSheetId="10" hidden="1">#REF!</definedName>
    <definedName name="BExGMPIIP8GKML2VVA8OEFL43NCS" hidden="1">'[2]Reco Sheet for Fcast'!$F$6:$G$6</definedName>
    <definedName name="BExGMZ3SRIXLXMWBVOXXV3M4U4YL" localSheetId="10" hidden="1">#REF!</definedName>
    <definedName name="BExGMZ3SRIXLXMWBVOXXV3M4U4YL" hidden="1">'[2]Reco Sheet for Fcast'!$F$7:$G$7</definedName>
    <definedName name="BExGMZ3UBN48IXU1ZEFYECEMZ1IM" localSheetId="10" hidden="1">#REF!</definedName>
    <definedName name="BExGMZ3UBN48IXU1ZEFYECEMZ1IM" hidden="1">'[2]Reco Sheet for Fcast'!$F$6:$G$6</definedName>
    <definedName name="BExGMZK2RWS3LUIF04PFESJU6MDU" localSheetId="16" hidden="1">#REF!</definedName>
    <definedName name="BExGMZK2RWS3LUIF04PFESJU6MDU" localSheetId="18" hidden="1">#REF!</definedName>
    <definedName name="BExGMZK2RWS3LUIF04PFESJU6MDU" localSheetId="19" hidden="1">#REF!</definedName>
    <definedName name="BExGMZK2RWS3LUIF04PFESJU6MDU" localSheetId="12" hidden="1">#REF!</definedName>
    <definedName name="BExGMZK2RWS3LUIF04PFESJU6MDU" localSheetId="5" hidden="1">#REF!</definedName>
    <definedName name="BExGMZK2RWS3LUIF04PFESJU6MDU" localSheetId="11" hidden="1">#REF!</definedName>
    <definedName name="BExGMZK2RWS3LUIF04PFESJU6MDU" localSheetId="7" hidden="1">#REF!</definedName>
    <definedName name="BExGMZK2RWS3LUIF04PFESJU6MDU" localSheetId="9" hidden="1">#REF!</definedName>
    <definedName name="BExGMZK2RWS3LUIF04PFESJU6MDU" hidden="1">#REF!</definedName>
    <definedName name="BExGN4I0QATXNZCLZJM1KH1OIJQH" localSheetId="10" hidden="1">#REF!</definedName>
    <definedName name="BExGN4I0QATXNZCLZJM1KH1OIJQH" hidden="1">'[2]Reco Sheet for Fcast'!$F$9:$G$9</definedName>
    <definedName name="BExGN9FZ2RWCMSY1YOBJKZMNIM9R" localSheetId="10" hidden="1">#REF!</definedName>
    <definedName name="BExGN9FZ2RWCMSY1YOBJKZMNIM9R" hidden="1">'[2]Reco Sheet for Fcast'!$G$2</definedName>
    <definedName name="BExGNDN1INYA9ECZDFUDM9J0UKQR" localSheetId="16" hidden="1">#REF!</definedName>
    <definedName name="BExGNDN1INYA9ECZDFUDM9J0UKQR" localSheetId="18" hidden="1">#REF!</definedName>
    <definedName name="BExGNDN1INYA9ECZDFUDM9J0UKQR" localSheetId="19" hidden="1">#REF!</definedName>
    <definedName name="BExGNDN1INYA9ECZDFUDM9J0UKQR" localSheetId="12" hidden="1">#REF!</definedName>
    <definedName name="BExGNDN1INYA9ECZDFUDM9J0UKQR" localSheetId="5" hidden="1">#REF!</definedName>
    <definedName name="BExGNDN1INYA9ECZDFUDM9J0UKQR" localSheetId="11" hidden="1">#REF!</definedName>
    <definedName name="BExGNDN1INYA9ECZDFUDM9J0UKQR" localSheetId="7" hidden="1">#REF!</definedName>
    <definedName name="BExGNDN1INYA9ECZDFUDM9J0UKQR" localSheetId="9" hidden="1">#REF!</definedName>
    <definedName name="BExGNDN1INYA9ECZDFUDM9J0UKQR" hidden="1">#REF!</definedName>
    <definedName name="BExGNDSIMTHOCXXG6QOGR6DA8SGG" localSheetId="16" hidden="1">'[3]AMI P &amp; L'!#REF!</definedName>
    <definedName name="BExGNDSIMTHOCXXG6QOGR6DA8SGG" localSheetId="18" hidden="1">'[3]AMI P &amp; L'!#REF!</definedName>
    <definedName name="BExGNDSIMTHOCXXG6QOGR6DA8SGG" localSheetId="19" hidden="1">'[3]AMI P &amp; L'!#REF!</definedName>
    <definedName name="BExGNDSIMTHOCXXG6QOGR6DA8SGG" localSheetId="12" hidden="1">'[3]AMI P &amp; L'!#REF!</definedName>
    <definedName name="BExGNDSIMTHOCXXG6QOGR6DA8SGG" localSheetId="5" hidden="1">'[3]AMI P &amp; L'!#REF!</definedName>
    <definedName name="BExGNDSIMTHOCXXG6QOGR6DA8SGG" localSheetId="11" hidden="1">'[3]AMI P &amp; L'!#REF!</definedName>
    <definedName name="BExGNDSIMTHOCXXG6QOGR6DA8SGG" localSheetId="7" hidden="1">'[3]AMI P &amp; L'!#REF!</definedName>
    <definedName name="BExGNDSIMTHOCXXG6QOGR6DA8SGG" localSheetId="9" hidden="1">'[3]AMI P &amp; L'!#REF!</definedName>
    <definedName name="BExGNDSIMTHOCXXG6QOGR6DA8SGG" localSheetId="10" hidden="1">#REF!</definedName>
    <definedName name="BExGNDSIMTHOCXXG6QOGR6DA8SGG" hidden="1">'[3]AMI P &amp; L'!#REF!</definedName>
    <definedName name="BExGNGXPVU95K83SHZNAOX17P52R" localSheetId="16" hidden="1">#REF!</definedName>
    <definedName name="BExGNGXPVU95K83SHZNAOX17P52R" localSheetId="18" hidden="1">#REF!</definedName>
    <definedName name="BExGNGXPVU95K83SHZNAOX17P52R" localSheetId="19" hidden="1">#REF!</definedName>
    <definedName name="BExGNGXPVU95K83SHZNAOX17P52R" localSheetId="12" hidden="1">#REF!</definedName>
    <definedName name="BExGNGXPVU95K83SHZNAOX17P52R" localSheetId="5" hidden="1">#REF!</definedName>
    <definedName name="BExGNGXPVU95K83SHZNAOX17P52R" localSheetId="11" hidden="1">#REF!</definedName>
    <definedName name="BExGNGXPVU95K83SHZNAOX17P52R" localSheetId="7" hidden="1">#REF!</definedName>
    <definedName name="BExGNGXPVU95K83SHZNAOX17P52R" localSheetId="9" hidden="1">#REF!</definedName>
    <definedName name="BExGNGXPVU95K83SHZNAOX17P52R" hidden="1">#REF!</definedName>
    <definedName name="BExGNN2YQ9BDAZXT2GLCSAPXKIM7" localSheetId="16" hidden="1">'[3]AMI P &amp; L'!#REF!</definedName>
    <definedName name="BExGNN2YQ9BDAZXT2GLCSAPXKIM7" localSheetId="18" hidden="1">'[3]AMI P &amp; L'!#REF!</definedName>
    <definedName name="BExGNN2YQ9BDAZXT2GLCSAPXKIM7" localSheetId="19" hidden="1">'[3]AMI P &amp; L'!#REF!</definedName>
    <definedName name="BExGNN2YQ9BDAZXT2GLCSAPXKIM7" localSheetId="12" hidden="1">'[3]AMI P &amp; L'!#REF!</definedName>
    <definedName name="BExGNN2YQ9BDAZXT2GLCSAPXKIM7" localSheetId="5" hidden="1">'[3]AMI P &amp; L'!#REF!</definedName>
    <definedName name="BExGNN2YQ9BDAZXT2GLCSAPXKIM7" localSheetId="11" hidden="1">'[3]AMI P &amp; L'!#REF!</definedName>
    <definedName name="BExGNN2YQ9BDAZXT2GLCSAPXKIM7" localSheetId="7" hidden="1">'[3]AMI P &amp; L'!#REF!</definedName>
    <definedName name="BExGNN2YQ9BDAZXT2GLCSAPXKIM7" localSheetId="9" hidden="1">'[3]AMI P &amp; L'!#REF!</definedName>
    <definedName name="BExGNN2YQ9BDAZXT2GLCSAPXKIM7" localSheetId="10" hidden="1">#REF!</definedName>
    <definedName name="BExGNN2YQ9BDAZXT2GLCSAPXKIM7" hidden="1">'[3]AMI P &amp; L'!#REF!</definedName>
    <definedName name="BExGNSS0CKRPKHO25R3TDBEL2NHX" localSheetId="10" hidden="1">#REF!</definedName>
    <definedName name="BExGNSS0CKRPKHO25R3TDBEL2NHX" hidden="1">'[2]Reco Sheet for Fcast'!$F$6:$G$6</definedName>
    <definedName name="BExGNYH0MO8NOVS85L15G0RWX4GW" localSheetId="10" hidden="1">#REF!</definedName>
    <definedName name="BExGNYH0MO8NOVS85L15G0RWX4GW" hidden="1">'[2]Reco Sheet for Fcast'!$I$7:$J$7</definedName>
    <definedName name="BExGNZO44DEG8CGIDYSEGDUQ531R" localSheetId="16" hidden="1">'[3]AMI P &amp; L'!#REF!</definedName>
    <definedName name="BExGNZO44DEG8CGIDYSEGDUQ531R" localSheetId="18" hidden="1">'[3]AMI P &amp; L'!#REF!</definedName>
    <definedName name="BExGNZO44DEG8CGIDYSEGDUQ531R" localSheetId="19" hidden="1">'[3]AMI P &amp; L'!#REF!</definedName>
    <definedName name="BExGNZO44DEG8CGIDYSEGDUQ531R" localSheetId="12" hidden="1">'[3]AMI P &amp; L'!#REF!</definedName>
    <definedName name="BExGNZO44DEG8CGIDYSEGDUQ531R" localSheetId="5" hidden="1">'[3]AMI P &amp; L'!#REF!</definedName>
    <definedName name="BExGNZO44DEG8CGIDYSEGDUQ531R" localSheetId="11" hidden="1">'[3]AMI P &amp; L'!#REF!</definedName>
    <definedName name="BExGNZO44DEG8CGIDYSEGDUQ531R" localSheetId="7" hidden="1">'[3]AMI P &amp; L'!#REF!</definedName>
    <definedName name="BExGNZO44DEG8CGIDYSEGDUQ531R" localSheetId="9" hidden="1">'[3]AMI P &amp; L'!#REF!</definedName>
    <definedName name="BExGNZO44DEG8CGIDYSEGDUQ531R" localSheetId="10" hidden="1">#REF!</definedName>
    <definedName name="BExGNZO44DEG8CGIDYSEGDUQ531R" hidden="1">'[3]AMI P &amp; L'!#REF!</definedName>
    <definedName name="BExGO2O0V6UYDY26AX8OSN72F77N" localSheetId="10" hidden="1">#REF!</definedName>
    <definedName name="BExGO2O0V6UYDY26AX8OSN72F77N" hidden="1">'[2]Reco Sheet for Fcast'!$F$11:$G$11</definedName>
    <definedName name="BExGO2YUBOVLYHY1QSIHRE1KLAFV" localSheetId="16" hidden="1">'[3]AMI P &amp; L'!#REF!</definedName>
    <definedName name="BExGO2YUBOVLYHY1QSIHRE1KLAFV" localSheetId="18" hidden="1">'[3]AMI P &amp; L'!#REF!</definedName>
    <definedName name="BExGO2YUBOVLYHY1QSIHRE1KLAFV" localSheetId="19" hidden="1">'[3]AMI P &amp; L'!#REF!</definedName>
    <definedName name="BExGO2YUBOVLYHY1QSIHRE1KLAFV" localSheetId="12" hidden="1">'[3]AMI P &amp; L'!#REF!</definedName>
    <definedName name="BExGO2YUBOVLYHY1QSIHRE1KLAFV" localSheetId="5" hidden="1">'[3]AMI P &amp; L'!#REF!</definedName>
    <definedName name="BExGO2YUBOVLYHY1QSIHRE1KLAFV" localSheetId="11" hidden="1">'[3]AMI P &amp; L'!#REF!</definedName>
    <definedName name="BExGO2YUBOVLYHY1QSIHRE1KLAFV" localSheetId="7" hidden="1">'[3]AMI P &amp; L'!#REF!</definedName>
    <definedName name="BExGO2YUBOVLYHY1QSIHRE1KLAFV" localSheetId="9" hidden="1">'[3]AMI P &amp; L'!#REF!</definedName>
    <definedName name="BExGO2YUBOVLYHY1QSIHRE1KLAFV" localSheetId="10" hidden="1">#REF!</definedName>
    <definedName name="BExGO2YUBOVLYHY1QSIHRE1KLAFV" hidden="1">'[3]AMI P &amp; L'!#REF!</definedName>
    <definedName name="BExGO70E2O70LF46V8T26YFPL4V8" localSheetId="10" hidden="1">#REF!</definedName>
    <definedName name="BExGO70E2O70LF46V8T26YFPL4V8" hidden="1">'[2]Reco Sheet for Fcast'!$F$9:$G$9</definedName>
    <definedName name="BExGOB25QJMQCQE76MRW9X58OIOO" localSheetId="10" hidden="1">#REF!</definedName>
    <definedName name="BExGOB25QJMQCQE76MRW9X58OIOO" hidden="1">'[2]Reco Sheet for Fcast'!$I$9:$J$9</definedName>
    <definedName name="BExGODAZKJ9EXMQZNQR5YDBSS525" localSheetId="16" hidden="1">'[3]AMI P &amp; L'!#REF!</definedName>
    <definedName name="BExGODAZKJ9EXMQZNQR5YDBSS525" localSheetId="18" hidden="1">'[3]AMI P &amp; L'!#REF!</definedName>
    <definedName name="BExGODAZKJ9EXMQZNQR5YDBSS525" localSheetId="19" hidden="1">'[3]AMI P &amp; L'!#REF!</definedName>
    <definedName name="BExGODAZKJ9EXMQZNQR5YDBSS525" localSheetId="12" hidden="1">'[3]AMI P &amp; L'!#REF!</definedName>
    <definedName name="BExGODAZKJ9EXMQZNQR5YDBSS525" localSheetId="5" hidden="1">'[3]AMI P &amp; L'!#REF!</definedName>
    <definedName name="BExGODAZKJ9EXMQZNQR5YDBSS525" localSheetId="11" hidden="1">'[3]AMI P &amp; L'!#REF!</definedName>
    <definedName name="BExGODAZKJ9EXMQZNQR5YDBSS525" localSheetId="7" hidden="1">'[3]AMI P &amp; L'!#REF!</definedName>
    <definedName name="BExGODAZKJ9EXMQZNQR5YDBSS525" localSheetId="9" hidden="1">'[3]AMI P &amp; L'!#REF!</definedName>
    <definedName name="BExGODAZKJ9EXMQZNQR5YDBSS525" localSheetId="10" hidden="1">#REF!</definedName>
    <definedName name="BExGODAZKJ9EXMQZNQR5YDBSS525" hidden="1">'[3]AMI P &amp; L'!#REF!</definedName>
    <definedName name="BExGODR8ZSMUC11I56QHSZ686XV5" localSheetId="10" hidden="1">#REF!</definedName>
    <definedName name="BExGODR8ZSMUC11I56QHSZ686XV5" hidden="1">'[2]Reco Sheet for Fcast'!$F$8:$G$8</definedName>
    <definedName name="BExGOXJDHUDPDT8I8IVGVW9J0R5Q" localSheetId="10" hidden="1">#REF!</definedName>
    <definedName name="BExGOXJDHUDPDT8I8IVGVW9J0R5Q" hidden="1">'[2]Reco Sheet for Fcast'!$I$6:$J$6</definedName>
    <definedName name="BExGPHGT5KDOCMV2EFS4OVKTWBRD" localSheetId="10" hidden="1">#REF!</definedName>
    <definedName name="BExGPHGT5KDOCMV2EFS4OVKTWBRD" hidden="1">'[2]Reco Sheet for Fcast'!$F$11:$G$11</definedName>
    <definedName name="BExGPID72Y4Y619LWASUQZKZHJNC" localSheetId="10" hidden="1">#REF!</definedName>
    <definedName name="BExGPID72Y4Y619LWASUQZKZHJNC" hidden="1">'[2]Reco Sheet for Fcast'!$F$15</definedName>
    <definedName name="BExGPP9CI26KG4J09TDI58XDKZAL" localSheetId="16" hidden="1">#REF!</definedName>
    <definedName name="BExGPP9CI26KG4J09TDI58XDKZAL" localSheetId="18" hidden="1">#REF!</definedName>
    <definedName name="BExGPP9CI26KG4J09TDI58XDKZAL" localSheetId="19" hidden="1">#REF!</definedName>
    <definedName name="BExGPP9CI26KG4J09TDI58XDKZAL" localSheetId="12" hidden="1">#REF!</definedName>
    <definedName name="BExGPP9CI26KG4J09TDI58XDKZAL" localSheetId="5" hidden="1">#REF!</definedName>
    <definedName name="BExGPP9CI26KG4J09TDI58XDKZAL" localSheetId="11" hidden="1">#REF!</definedName>
    <definedName name="BExGPP9CI26KG4J09TDI58XDKZAL" localSheetId="7" hidden="1">#REF!</definedName>
    <definedName name="BExGPP9CI26KG4J09TDI58XDKZAL" localSheetId="9" hidden="1">#REF!</definedName>
    <definedName name="BExGPP9CI26KG4J09TDI58XDKZAL" hidden="1">#REF!</definedName>
    <definedName name="BExGPPENQIANVGLVQJ77DK5JPRTB" localSheetId="10" hidden="1">#REF!</definedName>
    <definedName name="BExGPPENQIANVGLVQJ77DK5JPRTB" hidden="1">'[2]Reco Sheet for Fcast'!$F$8:$G$8</definedName>
    <definedName name="BExGQ1ZU4967P72AHF4V1D0FOL5C" localSheetId="10" hidden="1">#REF!</definedName>
    <definedName name="BExGQ1ZU4967P72AHF4V1D0FOL5C" hidden="1">'[2]Reco Sheet for Fcast'!$I$7:$J$7</definedName>
    <definedName name="BExGQ36ZOMR9GV8T05M605MMOY3Y" localSheetId="16" hidden="1">'[3]AMI P &amp; L'!#REF!</definedName>
    <definedName name="BExGQ36ZOMR9GV8T05M605MMOY3Y" localSheetId="18" hidden="1">'[3]AMI P &amp; L'!#REF!</definedName>
    <definedName name="BExGQ36ZOMR9GV8T05M605MMOY3Y" localSheetId="19" hidden="1">'[3]AMI P &amp; L'!#REF!</definedName>
    <definedName name="BExGQ36ZOMR9GV8T05M605MMOY3Y" localSheetId="12" hidden="1">'[3]AMI P &amp; L'!#REF!</definedName>
    <definedName name="BExGQ36ZOMR9GV8T05M605MMOY3Y" localSheetId="5" hidden="1">'[3]AMI P &amp; L'!#REF!</definedName>
    <definedName name="BExGQ36ZOMR9GV8T05M605MMOY3Y" localSheetId="11" hidden="1">'[3]AMI P &amp; L'!#REF!</definedName>
    <definedName name="BExGQ36ZOMR9GV8T05M605MMOY3Y" localSheetId="7" hidden="1">'[3]AMI P &amp; L'!#REF!</definedName>
    <definedName name="BExGQ36ZOMR9GV8T05M605MMOY3Y" localSheetId="9" hidden="1">'[3]AMI P &amp; L'!#REF!</definedName>
    <definedName name="BExGQ36ZOMR9GV8T05M605MMOY3Y" localSheetId="10" hidden="1">#REF!</definedName>
    <definedName name="BExGQ36ZOMR9GV8T05M605MMOY3Y" hidden="1">'[3]AMI P &amp; L'!#REF!</definedName>
    <definedName name="BExGQ61DTJ0SBFMDFBAK3XZ9O0ZO" localSheetId="10" hidden="1">#REF!</definedName>
    <definedName name="BExGQ61DTJ0SBFMDFBAK3XZ9O0ZO" hidden="1">'[2]Reco Sheet for Fcast'!$I$8:$J$8</definedName>
    <definedName name="BExGQ6SG9XEOD0VMBAR22YPZWSTA" localSheetId="10" hidden="1">#REF!</definedName>
    <definedName name="BExGQ6SG9XEOD0VMBAR22YPZWSTA" hidden="1">'[2]Reco Sheet for Fcast'!$F$6:$G$6</definedName>
    <definedName name="BExGQGJ1A7LNZUS8QSMOG8UNGLMK" localSheetId="10" hidden="1">#REF!</definedName>
    <definedName name="BExGQGJ1A7LNZUS8QSMOG8UNGLMK" hidden="1">'[2]Reco Sheet for Fcast'!$G$2</definedName>
    <definedName name="BExGQPO7ENFEQC0NC6MC9OZR2LHY" localSheetId="10" hidden="1">#REF!</definedName>
    <definedName name="BExGQPO7ENFEQC0NC6MC9OZR2LHY" hidden="1">'[2]Reco Sheet for Fcast'!$I$8:$J$8</definedName>
    <definedName name="BExGQX0H4EZMXBJTKJJE4ICJWN5O" localSheetId="16" hidden="1">'[3]AMI P &amp; L'!#REF!</definedName>
    <definedName name="BExGQX0H4EZMXBJTKJJE4ICJWN5O" localSheetId="18" hidden="1">'[3]AMI P &amp; L'!#REF!</definedName>
    <definedName name="BExGQX0H4EZMXBJTKJJE4ICJWN5O" localSheetId="19" hidden="1">'[3]AMI P &amp; L'!#REF!</definedName>
    <definedName name="BExGQX0H4EZMXBJTKJJE4ICJWN5O" localSheetId="12" hidden="1">'[3]AMI P &amp; L'!#REF!</definedName>
    <definedName name="BExGQX0H4EZMXBJTKJJE4ICJWN5O" localSheetId="5" hidden="1">'[3]AMI P &amp; L'!#REF!</definedName>
    <definedName name="BExGQX0H4EZMXBJTKJJE4ICJWN5O" localSheetId="11" hidden="1">'[3]AMI P &amp; L'!#REF!</definedName>
    <definedName name="BExGQX0H4EZMXBJTKJJE4ICJWN5O" localSheetId="7" hidden="1">'[3]AMI P &amp; L'!#REF!</definedName>
    <definedName name="BExGQX0H4EZMXBJTKJJE4ICJWN5O" localSheetId="9" hidden="1">'[3]AMI P &amp; L'!#REF!</definedName>
    <definedName name="BExGQX0H4EZMXBJTKJJE4ICJWN5O" localSheetId="10" hidden="1">#REF!</definedName>
    <definedName name="BExGQX0H4EZMXBJTKJJE4ICJWN5O" hidden="1">'[3]AMI P &amp; L'!#REF!</definedName>
    <definedName name="BExGR2ENVVMIJQENKY6QPV34HDYB" localSheetId="16" hidden="1">#REF!</definedName>
    <definedName name="BExGR2ENVVMIJQENKY6QPV34HDYB" localSheetId="18" hidden="1">#REF!</definedName>
    <definedName name="BExGR2ENVVMIJQENKY6QPV34HDYB" localSheetId="19" hidden="1">#REF!</definedName>
    <definedName name="BExGR2ENVVMIJQENKY6QPV34HDYB" localSheetId="12" hidden="1">#REF!</definedName>
    <definedName name="BExGR2ENVVMIJQENKY6QPV34HDYB" localSheetId="5" hidden="1">#REF!</definedName>
    <definedName name="BExGR2ENVVMIJQENKY6QPV34HDYB" localSheetId="11" hidden="1">#REF!</definedName>
    <definedName name="BExGR2ENVVMIJQENKY6QPV34HDYB" localSheetId="7" hidden="1">#REF!</definedName>
    <definedName name="BExGR2ENVVMIJQENKY6QPV34HDYB" localSheetId="9" hidden="1">#REF!</definedName>
    <definedName name="BExGR2ENVVMIJQENKY6QPV34HDYB" hidden="1">#REF!</definedName>
    <definedName name="BExGR4CW3WRIID17GGX4MI9ZDHFE" localSheetId="10" hidden="1">#REF!</definedName>
    <definedName name="BExGR4CW3WRIID17GGX4MI9ZDHFE" hidden="1">'[2]Reco Sheet for Fcast'!$K$2</definedName>
    <definedName name="BExGR65GJX27MU2OL6NI5PB8XVB4" localSheetId="10" hidden="1">#REF!</definedName>
    <definedName name="BExGR65GJX27MU2OL6NI5PB8XVB4" hidden="1">'[2]Reco Sheet for Fcast'!$H$2:$I$2</definedName>
    <definedName name="BExGR6LQ97HETGS3CT96L4IK0JSH" localSheetId="10" hidden="1">#REF!</definedName>
    <definedName name="BExGR6LQ97HETGS3CT96L4IK0JSH" hidden="1">'[2]Reco Sheet for Fcast'!$I$8:$J$8</definedName>
    <definedName name="BExGR902JCXO7ZLKL3VYXM9XRW3A" localSheetId="16" hidden="1">#REF!</definedName>
    <definedName name="BExGR902JCXO7ZLKL3VYXM9XRW3A" localSheetId="18" hidden="1">#REF!</definedName>
    <definedName name="BExGR902JCXO7ZLKL3VYXM9XRW3A" localSheetId="19" hidden="1">#REF!</definedName>
    <definedName name="BExGR902JCXO7ZLKL3VYXM9XRW3A" localSheetId="12" hidden="1">#REF!</definedName>
    <definedName name="BExGR902JCXO7ZLKL3VYXM9XRW3A" localSheetId="5" hidden="1">#REF!</definedName>
    <definedName name="BExGR902JCXO7ZLKL3VYXM9XRW3A" localSheetId="11" hidden="1">#REF!</definedName>
    <definedName name="BExGR902JCXO7ZLKL3VYXM9XRW3A" localSheetId="7" hidden="1">#REF!</definedName>
    <definedName name="BExGR902JCXO7ZLKL3VYXM9XRW3A" localSheetId="9" hidden="1">#REF!</definedName>
    <definedName name="BExGR902JCXO7ZLKL3VYXM9XRW3A" hidden="1">#REF!</definedName>
    <definedName name="BExGR9ATP2LVT7B9OCPSLJ11H9SX" localSheetId="10" hidden="1">#REF!</definedName>
    <definedName name="BExGR9ATP2LVT7B9OCPSLJ11H9SX" hidden="1">'[2]Reco Sheet for Fcast'!$F$8:$G$8</definedName>
    <definedName name="BExGRA1VE5SDFH8FM4H8YLA70J65" localSheetId="16" hidden="1">#REF!</definedName>
    <definedName name="BExGRA1VE5SDFH8FM4H8YLA70J65" localSheetId="18" hidden="1">#REF!</definedName>
    <definedName name="BExGRA1VE5SDFH8FM4H8YLA70J65" localSheetId="19" hidden="1">#REF!</definedName>
    <definedName name="BExGRA1VE5SDFH8FM4H8YLA70J65" localSheetId="12" hidden="1">#REF!</definedName>
    <definedName name="BExGRA1VE5SDFH8FM4H8YLA70J65" localSheetId="5" hidden="1">#REF!</definedName>
    <definedName name="BExGRA1VE5SDFH8FM4H8YLA70J65" localSheetId="11" hidden="1">#REF!</definedName>
    <definedName name="BExGRA1VE5SDFH8FM4H8YLA70J65" localSheetId="7" hidden="1">#REF!</definedName>
    <definedName name="BExGRA1VE5SDFH8FM4H8YLA70J65" localSheetId="9" hidden="1">#REF!</definedName>
    <definedName name="BExGRA1VE5SDFH8FM4H8YLA70J65" hidden="1">#REF!</definedName>
    <definedName name="BExGREP2D0XVCEBGWU6RQ7KX23Q3" hidden="1">'[2]Reco Sheet for Fcast'!$F$8:$G$8</definedName>
    <definedName name="BExGRUKVVKDL8483WI70VN2QZDGD" localSheetId="10" hidden="1">#REF!</definedName>
    <definedName name="BExGRUKVVKDL8483WI70VN2QZDGD" hidden="1">'[2]Reco Sheet for Fcast'!$F$7:$G$7</definedName>
    <definedName name="BExGRVXD519NRV2E1ZYNYCW0PMW6" localSheetId="16" hidden="1">#REF!</definedName>
    <definedName name="BExGRVXD519NRV2E1ZYNYCW0PMW6" localSheetId="18" hidden="1">#REF!</definedName>
    <definedName name="BExGRVXD519NRV2E1ZYNYCW0PMW6" localSheetId="19" hidden="1">#REF!</definedName>
    <definedName name="BExGRVXD519NRV2E1ZYNYCW0PMW6" localSheetId="12" hidden="1">#REF!</definedName>
    <definedName name="BExGRVXD519NRV2E1ZYNYCW0PMW6" localSheetId="5" hidden="1">#REF!</definedName>
    <definedName name="BExGRVXD519NRV2E1ZYNYCW0PMW6" localSheetId="11" hidden="1">#REF!</definedName>
    <definedName name="BExGRVXD519NRV2E1ZYNYCW0PMW6" localSheetId="7" hidden="1">#REF!</definedName>
    <definedName name="BExGRVXD519NRV2E1ZYNYCW0PMW6" localSheetId="9" hidden="1">#REF!</definedName>
    <definedName name="BExGRVXD519NRV2E1ZYNYCW0PMW6" localSheetId="10" hidden="1">#REF!</definedName>
    <definedName name="BExGRVXD519NRV2E1ZYNYCW0PMW6" hidden="1">#REF!</definedName>
    <definedName name="BExGS2IWR5DUNJ1U9PAKIV8CMBNI" localSheetId="10" hidden="1">#REF!</definedName>
    <definedName name="BExGS2IWR5DUNJ1U9PAKIV8CMBNI" hidden="1">'[2]Reco Sheet for Fcast'!$H$2:$I$2</definedName>
    <definedName name="BExGS69P9FFTEOPDS0MWFKF45G47" localSheetId="10" hidden="1">#REF!</definedName>
    <definedName name="BExGS69P9FFTEOPDS0MWFKF45G47" hidden="1">'[2]Reco Sheet for Fcast'!$G$2</definedName>
    <definedName name="BExGS6F1JFHM5MUJ1RFO50WP6D05" localSheetId="10" hidden="1">#REF!</definedName>
    <definedName name="BExGS6F1JFHM5MUJ1RFO50WP6D05" hidden="1">'[2]Reco Sheet for Fcast'!$I$6:$J$6</definedName>
    <definedName name="BExGSA5YB5ZGE4NHDVCZ55TQAJTL" localSheetId="10" hidden="1">#REF!</definedName>
    <definedName name="BExGSA5YB5ZGE4NHDVCZ55TQAJTL" hidden="1">'[2]Reco Sheet for Fcast'!$I$10:$J$10</definedName>
    <definedName name="BExGSARJTLL2AE6NAMXZ7IGZI2M1" localSheetId="16" hidden="1">#REF!</definedName>
    <definedName name="BExGSARJTLL2AE6NAMXZ7IGZI2M1" localSheetId="18" hidden="1">#REF!</definedName>
    <definedName name="BExGSARJTLL2AE6NAMXZ7IGZI2M1" localSheetId="19" hidden="1">#REF!</definedName>
    <definedName name="BExGSARJTLL2AE6NAMXZ7IGZI2M1" localSheetId="12" hidden="1">#REF!</definedName>
    <definedName name="BExGSARJTLL2AE6NAMXZ7IGZI2M1" localSheetId="8" hidden="1">#REF!</definedName>
    <definedName name="BExGSARJTLL2AE6NAMXZ7IGZI2M1" localSheetId="11" hidden="1">#REF!</definedName>
    <definedName name="BExGSARJTLL2AE6NAMXZ7IGZI2M1" localSheetId="7" hidden="1">#REF!</definedName>
    <definedName name="BExGSARJTLL2AE6NAMXZ7IGZI2M1" localSheetId="9" hidden="1">#REF!</definedName>
    <definedName name="BExGSARJTLL2AE6NAMXZ7IGZI2M1" hidden="1">#REF!</definedName>
    <definedName name="BExGSCEUCQQVDEEKWJ677QTGUVTE" localSheetId="10" hidden="1">#REF!</definedName>
    <definedName name="BExGSCEUCQQVDEEKWJ677QTGUVTE" hidden="1">'[2]Reco Sheet for Fcast'!$I$6:$J$6</definedName>
    <definedName name="BExGSQY65LH1PCKKM5WHDW83F35O" localSheetId="16" hidden="1">'[3]AMI P &amp; L'!#REF!</definedName>
    <definedName name="BExGSQY65LH1PCKKM5WHDW83F35O" localSheetId="18" hidden="1">'[3]AMI P &amp; L'!#REF!</definedName>
    <definedName name="BExGSQY65LH1PCKKM5WHDW83F35O" localSheetId="19" hidden="1">'[3]AMI P &amp; L'!#REF!</definedName>
    <definedName name="BExGSQY65LH1PCKKM5WHDW83F35O" localSheetId="12" hidden="1">'[3]AMI P &amp; L'!#REF!</definedName>
    <definedName name="BExGSQY65LH1PCKKM5WHDW83F35O" localSheetId="5" hidden="1">'[3]AMI P &amp; L'!#REF!</definedName>
    <definedName name="BExGSQY65LH1PCKKM5WHDW83F35O" localSheetId="11" hidden="1">'[3]AMI P &amp; L'!#REF!</definedName>
    <definedName name="BExGSQY65LH1PCKKM5WHDW83F35O" localSheetId="7" hidden="1">'[3]AMI P &amp; L'!#REF!</definedName>
    <definedName name="BExGSQY65LH1PCKKM5WHDW83F35O" localSheetId="9" hidden="1">'[3]AMI P &amp; L'!#REF!</definedName>
    <definedName name="BExGSQY65LH1PCKKM5WHDW83F35O" localSheetId="10" hidden="1">#REF!</definedName>
    <definedName name="BExGSQY65LH1PCKKM5WHDW83F35O" hidden="1">'[3]AMI P &amp; L'!#REF!</definedName>
    <definedName name="BExGSYW1GKISF0PMUAK3XJK9PEW9" localSheetId="10" hidden="1">#REF!</definedName>
    <definedName name="BExGSYW1GKISF0PMUAK3XJK9PEW9" hidden="1">'[2]Reco Sheet for Fcast'!$F$11:$G$11</definedName>
    <definedName name="BExGT0DZJB6LSF6L693UUB9EY1VQ" localSheetId="16" hidden="1">'[3]AMI P &amp; L'!#REF!</definedName>
    <definedName name="BExGT0DZJB6LSF6L693UUB9EY1VQ" localSheetId="18" hidden="1">'[3]AMI P &amp; L'!#REF!</definedName>
    <definedName name="BExGT0DZJB6LSF6L693UUB9EY1VQ" localSheetId="19" hidden="1">'[3]AMI P &amp; L'!#REF!</definedName>
    <definedName name="BExGT0DZJB6LSF6L693UUB9EY1VQ" localSheetId="12" hidden="1">'[3]AMI P &amp; L'!#REF!</definedName>
    <definedName name="BExGT0DZJB6LSF6L693UUB9EY1VQ" localSheetId="5" hidden="1">'[3]AMI P &amp; L'!#REF!</definedName>
    <definedName name="BExGT0DZJB6LSF6L693UUB9EY1VQ" localSheetId="11" hidden="1">'[3]AMI P &amp; L'!#REF!</definedName>
    <definedName name="BExGT0DZJB6LSF6L693UUB9EY1VQ" localSheetId="7" hidden="1">'[3]AMI P &amp; L'!#REF!</definedName>
    <definedName name="BExGT0DZJB6LSF6L693UUB9EY1VQ" localSheetId="9" hidden="1">'[3]AMI P &amp; L'!#REF!</definedName>
    <definedName name="BExGT0DZJB6LSF6L693UUB9EY1VQ" localSheetId="10" hidden="1">#REF!</definedName>
    <definedName name="BExGT0DZJB6LSF6L693UUB9EY1VQ" hidden="1">'[3]AMI P &amp; L'!#REF!</definedName>
    <definedName name="BExGT0OSYJ4G1RU3EZR9QY6M3SCB" hidden="1">'[2]Reco Sheet for Fcast'!$J$2:$K$2</definedName>
    <definedName name="BExGTGVFIF8HOQXR54SK065A8M4K" localSheetId="10" hidden="1">#REF!</definedName>
    <definedName name="BExGTGVFIF8HOQXR54SK065A8M4K" hidden="1">'[2]Reco Sheet for Fcast'!$F$10:$G$10</definedName>
    <definedName name="BExGTI2KYBJUSGL2YDFTU3H46W8K" localSheetId="16" hidden="1">#REF!</definedName>
    <definedName name="BExGTI2KYBJUSGL2YDFTU3H46W8K" localSheetId="18" hidden="1">#REF!</definedName>
    <definedName name="BExGTI2KYBJUSGL2YDFTU3H46W8K" localSheetId="19" hidden="1">#REF!</definedName>
    <definedName name="BExGTI2KYBJUSGL2YDFTU3H46W8K" localSheetId="12" hidden="1">#REF!</definedName>
    <definedName name="BExGTI2KYBJUSGL2YDFTU3H46W8K" localSheetId="5" hidden="1">#REF!</definedName>
    <definedName name="BExGTI2KYBJUSGL2YDFTU3H46W8K" localSheetId="11" hidden="1">#REF!</definedName>
    <definedName name="BExGTI2KYBJUSGL2YDFTU3H46W8K" localSheetId="7" hidden="1">#REF!</definedName>
    <definedName name="BExGTI2KYBJUSGL2YDFTU3H46W8K" localSheetId="9" hidden="1">#REF!</definedName>
    <definedName name="BExGTI2KYBJUSGL2YDFTU3H46W8K" localSheetId="10" hidden="1">#REF!</definedName>
    <definedName name="BExGTI2KYBJUSGL2YDFTU3H46W8K" hidden="1">#REF!</definedName>
    <definedName name="BExGTIYX3OWPIINOGY1E4QQYSKHP" localSheetId="16" hidden="1">'[3]AMI P &amp; L'!#REF!</definedName>
    <definedName name="BExGTIYX3OWPIINOGY1E4QQYSKHP" localSheetId="18" hidden="1">'[3]AMI P &amp; L'!#REF!</definedName>
    <definedName name="BExGTIYX3OWPIINOGY1E4QQYSKHP" localSheetId="19" hidden="1">'[3]AMI P &amp; L'!#REF!</definedName>
    <definedName name="BExGTIYX3OWPIINOGY1E4QQYSKHP" localSheetId="12" hidden="1">'[3]AMI P &amp; L'!#REF!</definedName>
    <definedName name="BExGTIYX3OWPIINOGY1E4QQYSKHP" localSheetId="5" hidden="1">'[3]AMI P &amp; L'!#REF!</definedName>
    <definedName name="BExGTIYX3OWPIINOGY1E4QQYSKHP" localSheetId="11" hidden="1">'[3]AMI P &amp; L'!#REF!</definedName>
    <definedName name="BExGTIYX3OWPIINOGY1E4QQYSKHP" localSheetId="7" hidden="1">'[3]AMI P &amp; L'!#REF!</definedName>
    <definedName name="BExGTIYX3OWPIINOGY1E4QQYSKHP" localSheetId="9" hidden="1">'[3]AMI P &amp; L'!#REF!</definedName>
    <definedName name="BExGTIYX3OWPIINOGY1E4QQYSKHP" localSheetId="10" hidden="1">#REF!</definedName>
    <definedName name="BExGTIYX3OWPIINOGY1E4QQYSKHP" hidden="1">'[3]AMI P &amp; L'!#REF!</definedName>
    <definedName name="BExGTKGUN0KUU3C0RL2LK98D8MEK" localSheetId="10" hidden="1">#REF!</definedName>
    <definedName name="BExGTKGUN0KUU3C0RL2LK98D8MEK" hidden="1">'[2]Reco Sheet for Fcast'!$I$8:$J$8</definedName>
    <definedName name="BExGTL2GNL3OOQJZFJUSE2HL0E73" localSheetId="16" hidden="1">#REF!</definedName>
    <definedName name="BExGTL2GNL3OOQJZFJUSE2HL0E73" localSheetId="18" hidden="1">#REF!</definedName>
    <definedName name="BExGTL2GNL3OOQJZFJUSE2HL0E73" localSheetId="19" hidden="1">#REF!</definedName>
    <definedName name="BExGTL2GNL3OOQJZFJUSE2HL0E73" localSheetId="12" hidden="1">#REF!</definedName>
    <definedName name="BExGTL2GNL3OOQJZFJUSE2HL0E73" localSheetId="5" hidden="1">#REF!</definedName>
    <definedName name="BExGTL2GNL3OOQJZFJUSE2HL0E73" localSheetId="11" hidden="1">#REF!</definedName>
    <definedName name="BExGTL2GNL3OOQJZFJUSE2HL0E73" localSheetId="7" hidden="1">#REF!</definedName>
    <definedName name="BExGTL2GNL3OOQJZFJUSE2HL0E73" localSheetId="9" hidden="1">#REF!</definedName>
    <definedName name="BExGTL2GNL3OOQJZFJUSE2HL0E73" hidden="1">#REF!</definedName>
    <definedName name="BExGTQB6STG5OP8F4WFG4MJ1QG32" hidden="1">'[4]Bud Mth'!$F$8:$G$8</definedName>
    <definedName name="BExGTZ046J7VMUG4YPKFN2K8TWB7" localSheetId="10" hidden="1">#REF!</definedName>
    <definedName name="BExGTZ046J7VMUG4YPKFN2K8TWB7" hidden="1">'[2]Reco Sheet for Fcast'!$I$7:$J$7</definedName>
    <definedName name="BExGU2G9OPRZRIU9YGF6NX9FUW0J" localSheetId="10" hidden="1">#REF!</definedName>
    <definedName name="BExGU2G9OPRZRIU9YGF6NX9FUW0J" hidden="1">'[2]Reco Sheet for Fcast'!$I$9:$J$9</definedName>
    <definedName name="BExGU6HTKLRZO8UOI3DTAM5RFDBA" localSheetId="10" hidden="1">#REF!</definedName>
    <definedName name="BExGU6HTKLRZO8UOI3DTAM5RFDBA" hidden="1">'[2]Reco Sheet for Fcast'!$I$7:$J$7</definedName>
    <definedName name="BExGUDDZXFFQHAF4UZF8ZB1HO7H6" localSheetId="16" hidden="1">'[3]AMI P &amp; L'!#REF!</definedName>
    <definedName name="BExGUDDZXFFQHAF4UZF8ZB1HO7H6" localSheetId="18" hidden="1">'[3]AMI P &amp; L'!#REF!</definedName>
    <definedName name="BExGUDDZXFFQHAF4UZF8ZB1HO7H6" localSheetId="19" hidden="1">'[3]AMI P &amp; L'!#REF!</definedName>
    <definedName name="BExGUDDZXFFQHAF4UZF8ZB1HO7H6" localSheetId="12" hidden="1">'[3]AMI P &amp; L'!#REF!</definedName>
    <definedName name="BExGUDDZXFFQHAF4UZF8ZB1HO7H6" localSheetId="5" hidden="1">'[3]AMI P &amp; L'!#REF!</definedName>
    <definedName name="BExGUDDZXFFQHAF4UZF8ZB1HO7H6" localSheetId="11" hidden="1">'[3]AMI P &amp; L'!#REF!</definedName>
    <definedName name="BExGUDDZXFFQHAF4UZF8ZB1HO7H6" localSheetId="7" hidden="1">'[3]AMI P &amp; L'!#REF!</definedName>
    <definedName name="BExGUDDZXFFQHAF4UZF8ZB1HO7H6" localSheetId="9" hidden="1">'[3]AMI P &amp; L'!#REF!</definedName>
    <definedName name="BExGUDDZXFFQHAF4UZF8ZB1HO7H6" localSheetId="10" hidden="1">#REF!</definedName>
    <definedName name="BExGUDDZXFFQHAF4UZF8ZB1HO7H6" hidden="1">'[3]AMI P &amp; L'!#REF!</definedName>
    <definedName name="BExGUIBXBRHGM97ZX6GBA4ZDQ79C" localSheetId="10" hidden="1">#REF!</definedName>
    <definedName name="BExGUIBXBRHGM97ZX6GBA4ZDQ79C" hidden="1">'[2]Reco Sheet for Fcast'!$F$9:$G$9</definedName>
    <definedName name="BExGUM8D91UNPCOO4TKP9FGX85TF" localSheetId="16" hidden="1">'[3]AMI P &amp; L'!#REF!</definedName>
    <definedName name="BExGUM8D91UNPCOO4TKP9FGX85TF" localSheetId="18" hidden="1">'[3]AMI P &amp; L'!#REF!</definedName>
    <definedName name="BExGUM8D91UNPCOO4TKP9FGX85TF" localSheetId="19" hidden="1">'[3]AMI P &amp; L'!#REF!</definedName>
    <definedName name="BExGUM8D91UNPCOO4TKP9FGX85TF" localSheetId="12" hidden="1">'[3]AMI P &amp; L'!#REF!</definedName>
    <definedName name="BExGUM8D91UNPCOO4TKP9FGX85TF" localSheetId="5" hidden="1">'[3]AMI P &amp; L'!#REF!</definedName>
    <definedName name="BExGUM8D91UNPCOO4TKP9FGX85TF" localSheetId="11" hidden="1">'[3]AMI P &amp; L'!#REF!</definedName>
    <definedName name="BExGUM8D91UNPCOO4TKP9FGX85TF" localSheetId="7" hidden="1">'[3]AMI P &amp; L'!#REF!</definedName>
    <definedName name="BExGUM8D91UNPCOO4TKP9FGX85TF" localSheetId="9" hidden="1">'[3]AMI P &amp; L'!#REF!</definedName>
    <definedName name="BExGUM8D91UNPCOO4TKP9FGX85TF" localSheetId="10" hidden="1">#REF!</definedName>
    <definedName name="BExGUM8D91UNPCOO4TKP9FGX85TF" hidden="1">'[3]AMI P &amp; L'!#REF!</definedName>
    <definedName name="BExGUQF9N9FKI7S0H30WUAEB5LPD" localSheetId="10" hidden="1">#REF!</definedName>
    <definedName name="BExGUQF9N9FKI7S0H30WUAEB5LPD" hidden="1">'[2]Reco Sheet for Fcast'!$K$2</definedName>
    <definedName name="BExGUR6BA03XPBK60SQUW197GJ5X" localSheetId="10" hidden="1">#REF!</definedName>
    <definedName name="BExGUR6BA03XPBK60SQUW197GJ5X" hidden="1">'[2]Reco Sheet for Fcast'!$I$7:$J$7</definedName>
    <definedName name="BExGUVDE0K966CA20KN65F326IBA" localSheetId="16" hidden="1">#REF!</definedName>
    <definedName name="BExGUVDE0K966CA20KN65F326IBA" localSheetId="18" hidden="1">#REF!</definedName>
    <definedName name="BExGUVDE0K966CA20KN65F326IBA" localSheetId="19" hidden="1">#REF!</definedName>
    <definedName name="BExGUVDE0K966CA20KN65F326IBA" localSheetId="12" hidden="1">#REF!</definedName>
    <definedName name="BExGUVDE0K966CA20KN65F326IBA" localSheetId="5" hidden="1">#REF!</definedName>
    <definedName name="BExGUVDE0K966CA20KN65F326IBA" localSheetId="11" hidden="1">#REF!</definedName>
    <definedName name="BExGUVDE0K966CA20KN65F326IBA" localSheetId="7" hidden="1">#REF!</definedName>
    <definedName name="BExGUVDE0K966CA20KN65F326IBA" localSheetId="9" hidden="1">#REF!</definedName>
    <definedName name="BExGUVDE0K966CA20KN65F326IBA" hidden="1">#REF!</definedName>
    <definedName name="BExGUVIP60TA4B7X2PFGMBFUSKGX" localSheetId="10" hidden="1">#REF!</definedName>
    <definedName name="BExGUVIP60TA4B7X2PFGMBFUSKGX" hidden="1">'[2]Reco Sheet for Fcast'!$F$10:$G$10</definedName>
    <definedName name="BExGUZKF06F209XL1IZWVJEQ82EE" localSheetId="10" hidden="1">#REF!</definedName>
    <definedName name="BExGUZKF06F209XL1IZWVJEQ82EE" hidden="1">'[2]Reco Sheet for Fcast'!$I$9:$J$9</definedName>
    <definedName name="BExGV2EVT380QHD4AP2RL9MR8L5L" localSheetId="10" hidden="1">#REF!</definedName>
    <definedName name="BExGV2EVT380QHD4AP2RL9MR8L5L" hidden="1">'[2]Reco Sheet for Fcast'!$I$10:$J$10</definedName>
    <definedName name="BExGV4NVN9KBLA14SOD5M7JEE632" hidden="1">'[4]Bud Mth'!$I$9:$J$9</definedName>
    <definedName name="BExGVSCA3HCP1IVDZ0IAS8KEGOX0" localSheetId="16" hidden="1">#REF!</definedName>
    <definedName name="BExGVSCA3HCP1IVDZ0IAS8KEGOX0" localSheetId="18" hidden="1">#REF!</definedName>
    <definedName name="BExGVSCA3HCP1IVDZ0IAS8KEGOX0" localSheetId="19" hidden="1">#REF!</definedName>
    <definedName name="BExGVSCA3HCP1IVDZ0IAS8KEGOX0" localSheetId="12" hidden="1">#REF!</definedName>
    <definedName name="BExGVSCA3HCP1IVDZ0IAS8KEGOX0" localSheetId="5" hidden="1">#REF!</definedName>
    <definedName name="BExGVSCA3HCP1IVDZ0IAS8KEGOX0" localSheetId="11" hidden="1">#REF!</definedName>
    <definedName name="BExGVSCA3HCP1IVDZ0IAS8KEGOX0" localSheetId="7" hidden="1">#REF!</definedName>
    <definedName name="BExGVSCA3HCP1IVDZ0IAS8KEGOX0" localSheetId="9" hidden="1">#REF!</definedName>
    <definedName name="BExGVSCA3HCP1IVDZ0IAS8KEGOX0" localSheetId="10" hidden="1">#REF!</definedName>
    <definedName name="BExGVSCA3HCP1IVDZ0IAS8KEGOX0" hidden="1">#REF!</definedName>
    <definedName name="BExGVV6OOLDQ3TXZK51TTF3YX0WN" localSheetId="10" hidden="1">#REF!</definedName>
    <definedName name="BExGVV6OOLDQ3TXZK51TTF3YX0WN" hidden="1">'[2]Reco Sheet for Fcast'!$F$10:$G$10</definedName>
    <definedName name="BExGW0KVS7U0C87XFZ78QW991IEV" localSheetId="10" hidden="1">#REF!</definedName>
    <definedName name="BExGW0KVS7U0C87XFZ78QW991IEV" hidden="1">'[2]Reco Sheet for Fcast'!$I$7:$J$7</definedName>
    <definedName name="BExGW2Z7AMPG6H9EXA9ML6EZVGGA" localSheetId="10" hidden="1">#REF!</definedName>
    <definedName name="BExGW2Z7AMPG6H9EXA9ML6EZVGGA" hidden="1">'[2]Reco Sheet for Fcast'!$F$15</definedName>
    <definedName name="BExGWABG5VT5XO1A196RK61AXA8C" localSheetId="10" hidden="1">#REF!</definedName>
    <definedName name="BExGWABG5VT5XO1A196RK61AXA8C" hidden="1">'[2]Reco Sheet for Fcast'!$F$7:$G$7</definedName>
    <definedName name="BExGWEO0JDG84NYLEAV5NSOAGMJZ" localSheetId="16" hidden="1">'[3]AMI P &amp; L'!#REF!</definedName>
    <definedName name="BExGWEO0JDG84NYLEAV5NSOAGMJZ" localSheetId="18" hidden="1">'[3]AMI P &amp; L'!#REF!</definedName>
    <definedName name="BExGWEO0JDG84NYLEAV5NSOAGMJZ" localSheetId="19" hidden="1">'[3]AMI P &amp; L'!#REF!</definedName>
    <definedName name="BExGWEO0JDG84NYLEAV5NSOAGMJZ" localSheetId="12" hidden="1">'[3]AMI P &amp; L'!#REF!</definedName>
    <definedName name="BExGWEO0JDG84NYLEAV5NSOAGMJZ" localSheetId="5" hidden="1">'[3]AMI P &amp; L'!#REF!</definedName>
    <definedName name="BExGWEO0JDG84NYLEAV5NSOAGMJZ" localSheetId="11" hidden="1">'[3]AMI P &amp; L'!#REF!</definedName>
    <definedName name="BExGWEO0JDG84NYLEAV5NSOAGMJZ" localSheetId="7" hidden="1">'[3]AMI P &amp; L'!#REF!</definedName>
    <definedName name="BExGWEO0JDG84NYLEAV5NSOAGMJZ" localSheetId="9" hidden="1">'[3]AMI P &amp; L'!#REF!</definedName>
    <definedName name="BExGWEO0JDG84NYLEAV5NSOAGMJZ" localSheetId="10" hidden="1">#REF!</definedName>
    <definedName name="BExGWEO0JDG84NYLEAV5NSOAGMJZ" hidden="1">'[3]AMI P &amp; L'!#REF!</definedName>
    <definedName name="BExGWLEOC70Z8QAJTPT2PDHTNM4L" localSheetId="10" hidden="1">#REF!</definedName>
    <definedName name="BExGWLEOC70Z8QAJTPT2PDHTNM4L" hidden="1">'[2]Reco Sheet for Fcast'!$F$7:$G$7</definedName>
    <definedName name="BExGWNCXLCRTLBVMTXYJ5PHQI6SS" localSheetId="16" hidden="1">'[3]AMI P &amp; L'!#REF!</definedName>
    <definedName name="BExGWNCXLCRTLBVMTXYJ5PHQI6SS" localSheetId="18" hidden="1">'[3]AMI P &amp; L'!#REF!</definedName>
    <definedName name="BExGWNCXLCRTLBVMTXYJ5PHQI6SS" localSheetId="19" hidden="1">'[3]AMI P &amp; L'!#REF!</definedName>
    <definedName name="BExGWNCXLCRTLBVMTXYJ5PHQI6SS" localSheetId="12" hidden="1">'[3]AMI P &amp; L'!#REF!</definedName>
    <definedName name="BExGWNCXLCRTLBVMTXYJ5PHQI6SS" localSheetId="5" hidden="1">'[3]AMI P &amp; L'!#REF!</definedName>
    <definedName name="BExGWNCXLCRTLBVMTXYJ5PHQI6SS" localSheetId="11" hidden="1">'[3]AMI P &amp; L'!#REF!</definedName>
    <definedName name="BExGWNCXLCRTLBVMTXYJ5PHQI6SS" localSheetId="7" hidden="1">'[3]AMI P &amp; L'!#REF!</definedName>
    <definedName name="BExGWNCXLCRTLBVMTXYJ5PHQI6SS" localSheetId="9" hidden="1">'[3]AMI P &amp; L'!#REF!</definedName>
    <definedName name="BExGWNCXLCRTLBVMTXYJ5PHQI6SS" localSheetId="10" hidden="1">#REF!</definedName>
    <definedName name="BExGWNCXLCRTLBVMTXYJ5PHQI6SS" hidden="1">'[3]AMI P &amp; L'!#REF!</definedName>
    <definedName name="BExGWQNKX6U55XS50K72Y3WLJ462" localSheetId="16" hidden="1">#REF!</definedName>
    <definedName name="BExGWQNKX6U55XS50K72Y3WLJ462" localSheetId="18" hidden="1">#REF!</definedName>
    <definedName name="BExGWQNKX6U55XS50K72Y3WLJ462" localSheetId="19" hidden="1">#REF!</definedName>
    <definedName name="BExGWQNKX6U55XS50K72Y3WLJ462" localSheetId="12" hidden="1">#REF!</definedName>
    <definedName name="BExGWQNKX6U55XS50K72Y3WLJ462" localSheetId="5" hidden="1">#REF!</definedName>
    <definedName name="BExGWQNKX6U55XS50K72Y3WLJ462" localSheetId="11" hidden="1">#REF!</definedName>
    <definedName name="BExGWQNKX6U55XS50K72Y3WLJ462" localSheetId="7" hidden="1">#REF!</definedName>
    <definedName name="BExGWQNKX6U55XS50K72Y3WLJ462" localSheetId="9" hidden="1">#REF!</definedName>
    <definedName name="BExGWQNKX6U55XS50K72Y3WLJ462" hidden="1">#REF!</definedName>
    <definedName name="BExGX6U988MCFIGDA1282F92U9AA" localSheetId="10" hidden="1">#REF!</definedName>
    <definedName name="BExGX6U988MCFIGDA1282F92U9AA" hidden="1">'[2]Reco Sheet for Fcast'!$F$11:$G$11</definedName>
    <definedName name="BExGX7FTB1CKAT5HUW6H531FIY6I" localSheetId="16" hidden="1">'[3]AMI P &amp; L'!#REF!</definedName>
    <definedName name="BExGX7FTB1CKAT5HUW6H531FIY6I" localSheetId="18" hidden="1">'[3]AMI P &amp; L'!#REF!</definedName>
    <definedName name="BExGX7FTB1CKAT5HUW6H531FIY6I" localSheetId="19" hidden="1">'[3]AMI P &amp; L'!#REF!</definedName>
    <definedName name="BExGX7FTB1CKAT5HUW6H531FIY6I" localSheetId="12" hidden="1">'[3]AMI P &amp; L'!#REF!</definedName>
    <definedName name="BExGX7FTB1CKAT5HUW6H531FIY6I" localSheetId="5" hidden="1">'[3]AMI P &amp; L'!#REF!</definedName>
    <definedName name="BExGX7FTB1CKAT5HUW6H531FIY6I" localSheetId="11" hidden="1">'[3]AMI P &amp; L'!#REF!</definedName>
    <definedName name="BExGX7FTB1CKAT5HUW6H531FIY6I" localSheetId="7" hidden="1">'[3]AMI P &amp; L'!#REF!</definedName>
    <definedName name="BExGX7FTB1CKAT5HUW6H531FIY6I" localSheetId="9" hidden="1">'[3]AMI P &amp; L'!#REF!</definedName>
    <definedName name="BExGX7FTB1CKAT5HUW6H531FIY6I" localSheetId="10" hidden="1">#REF!</definedName>
    <definedName name="BExGX7FTB1CKAT5HUW6H531FIY6I" hidden="1">'[3]AMI P &amp; L'!#REF!</definedName>
    <definedName name="BExGX9DVACJQIZ4GH6YAD2A7F70O" localSheetId="10" hidden="1">#REF!</definedName>
    <definedName name="BExGX9DVACJQIZ4GH6YAD2A7F70O" hidden="1">'[2]Reco Sheet for Fcast'!$I$9:$J$9</definedName>
    <definedName name="BExGXDVP2S2Y8Z8Q43I78RCIK3DD" localSheetId="10" hidden="1">#REF!</definedName>
    <definedName name="BExGXDVP2S2Y8Z8Q43I78RCIK3DD" hidden="1">'[2]Reco Sheet for Fcast'!$F$10:$G$10</definedName>
    <definedName name="BExGXJ9W5JU7TT9S0BKL5Y6VVB39" localSheetId="10" hidden="1">#REF!</definedName>
    <definedName name="BExGXJ9W5JU7TT9S0BKL5Y6VVB39" hidden="1">'[2]Reco Sheet for Fcast'!$I$6:$J$6</definedName>
    <definedName name="BExGXP9PLH9HGLX6X9E31SFWH8E0" hidden="1">'[2]Reco Sheet for Fcast'!$J$2:$K$2</definedName>
    <definedName name="BExGXWB73RJ4BASBQTQ8EY0EC1EB" localSheetId="10" hidden="1">#REF!</definedName>
    <definedName name="BExGXWB73RJ4BASBQTQ8EY0EC1EB" hidden="1">'[2]Reco Sheet for Fcast'!$K$2</definedName>
    <definedName name="BExGXZ0ABB43C7SMRKZHWOSU9EQX" localSheetId="10" hidden="1">#REF!</definedName>
    <definedName name="BExGXZ0ABB43C7SMRKZHWOSU9EQX" hidden="1">'[2]Reco Sheet for Fcast'!$F$8:$G$8</definedName>
    <definedName name="BExGY6SU3SYVCJ3AG2ITY59SAZ5A" localSheetId="10" hidden="1">#REF!</definedName>
    <definedName name="BExGY6SU3SYVCJ3AG2ITY59SAZ5A" hidden="1">'[2]Reco Sheet for Fcast'!$F$15:$G$16</definedName>
    <definedName name="BExGY6YA4P5KMY2VHT0DYK3YTFAX" localSheetId="10" hidden="1">#REF!</definedName>
    <definedName name="BExGY6YA4P5KMY2VHT0DYK3YTFAX" hidden="1">'[2]Reco Sheet for Fcast'!$F$9:$G$9</definedName>
    <definedName name="BExGY8G88PVVRYHPHRPJZFSX6HSC" localSheetId="10" hidden="1">#REF!</definedName>
    <definedName name="BExGY8G88PVVRYHPHRPJZFSX6HSC" hidden="1">'[2]Reco Sheet for Fcast'!$F$8:$G$8</definedName>
    <definedName name="BExGYC718HTZ80PNKYPVIYGRJVF6" localSheetId="10" hidden="1">#REF!</definedName>
    <definedName name="BExGYC718HTZ80PNKYPVIYGRJVF6" hidden="1">'[2]Reco Sheet for Fcast'!$I$7:$J$7</definedName>
    <definedName name="BExGYCNATXZY2FID93B17YWIPPRD" localSheetId="10" hidden="1">#REF!</definedName>
    <definedName name="BExGYCNATXZY2FID93B17YWIPPRD" hidden="1">'[2]Reco Sheet for Fcast'!$G$2</definedName>
    <definedName name="BExGYDOY2FFLXMNYU6VV9FVDVZW3" localSheetId="16" hidden="1">#REF!</definedName>
    <definedName name="BExGYDOY2FFLXMNYU6VV9FVDVZW3" localSheetId="18" hidden="1">#REF!</definedName>
    <definedName name="BExGYDOY2FFLXMNYU6VV9FVDVZW3" localSheetId="19" hidden="1">#REF!</definedName>
    <definedName name="BExGYDOY2FFLXMNYU6VV9FVDVZW3" localSheetId="12" hidden="1">#REF!</definedName>
    <definedName name="BExGYDOY2FFLXMNYU6VV9FVDVZW3" localSheetId="5" hidden="1">#REF!</definedName>
    <definedName name="BExGYDOY2FFLXMNYU6VV9FVDVZW3" localSheetId="11" hidden="1">#REF!</definedName>
    <definedName name="BExGYDOY2FFLXMNYU6VV9FVDVZW3" localSheetId="7" hidden="1">#REF!</definedName>
    <definedName name="BExGYDOY2FFLXMNYU6VV9FVDVZW3" localSheetId="9" hidden="1">#REF!</definedName>
    <definedName name="BExGYDOY2FFLXMNYU6VV9FVDVZW3" hidden="1">#REF!</definedName>
    <definedName name="BExGYGJJJ3BBCQAOA51WHP01HN73" localSheetId="10" hidden="1">#REF!</definedName>
    <definedName name="BExGYGJJJ3BBCQAOA51WHP01HN73" hidden="1">'[2]Reco Sheet for Fcast'!$F$11:$G$11</definedName>
    <definedName name="BExGYJE09NMFU592QN78WBPFJH50" localSheetId="16" hidden="1">#REF!</definedName>
    <definedName name="BExGYJE09NMFU592QN78WBPFJH50" localSheetId="18" hidden="1">#REF!</definedName>
    <definedName name="BExGYJE09NMFU592QN78WBPFJH50" localSheetId="19" hidden="1">#REF!</definedName>
    <definedName name="BExGYJE09NMFU592QN78WBPFJH50" localSheetId="12" hidden="1">#REF!</definedName>
    <definedName name="BExGYJE09NMFU592QN78WBPFJH50" localSheetId="5" hidden="1">#REF!</definedName>
    <definedName name="BExGYJE09NMFU592QN78WBPFJH50" localSheetId="11" hidden="1">#REF!</definedName>
    <definedName name="BExGYJE09NMFU592QN78WBPFJH50" localSheetId="7" hidden="1">#REF!</definedName>
    <definedName name="BExGYJE09NMFU592QN78WBPFJH50" localSheetId="9" hidden="1">#REF!</definedName>
    <definedName name="BExGYJE09NMFU592QN78WBPFJH50" hidden="1">#REF!</definedName>
    <definedName name="BExGYOS6TV2C72PLRFU8RP1I58GY" localSheetId="10" hidden="1">#REF!</definedName>
    <definedName name="BExGYOS6TV2C72PLRFU8RP1I58GY" hidden="1">'[2]Reco Sheet for Fcast'!$F$8:$G$8</definedName>
    <definedName name="BExGYZF6NJ8J8TCF9W5RBAABK369" localSheetId="16" hidden="1">#REF!</definedName>
    <definedName name="BExGYZF6NJ8J8TCF9W5RBAABK369" localSheetId="18" hidden="1">#REF!</definedName>
    <definedName name="BExGYZF6NJ8J8TCF9W5RBAABK369" localSheetId="19" hidden="1">#REF!</definedName>
    <definedName name="BExGYZF6NJ8J8TCF9W5RBAABK369" localSheetId="12" hidden="1">#REF!</definedName>
    <definedName name="BExGYZF6NJ8J8TCF9W5RBAABK369" localSheetId="5" hidden="1">#REF!</definedName>
    <definedName name="BExGYZF6NJ8J8TCF9W5RBAABK369" localSheetId="11" hidden="1">#REF!</definedName>
    <definedName name="BExGYZF6NJ8J8TCF9W5RBAABK369" localSheetId="7" hidden="1">#REF!</definedName>
    <definedName name="BExGYZF6NJ8J8TCF9W5RBAABK369" localSheetId="9" hidden="1">#REF!</definedName>
    <definedName name="BExGYZF6NJ8J8TCF9W5RBAABK369" hidden="1">#REF!</definedName>
    <definedName name="BExGZJ78ZWZCVHZ3BKEKFJZ6MAEO" localSheetId="10" hidden="1">#REF!</definedName>
    <definedName name="BExGZJ78ZWZCVHZ3BKEKFJZ6MAEO" hidden="1">'[2]Reco Sheet for Fcast'!$I$11:$J$11</definedName>
    <definedName name="BExGZOLH2QV73J3M9IWDDPA62TP4" localSheetId="10" hidden="1">#REF!</definedName>
    <definedName name="BExGZOLH2QV73J3M9IWDDPA62TP4" hidden="1">'[2]Reco Sheet for Fcast'!$I$9:$J$9</definedName>
    <definedName name="BExGZP1PWGFKVVVN4YDIS22DZPCR" localSheetId="10" hidden="1">#REF!</definedName>
    <definedName name="BExGZP1PWGFKVVVN4YDIS22DZPCR" hidden="1">'[2]Reco Sheet for Fcast'!$I$6:$J$6</definedName>
    <definedName name="BExGZYMVDK10COF1CY445MMWH2TK" localSheetId="16" hidden="1">#REF!</definedName>
    <definedName name="BExGZYMVDK10COF1CY445MMWH2TK" localSheetId="18" hidden="1">#REF!</definedName>
    <definedName name="BExGZYMVDK10COF1CY445MMWH2TK" localSheetId="19" hidden="1">#REF!</definedName>
    <definedName name="BExGZYMVDK10COF1CY445MMWH2TK" localSheetId="12" hidden="1">#REF!</definedName>
    <definedName name="BExGZYMVDK10COF1CY445MMWH2TK" localSheetId="5" hidden="1">#REF!</definedName>
    <definedName name="BExGZYMVDK10COF1CY445MMWH2TK" localSheetId="11" hidden="1">#REF!</definedName>
    <definedName name="BExGZYMVDK10COF1CY445MMWH2TK" localSheetId="7" hidden="1">#REF!</definedName>
    <definedName name="BExGZYMVDK10COF1CY445MMWH2TK" localSheetId="9" hidden="1">#REF!</definedName>
    <definedName name="BExGZYMVDK10COF1CY445MMWH2TK" hidden="1">#REF!</definedName>
    <definedName name="BExH00L21GZX5YJJGVMOAWBERLP5" localSheetId="10" hidden="1">#REF!</definedName>
    <definedName name="BExH00L21GZX5YJJGVMOAWBERLP5" hidden="1">'[2]Reco Sheet for Fcast'!$I$9:$J$9</definedName>
    <definedName name="BExH02ZD6VAY1KQLAQYBBI6WWIZB" localSheetId="16" hidden="1">'[3]AMI P &amp; L'!#REF!</definedName>
    <definedName name="BExH02ZD6VAY1KQLAQYBBI6WWIZB" localSheetId="18" hidden="1">'[3]AMI P &amp; L'!#REF!</definedName>
    <definedName name="BExH02ZD6VAY1KQLAQYBBI6WWIZB" localSheetId="19" hidden="1">'[3]AMI P &amp; L'!#REF!</definedName>
    <definedName name="BExH02ZD6VAY1KQLAQYBBI6WWIZB" localSheetId="12" hidden="1">'[3]AMI P &amp; L'!#REF!</definedName>
    <definedName name="BExH02ZD6VAY1KQLAQYBBI6WWIZB" localSheetId="5" hidden="1">'[3]AMI P &amp; L'!#REF!</definedName>
    <definedName name="BExH02ZD6VAY1KQLAQYBBI6WWIZB" localSheetId="11" hidden="1">'[3]AMI P &amp; L'!#REF!</definedName>
    <definedName name="BExH02ZD6VAY1KQLAQYBBI6WWIZB" localSheetId="7" hidden="1">'[3]AMI P &amp; L'!#REF!</definedName>
    <definedName name="BExH02ZD6VAY1KQLAQYBBI6WWIZB" localSheetId="9" hidden="1">'[3]AMI P &amp; L'!#REF!</definedName>
    <definedName name="BExH02ZD6VAY1KQLAQYBBI6WWIZB" localSheetId="10" hidden="1">#REF!</definedName>
    <definedName name="BExH02ZD6VAY1KQLAQYBBI6WWIZB" hidden="1">'[3]AMI P &amp; L'!#REF!</definedName>
    <definedName name="BExH04HCMGZ4KFN8101PECX1S2FK" localSheetId="16" hidden="1">#REF!</definedName>
    <definedName name="BExH04HCMGZ4KFN8101PECX1S2FK" localSheetId="18" hidden="1">#REF!</definedName>
    <definedName name="BExH04HCMGZ4KFN8101PECX1S2FK" localSheetId="19" hidden="1">#REF!</definedName>
    <definedName name="BExH04HCMGZ4KFN8101PECX1S2FK" localSheetId="12" hidden="1">#REF!</definedName>
    <definedName name="BExH04HCMGZ4KFN8101PECX1S2FK" localSheetId="5" hidden="1">#REF!</definedName>
    <definedName name="BExH04HCMGZ4KFN8101PECX1S2FK" localSheetId="11" hidden="1">#REF!</definedName>
    <definedName name="BExH04HCMGZ4KFN8101PECX1S2FK" localSheetId="7" hidden="1">#REF!</definedName>
    <definedName name="BExH04HCMGZ4KFN8101PECX1S2FK" localSheetId="9" hidden="1">#REF!</definedName>
    <definedName name="BExH04HCMGZ4KFN8101PECX1S2FK" hidden="1">#REF!</definedName>
    <definedName name="BExH08Z6LQCGGSGSAILMHX4X7JMD" localSheetId="10" hidden="1">#REF!</definedName>
    <definedName name="BExH08Z6LQCGGSGSAILMHX4X7JMD" hidden="1">'[2]Reco Sheet for Fcast'!$I$6:$J$6</definedName>
    <definedName name="BExH09VINWGY7QSDNGT9BDVKS3JQ" localSheetId="16" hidden="1">#REF!</definedName>
    <definedName name="BExH09VINWGY7QSDNGT9BDVKS3JQ" localSheetId="18" hidden="1">#REF!</definedName>
    <definedName name="BExH09VINWGY7QSDNGT9BDVKS3JQ" localSheetId="19" hidden="1">#REF!</definedName>
    <definedName name="BExH09VINWGY7QSDNGT9BDVKS3JQ" localSheetId="12" hidden="1">#REF!</definedName>
    <definedName name="BExH09VINWGY7QSDNGT9BDVKS3JQ" localSheetId="5" hidden="1">#REF!</definedName>
    <definedName name="BExH09VINWGY7QSDNGT9BDVKS3JQ" localSheetId="11" hidden="1">#REF!</definedName>
    <definedName name="BExH09VINWGY7QSDNGT9BDVKS3JQ" localSheetId="7" hidden="1">#REF!</definedName>
    <definedName name="BExH09VINWGY7QSDNGT9BDVKS3JQ" localSheetId="9" hidden="1">#REF!</definedName>
    <definedName name="BExH09VINWGY7QSDNGT9BDVKS3JQ" hidden="1">#REF!</definedName>
    <definedName name="BExH0KT9Z8HEVRRQRGQ8YHXRLIJA" localSheetId="10" hidden="1">#REF!</definedName>
    <definedName name="BExH0KT9Z8HEVRRQRGQ8YHXRLIJA" hidden="1">'[2]Reco Sheet for Fcast'!$I$9:$J$9</definedName>
    <definedName name="BExH0M0FDN12YBOCKL3XL2Z7T7Y8" localSheetId="10" hidden="1">#REF!</definedName>
    <definedName name="BExH0M0FDN12YBOCKL3XL2Z7T7Y8" hidden="1">'[2]Reco Sheet for Fcast'!$F$10:$G$10</definedName>
    <definedName name="BExH0O9G06YPZ5TN9RYT326I1CP2" localSheetId="10" hidden="1">#REF!</definedName>
    <definedName name="BExH0O9G06YPZ5TN9RYT326I1CP2" hidden="1">'[2]Reco Sheet for Fcast'!$F$7:$G$7</definedName>
    <definedName name="BExH0WNJAKTJRCKMTX8O4KNMIIJM" localSheetId="16" hidden="1">'[3]AMI P &amp; L'!#REF!</definedName>
    <definedName name="BExH0WNJAKTJRCKMTX8O4KNMIIJM" localSheetId="18" hidden="1">'[3]AMI P &amp; L'!#REF!</definedName>
    <definedName name="BExH0WNJAKTJRCKMTX8O4KNMIIJM" localSheetId="19" hidden="1">'[3]AMI P &amp; L'!#REF!</definedName>
    <definedName name="BExH0WNJAKTJRCKMTX8O4KNMIIJM" localSheetId="12" hidden="1">'[3]AMI P &amp; L'!#REF!</definedName>
    <definedName name="BExH0WNJAKTJRCKMTX8O4KNMIIJM" localSheetId="5" hidden="1">'[3]AMI P &amp; L'!#REF!</definedName>
    <definedName name="BExH0WNJAKTJRCKMTX8O4KNMIIJM" localSheetId="11" hidden="1">'[3]AMI P &amp; L'!#REF!</definedName>
    <definedName name="BExH0WNJAKTJRCKMTX8O4KNMIIJM" localSheetId="7" hidden="1">'[3]AMI P &amp; L'!#REF!</definedName>
    <definedName name="BExH0WNJAKTJRCKMTX8O4KNMIIJM" localSheetId="9" hidden="1">'[3]AMI P &amp; L'!#REF!</definedName>
    <definedName name="BExH0WNJAKTJRCKMTX8O4KNMIIJM" localSheetId="10" hidden="1">#REF!</definedName>
    <definedName name="BExH0WNJAKTJRCKMTX8O4KNMIIJM" hidden="1">'[3]AMI P &amp; L'!#REF!</definedName>
    <definedName name="BExH10ECW4A0SIUYZFOQGLBIK47I" localSheetId="16" hidden="1">#REF!</definedName>
    <definedName name="BExH10ECW4A0SIUYZFOQGLBIK47I" localSheetId="18" hidden="1">#REF!</definedName>
    <definedName name="BExH10ECW4A0SIUYZFOQGLBIK47I" localSheetId="19" hidden="1">#REF!</definedName>
    <definedName name="BExH10ECW4A0SIUYZFOQGLBIK47I" localSheetId="12" hidden="1">#REF!</definedName>
    <definedName name="BExH10ECW4A0SIUYZFOQGLBIK47I" localSheetId="5" hidden="1">#REF!</definedName>
    <definedName name="BExH10ECW4A0SIUYZFOQGLBIK47I" localSheetId="11" hidden="1">#REF!</definedName>
    <definedName name="BExH10ECW4A0SIUYZFOQGLBIK47I" localSheetId="7" hidden="1">#REF!</definedName>
    <definedName name="BExH10ECW4A0SIUYZFOQGLBIK47I" localSheetId="9" hidden="1">#REF!</definedName>
    <definedName name="BExH10ECW4A0SIUYZFOQGLBIK47I" hidden="1">#REF!</definedName>
    <definedName name="BExH12Y4WX542WI3ZEM15AK4UM9J" localSheetId="10" hidden="1">#REF!</definedName>
    <definedName name="BExH12Y4WX542WI3ZEM15AK4UM9J" hidden="1">'[2]Reco Sheet for Fcast'!$F$7:$G$7</definedName>
    <definedName name="BExH1FDTQXR9QQ31WDB7OPXU7MPT" localSheetId="16" hidden="1">'[3]AMI P &amp; L'!#REF!</definedName>
    <definedName name="BExH1FDTQXR9QQ31WDB7OPXU7MPT" localSheetId="18" hidden="1">'[3]AMI P &amp; L'!#REF!</definedName>
    <definedName name="BExH1FDTQXR9QQ31WDB7OPXU7MPT" localSheetId="19" hidden="1">'[3]AMI P &amp; L'!#REF!</definedName>
    <definedName name="BExH1FDTQXR9QQ31WDB7OPXU7MPT" localSheetId="12" hidden="1">'[3]AMI P &amp; L'!#REF!</definedName>
    <definedName name="BExH1FDTQXR9QQ31WDB7OPXU7MPT" localSheetId="5" hidden="1">'[3]AMI P &amp; L'!#REF!</definedName>
    <definedName name="BExH1FDTQXR9QQ31WDB7OPXU7MPT" localSheetId="11" hidden="1">'[3]AMI P &amp; L'!#REF!</definedName>
    <definedName name="BExH1FDTQXR9QQ31WDB7OPXU7MPT" localSheetId="7" hidden="1">'[3]AMI P &amp; L'!#REF!</definedName>
    <definedName name="BExH1FDTQXR9QQ31WDB7OPXU7MPT" localSheetId="9" hidden="1">'[3]AMI P &amp; L'!#REF!</definedName>
    <definedName name="BExH1FDTQXR9QQ31WDB7OPXU7MPT" localSheetId="10" hidden="1">#REF!</definedName>
    <definedName name="BExH1FDTQXR9QQ31WDB7OPXU7MPT" hidden="1">'[3]AMI P &amp; L'!#REF!</definedName>
    <definedName name="BExH1FOMEUIJNIDJAUY0ZQFBJSY9" localSheetId="10" hidden="1">#REF!</definedName>
    <definedName name="BExH1FOMEUIJNIDJAUY0ZQFBJSY9" hidden="1">'[2]Reco Sheet for Fcast'!$I$6:$J$6</definedName>
    <definedName name="BExH1IDQM8I99T9BKP4XNASNIKR8" localSheetId="16" hidden="1">#REF!</definedName>
    <definedName name="BExH1IDQM8I99T9BKP4XNASNIKR8" localSheetId="18" hidden="1">#REF!</definedName>
    <definedName name="BExH1IDQM8I99T9BKP4XNASNIKR8" localSheetId="19" hidden="1">#REF!</definedName>
    <definedName name="BExH1IDQM8I99T9BKP4XNASNIKR8" localSheetId="12" hidden="1">#REF!</definedName>
    <definedName name="BExH1IDQM8I99T9BKP4XNASNIKR8" localSheetId="5" hidden="1">#REF!</definedName>
    <definedName name="BExH1IDQM8I99T9BKP4XNASNIKR8" localSheetId="11" hidden="1">#REF!</definedName>
    <definedName name="BExH1IDQM8I99T9BKP4XNASNIKR8" localSheetId="7" hidden="1">#REF!</definedName>
    <definedName name="BExH1IDQM8I99T9BKP4XNASNIKR8" localSheetId="9" hidden="1">#REF!</definedName>
    <definedName name="BExH1IDQM8I99T9BKP4XNASNIKR8" hidden="1">#REF!</definedName>
    <definedName name="BExH1JFFHEBFX9BWJMNIA3N66R3Z" localSheetId="10" hidden="1">#REF!</definedName>
    <definedName name="BExH1JFFHEBFX9BWJMNIA3N66R3Z" hidden="1">'[2]Reco Sheet for Fcast'!$F$10:$G$10</definedName>
    <definedName name="BExH1N0WDSCUTNOWE7TUZP6LOS0Q" localSheetId="16" hidden="1">#REF!</definedName>
    <definedName name="BExH1N0WDSCUTNOWE7TUZP6LOS0Q" localSheetId="18" hidden="1">#REF!</definedName>
    <definedName name="BExH1N0WDSCUTNOWE7TUZP6LOS0Q" localSheetId="19" hidden="1">#REF!</definedName>
    <definedName name="BExH1N0WDSCUTNOWE7TUZP6LOS0Q" localSheetId="12" hidden="1">#REF!</definedName>
    <definedName name="BExH1N0WDSCUTNOWE7TUZP6LOS0Q" localSheetId="5" hidden="1">#REF!</definedName>
    <definedName name="BExH1N0WDSCUTNOWE7TUZP6LOS0Q" localSheetId="11" hidden="1">#REF!</definedName>
    <definedName name="BExH1N0WDSCUTNOWE7TUZP6LOS0Q" localSheetId="7" hidden="1">#REF!</definedName>
    <definedName name="BExH1N0WDSCUTNOWE7TUZP6LOS0Q" localSheetId="9" hidden="1">#REF!</definedName>
    <definedName name="BExH1N0WDSCUTNOWE7TUZP6LOS0Q" hidden="1">#REF!</definedName>
    <definedName name="BExH1Z0GIUSVTF2H1G1I3PDGBNK2" localSheetId="10" hidden="1">#REF!</definedName>
    <definedName name="BExH1Z0GIUSVTF2H1G1I3PDGBNK2" hidden="1">'[2]Reco Sheet for Fcast'!$K$2</definedName>
    <definedName name="BExH225UTM6S9FW4MUDZS7F1PQSH" localSheetId="10" hidden="1">#REF!</definedName>
    <definedName name="BExH225UTM6S9FW4MUDZS7F1PQSH" hidden="1">'[2]Reco Sheet for Fcast'!$I$7:$J$7</definedName>
    <definedName name="BExH23271RF7AYZ542KHQTH68GQ7" localSheetId="10" hidden="1">#REF!</definedName>
    <definedName name="BExH23271RF7AYZ542KHQTH68GQ7" hidden="1">'[2]Reco Sheet for Fcast'!$F$10:$G$10</definedName>
    <definedName name="BExH2DEEO5YJEYEI3IYRHYF5MAPJ" localSheetId="16" hidden="1">#REF!</definedName>
    <definedName name="BExH2DEEO5YJEYEI3IYRHYF5MAPJ" localSheetId="18" hidden="1">#REF!</definedName>
    <definedName name="BExH2DEEO5YJEYEI3IYRHYF5MAPJ" localSheetId="19" hidden="1">#REF!</definedName>
    <definedName name="BExH2DEEO5YJEYEI3IYRHYF5MAPJ" localSheetId="12" hidden="1">#REF!</definedName>
    <definedName name="BExH2DEEO5YJEYEI3IYRHYF5MAPJ" localSheetId="5" hidden="1">#REF!</definedName>
    <definedName name="BExH2DEEO5YJEYEI3IYRHYF5MAPJ" localSheetId="11" hidden="1">#REF!</definedName>
    <definedName name="BExH2DEEO5YJEYEI3IYRHYF5MAPJ" localSheetId="7" hidden="1">#REF!</definedName>
    <definedName name="BExH2DEEO5YJEYEI3IYRHYF5MAPJ" localSheetId="9" hidden="1">#REF!</definedName>
    <definedName name="BExH2DEEO5YJEYEI3IYRHYF5MAPJ" hidden="1">#REF!</definedName>
    <definedName name="BExH2GJQR4JALNB314RY0LDI49VH" localSheetId="10" hidden="1">#REF!</definedName>
    <definedName name="BExH2GJQR4JALNB314RY0LDI49VH" hidden="1">'[2]Reco Sheet for Fcast'!$I$7:$J$7</definedName>
    <definedName name="BExH2JZR49T7644JFVE7B3N7RZM9" localSheetId="10" hidden="1">#REF!</definedName>
    <definedName name="BExH2JZR49T7644JFVE7B3N7RZM9" hidden="1">'[2]Reco Sheet for Fcast'!$I$6:$J$6</definedName>
    <definedName name="BExH2WKXV8X5S2GSBBTWGI0NLNAH" localSheetId="10" hidden="1">#REF!</definedName>
    <definedName name="BExH2WKXV8X5S2GSBBTWGI0NLNAH" hidden="1">'[2]Reco Sheet for Fcast'!$H$2:$I$2</definedName>
    <definedName name="BExH2XS1UFYFGU0S0EBXX90W2WE8" localSheetId="10" hidden="1">#REF!</definedName>
    <definedName name="BExH2XS1UFYFGU0S0EBXX90W2WE8" hidden="1">'[2]Reco Sheet for Fcast'!$I$9:$J$9</definedName>
    <definedName name="BExH2XS2TND9SB0GC295R4FP6K5Y" localSheetId="10" hidden="1">#REF!</definedName>
    <definedName name="BExH2XS2TND9SB0GC295R4FP6K5Y" hidden="1">'[2]Reco Sheet for Fcast'!$I$2:$J$2</definedName>
    <definedName name="BExH2ZA0SZ4SSITL50NA8LZ3OEX6" localSheetId="16" hidden="1">'[3]AMI P &amp; L'!#REF!</definedName>
    <definedName name="BExH2ZA0SZ4SSITL50NA8LZ3OEX6" localSheetId="18" hidden="1">'[3]AMI P &amp; L'!#REF!</definedName>
    <definedName name="BExH2ZA0SZ4SSITL50NA8LZ3OEX6" localSheetId="19" hidden="1">'[3]AMI P &amp; L'!#REF!</definedName>
    <definedName name="BExH2ZA0SZ4SSITL50NA8LZ3OEX6" localSheetId="12" hidden="1">'[3]AMI P &amp; L'!#REF!</definedName>
    <definedName name="BExH2ZA0SZ4SSITL50NA8LZ3OEX6" localSheetId="5" hidden="1">'[3]AMI P &amp; L'!#REF!</definedName>
    <definedName name="BExH2ZA0SZ4SSITL50NA8LZ3OEX6" localSheetId="11" hidden="1">'[3]AMI P &amp; L'!#REF!</definedName>
    <definedName name="BExH2ZA0SZ4SSITL50NA8LZ3OEX6" localSheetId="7" hidden="1">'[3]AMI P &amp; L'!#REF!</definedName>
    <definedName name="BExH2ZA0SZ4SSITL50NA8LZ3OEX6" localSheetId="9" hidden="1">'[3]AMI P &amp; L'!#REF!</definedName>
    <definedName name="BExH2ZA0SZ4SSITL50NA8LZ3OEX6" localSheetId="10" hidden="1">#REF!</definedName>
    <definedName name="BExH2ZA0SZ4SSITL50NA8LZ3OEX6" hidden="1">'[3]AMI P &amp; L'!#REF!</definedName>
    <definedName name="BExH31Z3JNVJPESWKXHILGXZHP2M" localSheetId="10" hidden="1">#REF!</definedName>
    <definedName name="BExH31Z3JNVJPESWKXHILGXZHP2M" hidden="1">'[2]Reco Sheet for Fcast'!$F$6:$G$6</definedName>
    <definedName name="BExH37TLURRTF1YO0TUV9JOJ0C78" localSheetId="16" hidden="1">#REF!</definedName>
    <definedName name="BExH37TLURRTF1YO0TUV9JOJ0C78" localSheetId="18" hidden="1">#REF!</definedName>
    <definedName name="BExH37TLURRTF1YO0TUV9JOJ0C78" localSheetId="19" hidden="1">#REF!</definedName>
    <definedName name="BExH37TLURRTF1YO0TUV9JOJ0C78" localSheetId="12" hidden="1">#REF!</definedName>
    <definedName name="BExH37TLURRTF1YO0TUV9JOJ0C78" localSheetId="8" hidden="1">#REF!</definedName>
    <definedName name="BExH37TLURRTF1YO0TUV9JOJ0C78" localSheetId="11" hidden="1">#REF!</definedName>
    <definedName name="BExH37TLURRTF1YO0TUV9JOJ0C78" localSheetId="7" hidden="1">#REF!</definedName>
    <definedName name="BExH37TLURRTF1YO0TUV9JOJ0C78" localSheetId="9" hidden="1">#REF!</definedName>
    <definedName name="BExH37TLURRTF1YO0TUV9JOJ0C78" hidden="1">#REF!</definedName>
    <definedName name="BExH3E9HZ3QJCDZW7WI7YACFQCHE" localSheetId="10" hidden="1">#REF!</definedName>
    <definedName name="BExH3E9HZ3QJCDZW7WI7YACFQCHE" hidden="1">'[2]Reco Sheet for Fcast'!$F$9:$G$9</definedName>
    <definedName name="BExH3IRB6764RQ5HBYRLH6XCT29X" localSheetId="10" hidden="1">#REF!</definedName>
    <definedName name="BExH3IRB6764RQ5HBYRLH6XCT29X" hidden="1">'[2]Reco Sheet for Fcast'!$I$10:$J$10</definedName>
    <definedName name="BExIG2U8V6RSB47SXLCQG3Q68YRO" localSheetId="10" hidden="1">#REF!</definedName>
    <definedName name="BExIG2U8V6RSB47SXLCQG3Q68YRO" hidden="1">'[2]Reco Sheet for Fcast'!$G$2</definedName>
    <definedName name="BExIG5JDFDNKGLHGNDY7U8KIF9NT" localSheetId="16" hidden="1">'[3]AMI P &amp; L'!#REF!</definedName>
    <definedName name="BExIG5JDFDNKGLHGNDY7U8KIF9NT" localSheetId="18" hidden="1">'[3]AMI P &amp; L'!#REF!</definedName>
    <definedName name="BExIG5JDFDNKGLHGNDY7U8KIF9NT" localSheetId="19" hidden="1">'[3]AMI P &amp; L'!#REF!</definedName>
    <definedName name="BExIG5JDFDNKGLHGNDY7U8KIF9NT" localSheetId="12" hidden="1">'[3]AMI P &amp; L'!#REF!</definedName>
    <definedName name="BExIG5JDFDNKGLHGNDY7U8KIF9NT" localSheetId="5" hidden="1">'[3]AMI P &amp; L'!#REF!</definedName>
    <definedName name="BExIG5JDFDNKGLHGNDY7U8KIF9NT" localSheetId="11" hidden="1">'[3]AMI P &amp; L'!#REF!</definedName>
    <definedName name="BExIG5JDFDNKGLHGNDY7U8KIF9NT" localSheetId="7" hidden="1">'[3]AMI P &amp; L'!#REF!</definedName>
    <definedName name="BExIG5JDFDNKGLHGNDY7U8KIF9NT" localSheetId="9" hidden="1">'[3]AMI P &amp; L'!#REF!</definedName>
    <definedName name="BExIG5JDFDNKGLHGNDY7U8KIF9NT" localSheetId="10" hidden="1">'[3]AMI P &amp; L'!#REF!</definedName>
    <definedName name="BExIG5JDFDNKGLHGNDY7U8KIF9NT" hidden="1">'[3]AMI P &amp; L'!#REF!</definedName>
    <definedName name="BExIGJBO8R13LV7CZ7C1YCP974NN" localSheetId="10" hidden="1">#REF!</definedName>
    <definedName name="BExIGJBO8R13LV7CZ7C1YCP974NN" hidden="1">'[2]Reco Sheet for Fcast'!$F$10:$G$10</definedName>
    <definedName name="BExIGWT86FPOEYTI8GXCGU5Y3KGK" localSheetId="16" hidden="1">'[3]AMI P &amp; L'!#REF!</definedName>
    <definedName name="BExIGWT86FPOEYTI8GXCGU5Y3KGK" localSheetId="18" hidden="1">'[3]AMI P &amp; L'!#REF!</definedName>
    <definedName name="BExIGWT86FPOEYTI8GXCGU5Y3KGK" localSheetId="19" hidden="1">'[3]AMI P &amp; L'!#REF!</definedName>
    <definedName name="BExIGWT86FPOEYTI8GXCGU5Y3KGK" localSheetId="12" hidden="1">'[3]AMI P &amp; L'!#REF!</definedName>
    <definedName name="BExIGWT86FPOEYTI8GXCGU5Y3KGK" localSheetId="5" hidden="1">'[3]AMI P &amp; L'!#REF!</definedName>
    <definedName name="BExIGWT86FPOEYTI8GXCGU5Y3KGK" localSheetId="11" hidden="1">'[3]AMI P &amp; L'!#REF!</definedName>
    <definedName name="BExIGWT86FPOEYTI8GXCGU5Y3KGK" localSheetId="7" hidden="1">'[3]AMI P &amp; L'!#REF!</definedName>
    <definedName name="BExIGWT86FPOEYTI8GXCGU5Y3KGK" localSheetId="9" hidden="1">'[3]AMI P &amp; L'!#REF!</definedName>
    <definedName name="BExIGWT86FPOEYTI8GXCGU5Y3KGK" localSheetId="10" hidden="1">#REF!</definedName>
    <definedName name="BExIGWT86FPOEYTI8GXCGU5Y3KGK" hidden="1">'[3]AMI P &amp; L'!#REF!</definedName>
    <definedName name="BExIHBHXA7E7VUTBVHXXXCH3A5CL" localSheetId="10" hidden="1">#REF!</definedName>
    <definedName name="BExIHBHXA7E7VUTBVHXXXCH3A5CL" hidden="1">'[2]Reco Sheet for Fcast'!$I$9:$J$9</definedName>
    <definedName name="BExIHPQCQTGEW8QOJVIQ4VX0P6DX" localSheetId="10" hidden="1">#REF!</definedName>
    <definedName name="BExIHPQCQTGEW8QOJVIQ4VX0P6DX" hidden="1">'[2]Reco Sheet for Fcast'!$I$9:$J$9</definedName>
    <definedName name="BExII1KN91Q7DLW0UB7W2TJ5ACT9" localSheetId="10" hidden="1">#REF!</definedName>
    <definedName name="BExII1KN91Q7DLW0UB7W2TJ5ACT9" hidden="1">'[2]Reco Sheet for Fcast'!$I$9:$J$9</definedName>
    <definedName name="BExII50LI8I0CDOOZEMIVHVA2V95" localSheetId="10" hidden="1">#REF!</definedName>
    <definedName name="BExII50LI8I0CDOOZEMIVHVA2V95" hidden="1">'[2]Reco Sheet for Fcast'!$I$11:$J$11</definedName>
    <definedName name="BExIIRXZ4ILQ2WWPRUWCMMSL1DLM" localSheetId="16" hidden="1">#REF!</definedName>
    <definedName name="BExIIRXZ4ILQ2WWPRUWCMMSL1DLM" localSheetId="18" hidden="1">#REF!</definedName>
    <definedName name="BExIIRXZ4ILQ2WWPRUWCMMSL1DLM" localSheetId="19" hidden="1">#REF!</definedName>
    <definedName name="BExIIRXZ4ILQ2WWPRUWCMMSL1DLM" localSheetId="12" hidden="1">#REF!</definedName>
    <definedName name="BExIIRXZ4ILQ2WWPRUWCMMSL1DLM" localSheetId="5" hidden="1">#REF!</definedName>
    <definedName name="BExIIRXZ4ILQ2WWPRUWCMMSL1DLM" localSheetId="11" hidden="1">#REF!</definedName>
    <definedName name="BExIIRXZ4ILQ2WWPRUWCMMSL1DLM" localSheetId="7" hidden="1">#REF!</definedName>
    <definedName name="BExIIRXZ4ILQ2WWPRUWCMMSL1DLM" localSheetId="9" hidden="1">#REF!</definedName>
    <definedName name="BExIIRXZ4ILQ2WWPRUWCMMSL1DLM" hidden="1">#REF!</definedName>
    <definedName name="BExIIVZOOUUQ08Q7KUUUZD0JVL8M" localSheetId="16" hidden="1">#REF!</definedName>
    <definedName name="BExIIVZOOUUQ08Q7KUUUZD0JVL8M" localSheetId="18" hidden="1">#REF!</definedName>
    <definedName name="BExIIVZOOUUQ08Q7KUUUZD0JVL8M" localSheetId="19" hidden="1">#REF!</definedName>
    <definedName name="BExIIVZOOUUQ08Q7KUUUZD0JVL8M" localSheetId="12" hidden="1">#REF!</definedName>
    <definedName name="BExIIVZOOUUQ08Q7KUUUZD0JVL8M" localSheetId="11" hidden="1">#REF!</definedName>
    <definedName name="BExIIVZOOUUQ08Q7KUUUZD0JVL8M" localSheetId="7" hidden="1">#REF!</definedName>
    <definedName name="BExIIVZOOUUQ08Q7KUUUZD0JVL8M" localSheetId="9" hidden="1">#REF!</definedName>
    <definedName name="BExIIVZOOUUQ08Q7KUUUZD0JVL8M" hidden="1">#REF!</definedName>
    <definedName name="BExIIXMY38TQD12CVV4S57L3I809" localSheetId="10" hidden="1">#REF!</definedName>
    <definedName name="BExIIXMY38TQD12CVV4S57L3I809" hidden="1">'[2]Reco Sheet for Fcast'!$I$9:$J$9</definedName>
    <definedName name="BExIIY37NEVU2LGS1JE4VR9AN6W4" localSheetId="10" hidden="1">#REF!</definedName>
    <definedName name="BExIIY37NEVU2LGS1JE4VR9AN6W4" hidden="1">'[2]Reco Sheet for Fcast'!$I$11:$J$11</definedName>
    <definedName name="BExIIYJAGXR8TPZ1KCYM7EGJ79UW" localSheetId="10" hidden="1">#REF!</definedName>
    <definedName name="BExIIYJAGXR8TPZ1KCYM7EGJ79UW" hidden="1">'[2]Reco Sheet for Fcast'!$I$9:$J$9</definedName>
    <definedName name="BExIJ3160YCWGAVEU0208ZGXXG3P" localSheetId="10" hidden="1">#REF!</definedName>
    <definedName name="BExIJ3160YCWGAVEU0208ZGXXG3P" hidden="1">'[2]Reco Sheet for Fcast'!$I$7:$J$7</definedName>
    <definedName name="BExIJ84RF7H0K96AW7Y3HHX95GKW" localSheetId="16" hidden="1">#REF!</definedName>
    <definedName name="BExIJ84RF7H0K96AW7Y3HHX95GKW" localSheetId="18" hidden="1">#REF!</definedName>
    <definedName name="BExIJ84RF7H0K96AW7Y3HHX95GKW" localSheetId="19" hidden="1">#REF!</definedName>
    <definedName name="BExIJ84RF7H0K96AW7Y3HHX95GKW" localSheetId="12" hidden="1">#REF!</definedName>
    <definedName name="BExIJ84RF7H0K96AW7Y3HHX95GKW" localSheetId="5" hidden="1">#REF!</definedName>
    <definedName name="BExIJ84RF7H0K96AW7Y3HHX95GKW" localSheetId="11" hidden="1">#REF!</definedName>
    <definedName name="BExIJ84RF7H0K96AW7Y3HHX95GKW" localSheetId="7" hidden="1">#REF!</definedName>
    <definedName name="BExIJ84RF7H0K96AW7Y3HHX95GKW" localSheetId="9" hidden="1">#REF!</definedName>
    <definedName name="BExIJ84RF7H0K96AW7Y3HHX95GKW" hidden="1">#REF!</definedName>
    <definedName name="BExIJFGZJ5ED9D6KAY4PGQYLELAX" localSheetId="16" hidden="1">'[3]AMI P &amp; L'!#REF!</definedName>
    <definedName name="BExIJFGZJ5ED9D6KAY4PGQYLELAX" localSheetId="18" hidden="1">'[3]AMI P &amp; L'!#REF!</definedName>
    <definedName name="BExIJFGZJ5ED9D6KAY4PGQYLELAX" localSheetId="19" hidden="1">'[3]AMI P &amp; L'!#REF!</definedName>
    <definedName name="BExIJFGZJ5ED9D6KAY4PGQYLELAX" localSheetId="12" hidden="1">'[3]AMI P &amp; L'!#REF!</definedName>
    <definedName name="BExIJFGZJ5ED9D6KAY4PGQYLELAX" localSheetId="5" hidden="1">'[3]AMI P &amp; L'!#REF!</definedName>
    <definedName name="BExIJFGZJ5ED9D6KAY4PGQYLELAX" localSheetId="11" hidden="1">'[3]AMI P &amp; L'!#REF!</definedName>
    <definedName name="BExIJFGZJ5ED9D6KAY4PGQYLELAX" localSheetId="7" hidden="1">'[3]AMI P &amp; L'!#REF!</definedName>
    <definedName name="BExIJFGZJ5ED9D6KAY4PGQYLELAX" localSheetId="9" hidden="1">'[3]AMI P &amp; L'!#REF!</definedName>
    <definedName name="BExIJFGZJ5ED9D6KAY4PGQYLELAX" localSheetId="10" hidden="1">#REF!</definedName>
    <definedName name="BExIJFGZJ5ED9D6KAY4PGQYLELAX" hidden="1">'[3]AMI P &amp; L'!#REF!</definedName>
    <definedName name="BExIJQ3XPPSZ585U2ER0RSSC71PK" localSheetId="16" hidden="1">#REF!</definedName>
    <definedName name="BExIJQ3XPPSZ585U2ER0RSSC71PK" localSheetId="18" hidden="1">#REF!</definedName>
    <definedName name="BExIJQ3XPPSZ585U2ER0RSSC71PK" localSheetId="19" hidden="1">#REF!</definedName>
    <definedName name="BExIJQ3XPPSZ585U2ER0RSSC71PK" localSheetId="12" hidden="1">#REF!</definedName>
    <definedName name="BExIJQ3XPPSZ585U2ER0RSSC71PK" localSheetId="5" hidden="1">#REF!</definedName>
    <definedName name="BExIJQ3XPPSZ585U2ER0RSSC71PK" localSheetId="11" hidden="1">#REF!</definedName>
    <definedName name="BExIJQ3XPPSZ585U2ER0RSSC71PK" localSheetId="7" hidden="1">#REF!</definedName>
    <definedName name="BExIJQ3XPPSZ585U2ER0RSSC71PK" localSheetId="9" hidden="1">#REF!</definedName>
    <definedName name="BExIJQ3XPPSZ585U2ER0RSSC71PK" hidden="1">#REF!</definedName>
    <definedName name="BExIJQK80ZEKSTV62E59AYJYUNLI" localSheetId="10" hidden="1">#REF!</definedName>
    <definedName name="BExIJQK80ZEKSTV62E59AYJYUNLI" hidden="1">'[2]Reco Sheet for Fcast'!$F$6:$G$6</definedName>
    <definedName name="BExIJRLX3M0YQLU1D5Y9V7HM5QNM" localSheetId="10" hidden="1">#REF!</definedName>
    <definedName name="BExIJRLX3M0YQLU1D5Y9V7HM5QNM" hidden="1">'[2]Reco Sheet for Fcast'!$I$8:$J$8</definedName>
    <definedName name="BExIJU07KGZI9PHSNN9ODB8M4CUN" localSheetId="16" hidden="1">#REF!</definedName>
    <definedName name="BExIJU07KGZI9PHSNN9ODB8M4CUN" localSheetId="18" hidden="1">#REF!</definedName>
    <definedName name="BExIJU07KGZI9PHSNN9ODB8M4CUN" localSheetId="19" hidden="1">#REF!</definedName>
    <definedName name="BExIJU07KGZI9PHSNN9ODB8M4CUN" localSheetId="12" hidden="1">#REF!</definedName>
    <definedName name="BExIJU07KGZI9PHSNN9ODB8M4CUN" localSheetId="5" hidden="1">#REF!</definedName>
    <definedName name="BExIJU07KGZI9PHSNN9ODB8M4CUN" localSheetId="11" hidden="1">#REF!</definedName>
    <definedName name="BExIJU07KGZI9PHSNN9ODB8M4CUN" localSheetId="7" hidden="1">#REF!</definedName>
    <definedName name="BExIJU07KGZI9PHSNN9ODB8M4CUN" localSheetId="9" hidden="1">#REF!</definedName>
    <definedName name="BExIJU07KGZI9PHSNN9ODB8M4CUN" hidden="1">#REF!</definedName>
    <definedName name="BExIJV22J0QA7286KNPMHO1ZUCB3" localSheetId="10" hidden="1">#REF!</definedName>
    <definedName name="BExIJV22J0QA7286KNPMHO1ZUCB3" hidden="1">'[2]Reco Sheet for Fcast'!$I$9:$J$9</definedName>
    <definedName name="BExIJVI6OC7B6ZE9V4PAOYZXKNER" localSheetId="10" hidden="1">#REF!</definedName>
    <definedName name="BExIJVI6OC7B6ZE9V4PAOYZXKNER" hidden="1">'[2]Reco Sheet for Fcast'!$F$9:$G$9</definedName>
    <definedName name="BExIJWK0NGTGQ4X7D5VIVXD14JHI" localSheetId="10" hidden="1">#REF!</definedName>
    <definedName name="BExIJWK0NGTGQ4X7D5VIVXD14JHI" hidden="1">'[2]Reco Sheet for Fcast'!$I$11:$J$11</definedName>
    <definedName name="BExIJWPCIYINEJUTXU74VK7WG031" localSheetId="10" hidden="1">#REF!</definedName>
    <definedName name="BExIJWPCIYINEJUTXU74VK7WG031" hidden="1">'[2]Reco Sheet for Fcast'!$F$11:$G$11</definedName>
    <definedName name="BExIK7CGQS2B8BVWBEP2KKWMVHK9" hidden="1">'[4]Bud Mth'!$J$2:$K$2</definedName>
    <definedName name="BExIK9L9LK9TN82BD5N4561UUPT0" localSheetId="16" hidden="1">#REF!</definedName>
    <definedName name="BExIK9L9LK9TN82BD5N4561UUPT0" localSheetId="18" hidden="1">#REF!</definedName>
    <definedName name="BExIK9L9LK9TN82BD5N4561UUPT0" localSheetId="19" hidden="1">#REF!</definedName>
    <definedName name="BExIK9L9LK9TN82BD5N4561UUPT0" localSheetId="12" hidden="1">#REF!</definedName>
    <definedName name="BExIK9L9LK9TN82BD5N4561UUPT0" localSheetId="5" hidden="1">#REF!</definedName>
    <definedName name="BExIK9L9LK9TN82BD5N4561UUPT0" localSheetId="11" hidden="1">#REF!</definedName>
    <definedName name="BExIK9L9LK9TN82BD5N4561UUPT0" localSheetId="7" hidden="1">#REF!</definedName>
    <definedName name="BExIK9L9LK9TN82BD5N4561UUPT0" localSheetId="9" hidden="1">#REF!</definedName>
    <definedName name="BExIK9L9LK9TN82BD5N4561UUPT0" localSheetId="10" hidden="1">#REF!</definedName>
    <definedName name="BExIK9L9LK9TN82BD5N4561UUPT0" hidden="1">#REF!</definedName>
    <definedName name="BExIKBZM0MD3CVYI0HQE2HJQDXCA" localSheetId="16" hidden="1">#REF!</definedName>
    <definedName name="BExIKBZM0MD3CVYI0HQE2HJQDXCA" localSheetId="18" hidden="1">#REF!</definedName>
    <definedName name="BExIKBZM0MD3CVYI0HQE2HJQDXCA" localSheetId="19" hidden="1">#REF!</definedName>
    <definedName name="BExIKBZM0MD3CVYI0HQE2HJQDXCA" localSheetId="12" hidden="1">#REF!</definedName>
    <definedName name="BExIKBZM0MD3CVYI0HQE2HJQDXCA" localSheetId="11" hidden="1">#REF!</definedName>
    <definedName name="BExIKBZM0MD3CVYI0HQE2HJQDXCA" localSheetId="7" hidden="1">#REF!</definedName>
    <definedName name="BExIKBZM0MD3CVYI0HQE2HJQDXCA" localSheetId="9" hidden="1">#REF!</definedName>
    <definedName name="BExIKBZM0MD3CVYI0HQE2HJQDXCA" localSheetId="10" hidden="1">#REF!</definedName>
    <definedName name="BExIKBZM0MD3CVYI0HQE2HJQDXCA" hidden="1">#REF!</definedName>
    <definedName name="BExIKHTXLQ3C6PPW2YPYVS2A6XD6" localSheetId="16" hidden="1">#REF!</definedName>
    <definedName name="BExIKHTXLQ3C6PPW2YPYVS2A6XD6" localSheetId="18" hidden="1">#REF!</definedName>
    <definedName name="BExIKHTXLQ3C6PPW2YPYVS2A6XD6" localSheetId="19" hidden="1">#REF!</definedName>
    <definedName name="BExIKHTXLQ3C6PPW2YPYVS2A6XD6" localSheetId="12" hidden="1">#REF!</definedName>
    <definedName name="BExIKHTXLQ3C6PPW2YPYVS2A6XD6" localSheetId="11" hidden="1">#REF!</definedName>
    <definedName name="BExIKHTXLQ3C6PPW2YPYVS2A6XD6" localSheetId="7" hidden="1">#REF!</definedName>
    <definedName name="BExIKHTXLQ3C6PPW2YPYVS2A6XD6" localSheetId="9" hidden="1">#REF!</definedName>
    <definedName name="BExIKHTXLQ3C6PPW2YPYVS2A6XD6" localSheetId="10" hidden="1">#REF!</definedName>
    <definedName name="BExIKHTXLQ3C6PPW2YPYVS2A6XD6" hidden="1">#REF!</definedName>
    <definedName name="BExIKHTXPZR5A8OHB6HDP6QWDHAD" localSheetId="10" hidden="1">#REF!</definedName>
    <definedName name="BExIKHTXPZR5A8OHB6HDP6QWDHAD" hidden="1">'[2]Reco Sheet for Fcast'!$I$6:$J$6</definedName>
    <definedName name="BExIKMMJOETSAXJYY1SIKM58LMA2" localSheetId="10" hidden="1">#REF!</definedName>
    <definedName name="BExIKMMJOETSAXJYY1SIKM58LMA2" hidden="1">'[2]Reco Sheet for Fcast'!$G$2</definedName>
    <definedName name="BExIKN2SLYNFHS9SQHJSB0NE57OF" hidden="1">'[2]Reco Sheet for Fcast'!$I$6:$J$6</definedName>
    <definedName name="BExIKRF6AQ6VOO9KCIWSM6FY8M7D" localSheetId="10" hidden="1">#REF!</definedName>
    <definedName name="BExIKRF6AQ6VOO9KCIWSM6FY8M7D" hidden="1">'[2]Reco Sheet for Fcast'!$F$11:$G$11</definedName>
    <definedName name="BExIKTYZESFT3LC0ASFMFKSE0D1X" localSheetId="10" hidden="1">#REF!</definedName>
    <definedName name="BExIKTYZESFT3LC0ASFMFKSE0D1X" hidden="1">'[2]Reco Sheet for Fcast'!$G$2</definedName>
    <definedName name="BExIKXVA6M8K0PTRYAGXS666L335" localSheetId="10" hidden="1">#REF!</definedName>
    <definedName name="BExIKXVA6M8K0PTRYAGXS666L335" hidden="1">'[2]Reco Sheet for Fcast'!$G$2</definedName>
    <definedName name="BExIL0PMZ2SXK9R6MLP43KBU1J2P" localSheetId="10" hidden="1">#REF!</definedName>
    <definedName name="BExIL0PMZ2SXK9R6MLP43KBU1J2P" hidden="1">'[2]Reco Sheet for Fcast'!$I$11:$J$11</definedName>
    <definedName name="BExIL2D433Q6FO89722GTVJL3F8V" localSheetId="16" hidden="1">#REF!</definedName>
    <definedName name="BExIL2D433Q6FO89722GTVJL3F8V" localSheetId="18" hidden="1">#REF!</definedName>
    <definedName name="BExIL2D433Q6FO89722GTVJL3F8V" localSheetId="19" hidden="1">#REF!</definedName>
    <definedName name="BExIL2D433Q6FO89722GTVJL3F8V" localSheetId="12" hidden="1">#REF!</definedName>
    <definedName name="BExIL2D433Q6FO89722GTVJL3F8V" localSheetId="5" hidden="1">#REF!</definedName>
    <definedName name="BExIL2D433Q6FO89722GTVJL3F8V" localSheetId="11" hidden="1">#REF!</definedName>
    <definedName name="BExIL2D433Q6FO89722GTVJL3F8V" localSheetId="7" hidden="1">#REF!</definedName>
    <definedName name="BExIL2D433Q6FO89722GTVJL3F8V" localSheetId="9" hidden="1">#REF!</definedName>
    <definedName name="BExIL2D433Q6FO89722GTVJL3F8V" hidden="1">#REF!</definedName>
    <definedName name="BExILAAXRTRAD18K74M6MGUEEPUM" localSheetId="10" hidden="1">#REF!</definedName>
    <definedName name="BExILAAXRTRAD18K74M6MGUEEPUM" hidden="1">'[2]Reco Sheet for Fcast'!$F$6:$G$6</definedName>
    <definedName name="BExILG5F338C0FFLMVOKMKF8X5ZP" localSheetId="16" hidden="1">'[3]AMI P &amp; L'!#REF!</definedName>
    <definedName name="BExILG5F338C0FFLMVOKMKF8X5ZP" localSheetId="18" hidden="1">'[3]AMI P &amp; L'!#REF!</definedName>
    <definedName name="BExILG5F338C0FFLMVOKMKF8X5ZP" localSheetId="19" hidden="1">'[3]AMI P &amp; L'!#REF!</definedName>
    <definedName name="BExILG5F338C0FFLMVOKMKF8X5ZP" localSheetId="12" hidden="1">'[3]AMI P &amp; L'!#REF!</definedName>
    <definedName name="BExILG5F338C0FFLMVOKMKF8X5ZP" localSheetId="5" hidden="1">'[3]AMI P &amp; L'!#REF!</definedName>
    <definedName name="BExILG5F338C0FFLMVOKMKF8X5ZP" localSheetId="11" hidden="1">'[3]AMI P &amp; L'!#REF!</definedName>
    <definedName name="BExILG5F338C0FFLMVOKMKF8X5ZP" localSheetId="7" hidden="1">'[3]AMI P &amp; L'!#REF!</definedName>
    <definedName name="BExILG5F338C0FFLMVOKMKF8X5ZP" localSheetId="9" hidden="1">'[3]AMI P &amp; L'!#REF!</definedName>
    <definedName name="BExILG5F338C0FFLMVOKMKF8X5ZP" localSheetId="10" hidden="1">#REF!</definedName>
    <definedName name="BExILG5F338C0FFLMVOKMKF8X5ZP" hidden="1">'[3]AMI P &amp; L'!#REF!</definedName>
    <definedName name="BExILGQTQM0HOD0BJI90YO7GOIN3" localSheetId="10" hidden="1">#REF!</definedName>
    <definedName name="BExILGQTQM0HOD0BJI90YO7GOIN3" hidden="1">'[2]Reco Sheet for Fcast'!$I$10:$J$10</definedName>
    <definedName name="BExILTHIEYYOIUWRZ5LLF1T70AJ7" hidden="1">'[2]Reco Sheet for Fcast'!$I$10:$J$10</definedName>
    <definedName name="BExIM9DBUB7ZGF4B20FVUO9QGOX2" localSheetId="10" hidden="1">#REF!</definedName>
    <definedName name="BExIM9DBUB7ZGF4B20FVUO9QGOX2" hidden="1">'[2]Reco Sheet for Fcast'!$F$7:$G$7</definedName>
    <definedName name="BExIMGK9Z94TFPWWZFMD10HV0IF6" localSheetId="10" hidden="1">#REF!</definedName>
    <definedName name="BExIMGK9Z94TFPWWZFMD10HV0IF6" hidden="1">'[2]Reco Sheet for Fcast'!$I$11:$J$11</definedName>
    <definedName name="BExIMNR83ZD9BEO38CAKDHC70UDK" localSheetId="16" hidden="1">#REF!</definedName>
    <definedName name="BExIMNR83ZD9BEO38CAKDHC70UDK" localSheetId="18" hidden="1">#REF!</definedName>
    <definedName name="BExIMNR83ZD9BEO38CAKDHC70UDK" localSheetId="19" hidden="1">#REF!</definedName>
    <definedName name="BExIMNR83ZD9BEO38CAKDHC70UDK" localSheetId="12" hidden="1">#REF!</definedName>
    <definedName name="BExIMNR83ZD9BEO38CAKDHC70UDK" localSheetId="5" hidden="1">#REF!</definedName>
    <definedName name="BExIMNR83ZD9BEO38CAKDHC70UDK" localSheetId="11" hidden="1">#REF!</definedName>
    <definedName name="BExIMNR83ZD9BEO38CAKDHC70UDK" localSheetId="7" hidden="1">#REF!</definedName>
    <definedName name="BExIMNR83ZD9BEO38CAKDHC70UDK" localSheetId="9" hidden="1">#REF!</definedName>
    <definedName name="BExIMNR83ZD9BEO38CAKDHC70UDK" localSheetId="10" hidden="1">#REF!</definedName>
    <definedName name="BExIMNR83ZD9BEO38CAKDHC70UDK" hidden="1">#REF!</definedName>
    <definedName name="BExIMPEGKG18TELVC33T4OQTNBWC" localSheetId="10" hidden="1">#REF!</definedName>
    <definedName name="BExIMPEGKG18TELVC33T4OQTNBWC" hidden="1">'[2]Reco Sheet for Fcast'!$F$10:$G$10</definedName>
    <definedName name="BExIN255I6ZAKBLLKE6S7FM3IQAQ" localSheetId="16" hidden="1">#REF!</definedName>
    <definedName name="BExIN255I6ZAKBLLKE6S7FM3IQAQ" localSheetId="18" hidden="1">#REF!</definedName>
    <definedName name="BExIN255I6ZAKBLLKE6S7FM3IQAQ" localSheetId="19" hidden="1">#REF!</definedName>
    <definedName name="BExIN255I6ZAKBLLKE6S7FM3IQAQ" localSheetId="12" hidden="1">#REF!</definedName>
    <definedName name="BExIN255I6ZAKBLLKE6S7FM3IQAQ" localSheetId="5" hidden="1">#REF!</definedName>
    <definedName name="BExIN255I6ZAKBLLKE6S7FM3IQAQ" localSheetId="11" hidden="1">#REF!</definedName>
    <definedName name="BExIN255I6ZAKBLLKE6S7FM3IQAQ" localSheetId="7" hidden="1">#REF!</definedName>
    <definedName name="BExIN255I6ZAKBLLKE6S7FM3IQAQ" localSheetId="9" hidden="1">#REF!</definedName>
    <definedName name="BExIN255I6ZAKBLLKE6S7FM3IQAQ" hidden="1">#REF!</definedName>
    <definedName name="BExIN4OR435DL1US13JQPOQK8GD5" localSheetId="10" hidden="1">#REF!</definedName>
    <definedName name="BExIN4OR435DL1US13JQPOQK8GD5" hidden="1">'[2]Reco Sheet for Fcast'!$K$2</definedName>
    <definedName name="BExIN5ACO87Q5P34GNK1QC1WWACK" hidden="1">'[4]Bud Mth'!$F$6:$G$6</definedName>
    <definedName name="BExINI6A7H3KSFRFA6UBBDPKW37F" localSheetId="10" hidden="1">#REF!</definedName>
    <definedName name="BExINI6A7H3KSFRFA6UBBDPKW37F" hidden="1">'[2]Reco Sheet for Fcast'!$F$10:$G$10</definedName>
    <definedName name="BExINIMK8XC3JOBT2EXYFHHH52H0" localSheetId="10" hidden="1">#REF!</definedName>
    <definedName name="BExINIMK8XC3JOBT2EXYFHHH52H0" hidden="1">'[2]Reco Sheet for Fcast'!$I$11:$J$11</definedName>
    <definedName name="BExINLX401ZKEGWU168DS4JUM2J6" localSheetId="16" hidden="1">'[3]AMI P &amp; L'!#REF!</definedName>
    <definedName name="BExINLX401ZKEGWU168DS4JUM2J6" localSheetId="18" hidden="1">'[3]AMI P &amp; L'!#REF!</definedName>
    <definedName name="BExINLX401ZKEGWU168DS4JUM2J6" localSheetId="19" hidden="1">'[3]AMI P &amp; L'!#REF!</definedName>
    <definedName name="BExINLX401ZKEGWU168DS4JUM2J6" localSheetId="12" hidden="1">'[3]AMI P &amp; L'!#REF!</definedName>
    <definedName name="BExINLX401ZKEGWU168DS4JUM2J6" localSheetId="5" hidden="1">'[3]AMI P &amp; L'!#REF!</definedName>
    <definedName name="BExINLX401ZKEGWU168DS4JUM2J6" localSheetId="11" hidden="1">'[3]AMI P &amp; L'!#REF!</definedName>
    <definedName name="BExINLX401ZKEGWU168DS4JUM2J6" localSheetId="7" hidden="1">'[3]AMI P &amp; L'!#REF!</definedName>
    <definedName name="BExINLX401ZKEGWU168DS4JUM2J6" localSheetId="9" hidden="1">'[3]AMI P &amp; L'!#REF!</definedName>
    <definedName name="BExINLX401ZKEGWU168DS4JUM2J6" localSheetId="10" hidden="1">#REF!</definedName>
    <definedName name="BExINLX401ZKEGWU168DS4JUM2J6" hidden="1">'[3]AMI P &amp; L'!#REF!</definedName>
    <definedName name="BExINMYYJO1FTV1CZF6O5XCFAMQX" localSheetId="16" hidden="1">'[3]AMI P &amp; L'!#REF!</definedName>
    <definedName name="BExINMYYJO1FTV1CZF6O5XCFAMQX" localSheetId="18" hidden="1">'[3]AMI P &amp; L'!#REF!</definedName>
    <definedName name="BExINMYYJO1FTV1CZF6O5XCFAMQX" localSheetId="19" hidden="1">'[3]AMI P &amp; L'!#REF!</definedName>
    <definedName name="BExINMYYJO1FTV1CZF6O5XCFAMQX" localSheetId="12" hidden="1">'[3]AMI P &amp; L'!#REF!</definedName>
    <definedName name="BExINMYYJO1FTV1CZF6O5XCFAMQX" localSheetId="11" hidden="1">'[3]AMI P &amp; L'!#REF!</definedName>
    <definedName name="BExINMYYJO1FTV1CZF6O5XCFAMQX" localSheetId="7" hidden="1">'[3]AMI P &amp; L'!#REF!</definedName>
    <definedName name="BExINMYYJO1FTV1CZF6O5XCFAMQX" localSheetId="9" hidden="1">'[3]AMI P &amp; L'!#REF!</definedName>
    <definedName name="BExINMYYJO1FTV1CZF6O5XCFAMQX" localSheetId="10" hidden="1">#REF!</definedName>
    <definedName name="BExINMYYJO1FTV1CZF6O5XCFAMQX" hidden="1">'[3]AMI P &amp; L'!#REF!</definedName>
    <definedName name="BExINP2H4KI05FRFV5PKZFE00HKO" localSheetId="10" hidden="1">#REF!</definedName>
    <definedName name="BExINP2H4KI05FRFV5PKZFE00HKO" hidden="1">'[2]Reco Sheet for Fcast'!$I$6:$J$6</definedName>
    <definedName name="BExINZELVWYGU876QUUZCIMXPBQC" localSheetId="10" hidden="1">#REF!</definedName>
    <definedName name="BExINZELVWYGU876QUUZCIMXPBQC" hidden="1">'[2]Reco Sheet for Fcast'!$I$8:$J$8</definedName>
    <definedName name="BExIO2EJ2B6ALSXAAYVKCC2E1MYD" localSheetId="16" hidden="1">#REF!</definedName>
    <definedName name="BExIO2EJ2B6ALSXAAYVKCC2E1MYD" localSheetId="18" hidden="1">#REF!</definedName>
    <definedName name="BExIO2EJ2B6ALSXAAYVKCC2E1MYD" localSheetId="19" hidden="1">#REF!</definedName>
    <definedName name="BExIO2EJ2B6ALSXAAYVKCC2E1MYD" localSheetId="12" hidden="1">#REF!</definedName>
    <definedName name="BExIO2EJ2B6ALSXAAYVKCC2E1MYD" localSheetId="5" hidden="1">#REF!</definedName>
    <definedName name="BExIO2EJ2B6ALSXAAYVKCC2E1MYD" localSheetId="11" hidden="1">#REF!</definedName>
    <definedName name="BExIO2EJ2B6ALSXAAYVKCC2E1MYD" localSheetId="7" hidden="1">#REF!</definedName>
    <definedName name="BExIO2EJ2B6ALSXAAYVKCC2E1MYD" localSheetId="9" hidden="1">#REF!</definedName>
    <definedName name="BExIO2EJ2B6ALSXAAYVKCC2E1MYD" hidden="1">#REF!</definedName>
    <definedName name="BExIOCQUQHKUU1KONGSDOLQTQEIC" localSheetId="10" hidden="1">#REF!</definedName>
    <definedName name="BExIOCQUQHKUU1KONGSDOLQTQEIC" hidden="1">'[2]Reco Sheet for Fcast'!$G$2</definedName>
    <definedName name="BExIOFL8Y5O61VLKTB4H20IJNWS1" localSheetId="10" hidden="1">#REF!</definedName>
    <definedName name="BExIOFL8Y5O61VLKTB4H20IJNWS1" hidden="1">'[2]Reco Sheet for Fcast'!$F$6:$G$6</definedName>
    <definedName name="BExIOKTZXH2A908F83ANDHGHNJ07" localSheetId="16" hidden="1">#REF!</definedName>
    <definedName name="BExIOKTZXH2A908F83ANDHGHNJ07" localSheetId="18" hidden="1">#REF!</definedName>
    <definedName name="BExIOKTZXH2A908F83ANDHGHNJ07" localSheetId="19" hidden="1">#REF!</definedName>
    <definedName name="BExIOKTZXH2A908F83ANDHGHNJ07" localSheetId="12" hidden="1">#REF!</definedName>
    <definedName name="BExIOKTZXH2A908F83ANDHGHNJ07" localSheetId="8" hidden="1">#REF!</definedName>
    <definedName name="BExIOKTZXH2A908F83ANDHGHNJ07" localSheetId="11" hidden="1">#REF!</definedName>
    <definedName name="BExIOKTZXH2A908F83ANDHGHNJ07" localSheetId="7" hidden="1">#REF!</definedName>
    <definedName name="BExIOKTZXH2A908F83ANDHGHNJ07" localSheetId="9" hidden="1">#REF!</definedName>
    <definedName name="BExIOKTZXH2A908F83ANDHGHNJ07" hidden="1">#REF!</definedName>
    <definedName name="BExIOMBXRW5NS4ZPYX9G5QREZ5J6" localSheetId="10" hidden="1">#REF!</definedName>
    <definedName name="BExIOMBXRW5NS4ZPYX9G5QREZ5J6" hidden="1">'[2]Reco Sheet for Fcast'!$F$11:$G$11</definedName>
    <definedName name="BExIOQ2W3YIE010K6FWC8SYB7SST" localSheetId="16" hidden="1">#REF!</definedName>
    <definedName name="BExIOQ2W3YIE010K6FWC8SYB7SST" localSheetId="18" hidden="1">#REF!</definedName>
    <definedName name="BExIOQ2W3YIE010K6FWC8SYB7SST" localSheetId="19" hidden="1">#REF!</definedName>
    <definedName name="BExIOQ2W3YIE010K6FWC8SYB7SST" localSheetId="12" hidden="1">#REF!</definedName>
    <definedName name="BExIOQ2W3YIE010K6FWC8SYB7SST" localSheetId="5" hidden="1">#REF!</definedName>
    <definedName name="BExIOQ2W3YIE010K6FWC8SYB7SST" localSheetId="11" hidden="1">#REF!</definedName>
    <definedName name="BExIOQ2W3YIE010K6FWC8SYB7SST" localSheetId="7" hidden="1">#REF!</definedName>
    <definedName name="BExIOQ2W3YIE010K6FWC8SYB7SST" localSheetId="9" hidden="1">#REF!</definedName>
    <definedName name="BExIOQ2W3YIE010K6FWC8SYB7SST" hidden="1">#REF!</definedName>
    <definedName name="BExIORA3GK78T7C7SNBJJUONJ0LS" localSheetId="10" hidden="1">#REF!</definedName>
    <definedName name="BExIORA3GK78T7C7SNBJJUONJ0LS" hidden="1">'[2]Reco Sheet for Fcast'!$F$15</definedName>
    <definedName name="BExIORFDXP4AVIEBLSTZ8ETSXMNM" localSheetId="10" hidden="1">#REF!</definedName>
    <definedName name="BExIORFDXP4AVIEBLSTZ8ETSXMNM" hidden="1">'[2]Reco Sheet for Fcast'!$I$7:$J$7</definedName>
    <definedName name="BExIOTZ5EFZ2NASVQ05RH15HRSW6" localSheetId="10" hidden="1">#REF!</definedName>
    <definedName name="BExIOTZ5EFZ2NASVQ05RH15HRSW6" hidden="1">'[2]Reco Sheet for Fcast'!$F$15</definedName>
    <definedName name="BExIP5TB0T9V3OKFX0GV0526AQ3D" localSheetId="16" hidden="1">#REF!</definedName>
    <definedName name="BExIP5TB0T9V3OKFX0GV0526AQ3D" localSheetId="18" hidden="1">#REF!</definedName>
    <definedName name="BExIP5TB0T9V3OKFX0GV0526AQ3D" localSheetId="19" hidden="1">#REF!</definedName>
    <definedName name="BExIP5TB0T9V3OKFX0GV0526AQ3D" localSheetId="12" hidden="1">#REF!</definedName>
    <definedName name="BExIP5TB0T9V3OKFX0GV0526AQ3D" localSheetId="5" hidden="1">#REF!</definedName>
    <definedName name="BExIP5TB0T9V3OKFX0GV0526AQ3D" localSheetId="11" hidden="1">#REF!</definedName>
    <definedName name="BExIP5TB0T9V3OKFX0GV0526AQ3D" localSheetId="7" hidden="1">#REF!</definedName>
    <definedName name="BExIP5TB0T9V3OKFX0GV0526AQ3D" localSheetId="9" hidden="1">#REF!</definedName>
    <definedName name="BExIP5TB0T9V3OKFX0GV0526AQ3D" hidden="1">#REF!</definedName>
    <definedName name="BExIP8YNN6UUE1GZ223SWH7DLGKO" localSheetId="10" hidden="1">#REF!</definedName>
    <definedName name="BExIP8YNN6UUE1GZ223SWH7DLGKO" hidden="1">'[2]Reco Sheet for Fcast'!$I$7:$J$7</definedName>
    <definedName name="BExIPAB4AOL592OJCC1CFAXTLF1A" localSheetId="10" hidden="1">#REF!</definedName>
    <definedName name="BExIPAB4AOL592OJCC1CFAXTLF1A" hidden="1">'[2]Reco Sheet for Fcast'!$I$6:$J$6</definedName>
    <definedName name="BExIPB25DKX4S2ZCKQN7KWSC3JBF" localSheetId="10" hidden="1">#REF!</definedName>
    <definedName name="BExIPB25DKX4S2ZCKQN7KWSC3JBF" hidden="1">'[2]Reco Sheet for Fcast'!$F$11:$G$11</definedName>
    <definedName name="BExIPDLT8JYAMGE5HTN4D1YHZF3V" localSheetId="16" hidden="1">'[3]AMI P &amp; L'!#REF!</definedName>
    <definedName name="BExIPDLT8JYAMGE5HTN4D1YHZF3V" localSheetId="18" hidden="1">'[3]AMI P &amp; L'!#REF!</definedName>
    <definedName name="BExIPDLT8JYAMGE5HTN4D1YHZF3V" localSheetId="19" hidden="1">'[3]AMI P &amp; L'!#REF!</definedName>
    <definedName name="BExIPDLT8JYAMGE5HTN4D1YHZF3V" localSheetId="12" hidden="1">'[3]AMI P &amp; L'!#REF!</definedName>
    <definedName name="BExIPDLT8JYAMGE5HTN4D1YHZF3V" localSheetId="5" hidden="1">'[3]AMI P &amp; L'!#REF!</definedName>
    <definedName name="BExIPDLT8JYAMGE5HTN4D1YHZF3V" localSheetId="11" hidden="1">'[3]AMI P &amp; L'!#REF!</definedName>
    <definedName name="BExIPDLT8JYAMGE5HTN4D1YHZF3V" localSheetId="7" hidden="1">'[3]AMI P &amp; L'!#REF!</definedName>
    <definedName name="BExIPDLT8JYAMGE5HTN4D1YHZF3V" localSheetId="9" hidden="1">'[3]AMI P &amp; L'!#REF!</definedName>
    <definedName name="BExIPDLT8JYAMGE5HTN4D1YHZF3V" localSheetId="10" hidden="1">#REF!</definedName>
    <definedName name="BExIPDLT8JYAMGE5HTN4D1YHZF3V" hidden="1">'[3]AMI P &amp; L'!#REF!</definedName>
    <definedName name="BExIPG040Q08EWIWL6CAVR3GRI43" localSheetId="10" hidden="1">#REF!</definedName>
    <definedName name="BExIPG040Q08EWIWL6CAVR3GRI43" hidden="1">'[2]Reco Sheet for Fcast'!$I$7:$J$7</definedName>
    <definedName name="BExIPKNFUDPDKOSH5GHDVNA8D66S" localSheetId="10" hidden="1">#REF!</definedName>
    <definedName name="BExIPKNFUDPDKOSH5GHDVNA8D66S" hidden="1">'[2]Reco Sheet for Fcast'!$I$11:$J$11</definedName>
    <definedName name="BExIQ1VS9A2FHVD9TUHKG9K8EVVP" localSheetId="10" hidden="1">#REF!</definedName>
    <definedName name="BExIQ1VS9A2FHVD9TUHKG9K8EVVP" hidden="1">'[2]Reco Sheet for Fcast'!$F$11:$G$11</definedName>
    <definedName name="BExIQ3J19L30PSQ2CXNT6IHW0I7V" localSheetId="10" hidden="1">#REF!</definedName>
    <definedName name="BExIQ3J19L30PSQ2CXNT6IHW0I7V" hidden="1">'[2]Reco Sheet for Fcast'!$I$9:$J$9</definedName>
    <definedName name="BExIQ3OJ7M04XCY276IO0LJA5XUK" localSheetId="10" hidden="1">#REF!</definedName>
    <definedName name="BExIQ3OJ7M04XCY276IO0LJA5XUK" hidden="1">'[2]Reco Sheet for Fcast'!$F$11:$G$11</definedName>
    <definedName name="BExIQ4FK3GUVQXFWKAEBB6FMWWUK" localSheetId="16" hidden="1">#REF!</definedName>
    <definedName name="BExIQ4FK3GUVQXFWKAEBB6FMWWUK" localSheetId="18" hidden="1">#REF!</definedName>
    <definedName name="BExIQ4FK3GUVQXFWKAEBB6FMWWUK" localSheetId="19" hidden="1">#REF!</definedName>
    <definedName name="BExIQ4FK3GUVQXFWKAEBB6FMWWUK" localSheetId="12" hidden="1">#REF!</definedName>
    <definedName name="BExIQ4FK3GUVQXFWKAEBB6FMWWUK" localSheetId="5" hidden="1">#REF!</definedName>
    <definedName name="BExIQ4FK3GUVQXFWKAEBB6FMWWUK" localSheetId="11" hidden="1">#REF!</definedName>
    <definedName name="BExIQ4FK3GUVQXFWKAEBB6FMWWUK" localSheetId="7" hidden="1">#REF!</definedName>
    <definedName name="BExIQ4FK3GUVQXFWKAEBB6FMWWUK" localSheetId="9" hidden="1">#REF!</definedName>
    <definedName name="BExIQ4FK3GUVQXFWKAEBB6FMWWUK" hidden="1">#REF!</definedName>
    <definedName name="BExIQ5S19ITB0NDRUN4XV7B905ED" localSheetId="10" hidden="1">#REF!</definedName>
    <definedName name="BExIQ5S19ITB0NDRUN4XV7B905ED" hidden="1">'[2]Reco Sheet for Fcast'!$F$15</definedName>
    <definedName name="BExIQ9TMQT2EIXSVQW7GVSOAW2VJ" localSheetId="10" hidden="1">#REF!</definedName>
    <definedName name="BExIQ9TMQT2EIXSVQW7GVSOAW2VJ" hidden="1">'[2]Reco Sheet for Fcast'!$I$8:$J$8</definedName>
    <definedName name="BExIQBMDE1L6J4H27K1FMSHQKDSE" localSheetId="10" hidden="1">#REF!</definedName>
    <definedName name="BExIQBMDE1L6J4H27K1FMSHQKDSE" hidden="1">'[2]Reco Sheet for Fcast'!$I$8:$J$8</definedName>
    <definedName name="BExIQE65LVXUOF3UZFO7SDHFJH22" localSheetId="10" hidden="1">#REF!</definedName>
    <definedName name="BExIQE65LVXUOF3UZFO7SDHFJH22" hidden="1">'[2]Reco Sheet for Fcast'!$G$2</definedName>
    <definedName name="BExIQG9OO2KKBOWTMD1OXY36TEGA" localSheetId="10" hidden="1">#REF!</definedName>
    <definedName name="BExIQG9OO2KKBOWTMD1OXY36TEGA" hidden="1">'[2]Reco Sheet for Fcast'!$F$10:$G$10</definedName>
    <definedName name="BExIQMV2D77A07E403GAA7CYB8C2" hidden="1">'[2]Reco Sheet for Fcast'!$C$15:$D$23</definedName>
    <definedName name="BExIQX1XBB31HZTYEEVOBSE3C5A6" localSheetId="10" hidden="1">#REF!</definedName>
    <definedName name="BExIQX1XBB31HZTYEEVOBSE3C5A6" hidden="1">'[2]Reco Sheet for Fcast'!$I$10:$J$10</definedName>
    <definedName name="BExIR2ALYRP9FW99DK2084J7IIDC" localSheetId="10" hidden="1">#REF!</definedName>
    <definedName name="BExIR2ALYRP9FW99DK2084J7IIDC" hidden="1">'[2]Reco Sheet for Fcast'!$I$10:$J$10</definedName>
    <definedName name="BExIR8FQETPTQYW37DBVDWG3J4JW" localSheetId="10" hidden="1">#REF!</definedName>
    <definedName name="BExIR8FQETPTQYW37DBVDWG3J4JW" hidden="1">'[2]Reco Sheet for Fcast'!$F$7:$G$7</definedName>
    <definedName name="BExIRBVWGULCWXZ0NA6HCLFX8VW6" hidden="1">'[4]Bud Mth'!$I$9:$J$9</definedName>
    <definedName name="BExIRG2Y0ISN5DU9I7FP9VMNBLJI" localSheetId="16" hidden="1">#REF!</definedName>
    <definedName name="BExIRG2Y0ISN5DU9I7FP9VMNBLJI" localSheetId="18" hidden="1">#REF!</definedName>
    <definedName name="BExIRG2Y0ISN5DU9I7FP9VMNBLJI" localSheetId="19" hidden="1">#REF!</definedName>
    <definedName name="BExIRG2Y0ISN5DU9I7FP9VMNBLJI" localSheetId="12" hidden="1">#REF!</definedName>
    <definedName name="BExIRG2Y0ISN5DU9I7FP9VMNBLJI" localSheetId="5" hidden="1">#REF!</definedName>
    <definedName name="BExIRG2Y0ISN5DU9I7FP9VMNBLJI" localSheetId="11" hidden="1">#REF!</definedName>
    <definedName name="BExIRG2Y0ISN5DU9I7FP9VMNBLJI" localSheetId="7" hidden="1">#REF!</definedName>
    <definedName name="BExIRG2Y0ISN5DU9I7FP9VMNBLJI" localSheetId="9" hidden="1">#REF!</definedName>
    <definedName name="BExIRG2Y0ISN5DU9I7FP9VMNBLJI" localSheetId="10" hidden="1">#REF!</definedName>
    <definedName name="BExIRG2Y0ISN5DU9I7FP9VMNBLJI" hidden="1">#REF!</definedName>
    <definedName name="BExIRRBGTY01OQOI3U5SW59RFDFI" localSheetId="10" hidden="1">#REF!</definedName>
    <definedName name="BExIRRBGTY01OQOI3U5SW59RFDFI" hidden="1">'[2]Reco Sheet for Fcast'!$I$8:$J$8</definedName>
    <definedName name="BExIS4T0DRF57HYO7OGG72KBOFOI" localSheetId="10" hidden="1">#REF!</definedName>
    <definedName name="BExIS4T0DRF57HYO7OGG72KBOFOI" hidden="1">'[2]Reco Sheet for Fcast'!$F$15:$G$34</definedName>
    <definedName name="BExIS77BJDDK18PGI9DSEYZPIL7P" localSheetId="10" hidden="1">#REF!</definedName>
    <definedName name="BExIS77BJDDK18PGI9DSEYZPIL7P" hidden="1">'[2]Reco Sheet for Fcast'!$F$10:$G$10</definedName>
    <definedName name="BExIS8USL1T3Z97CZ30HJ98E2GXQ" localSheetId="10" hidden="1">#REF!</definedName>
    <definedName name="BExIS8USL1T3Z97CZ30HJ98E2GXQ" hidden="1">'[2]Reco Sheet for Fcast'!$F$9:$G$9</definedName>
    <definedName name="BExISC5B700MZUBFTQ9K4IKTF7HR" localSheetId="10" hidden="1">#REF!</definedName>
    <definedName name="BExISC5B700MZUBFTQ9K4IKTF7HR" hidden="1">'[2]Reco Sheet for Fcast'!$K$2</definedName>
    <definedName name="BExISDHXS49S1H56ENBPRF1NLD5C" localSheetId="10" hidden="1">#REF!</definedName>
    <definedName name="BExISDHXS49S1H56ENBPRF1NLD5C" hidden="1">'[2]Reco Sheet for Fcast'!$I$6:$J$6</definedName>
    <definedName name="BExISM1JLV54A21A164IURMPGUMU" localSheetId="10" hidden="1">#REF!</definedName>
    <definedName name="BExISM1JLV54A21A164IURMPGUMU" hidden="1">'[2]Reco Sheet for Fcast'!$F$7:$G$7</definedName>
    <definedName name="BExISOL5FNHZHVLEZZZZ47YXZ5QS" localSheetId="16" hidden="1">#REF!</definedName>
    <definedName name="BExISOL5FNHZHVLEZZZZ47YXZ5QS" localSheetId="18" hidden="1">#REF!</definedName>
    <definedName name="BExISOL5FNHZHVLEZZZZ47YXZ5QS" localSheetId="19" hidden="1">#REF!</definedName>
    <definedName name="BExISOL5FNHZHVLEZZZZ47YXZ5QS" localSheetId="12" hidden="1">#REF!</definedName>
    <definedName name="BExISOL5FNHZHVLEZZZZ47YXZ5QS" localSheetId="5" hidden="1">#REF!</definedName>
    <definedName name="BExISOL5FNHZHVLEZZZZ47YXZ5QS" localSheetId="11" hidden="1">#REF!</definedName>
    <definedName name="BExISOL5FNHZHVLEZZZZ47YXZ5QS" localSheetId="7" hidden="1">#REF!</definedName>
    <definedName name="BExISOL5FNHZHVLEZZZZ47YXZ5QS" localSheetId="9" hidden="1">#REF!</definedName>
    <definedName name="BExISOL5FNHZHVLEZZZZ47YXZ5QS" hidden="1">#REF!</definedName>
    <definedName name="BExISRFKJYUZ4AKW44IJF7RF9Y90" localSheetId="10" hidden="1">#REF!</definedName>
    <definedName name="BExISRFKJYUZ4AKW44IJF7RF9Y90" hidden="1">'[2]Reco Sheet for Fcast'!$F$10:$G$10</definedName>
    <definedName name="BExIT1MK8TBAK3SNP36A8FKDQSOK" localSheetId="10" hidden="1">#REF!</definedName>
    <definedName name="BExIT1MK8TBAK3SNP36A8FKDQSOK" hidden="1">'[2]Reco Sheet for Fcast'!$F$11:$G$11</definedName>
    <definedName name="BExIT7RP2B89RX2C5P1P5H2DY1CI" localSheetId="16" hidden="1">#REF!</definedName>
    <definedName name="BExIT7RP2B89RX2C5P1P5H2DY1CI" localSheetId="18" hidden="1">#REF!</definedName>
    <definedName name="BExIT7RP2B89RX2C5P1P5H2DY1CI" localSheetId="19" hidden="1">#REF!</definedName>
    <definedName name="BExIT7RP2B89RX2C5P1P5H2DY1CI" localSheetId="12" hidden="1">#REF!</definedName>
    <definedName name="BExIT7RP2B89RX2C5P1P5H2DY1CI" localSheetId="8" hidden="1">#REF!</definedName>
    <definedName name="BExIT7RP2B89RX2C5P1P5H2DY1CI" localSheetId="11" hidden="1">#REF!</definedName>
    <definedName name="BExIT7RP2B89RX2C5P1P5H2DY1CI" localSheetId="7" hidden="1">#REF!</definedName>
    <definedName name="BExIT7RP2B89RX2C5P1P5H2DY1CI" localSheetId="9" hidden="1">#REF!</definedName>
    <definedName name="BExIT7RP2B89RX2C5P1P5H2DY1CI" hidden="1">#REF!</definedName>
    <definedName name="BExITBNYANV2S8KD56GOGCKW393R" localSheetId="10" hidden="1">#REF!</definedName>
    <definedName name="BExITBNYANV2S8KD56GOGCKW393R" hidden="1">'[2]Reco Sheet for Fcast'!$F$9:$G$9</definedName>
    <definedName name="BExIU6ZCS275CPHR7BIJ2SCIXCP7" localSheetId="16" hidden="1">#REF!</definedName>
    <definedName name="BExIU6ZCS275CPHR7BIJ2SCIXCP7" localSheetId="18" hidden="1">#REF!</definedName>
    <definedName name="BExIU6ZCS275CPHR7BIJ2SCIXCP7" localSheetId="19" hidden="1">#REF!</definedName>
    <definedName name="BExIU6ZCS275CPHR7BIJ2SCIXCP7" localSheetId="12" hidden="1">#REF!</definedName>
    <definedName name="BExIU6ZCS275CPHR7BIJ2SCIXCP7" localSheetId="5" hidden="1">#REF!</definedName>
    <definedName name="BExIU6ZCS275CPHR7BIJ2SCIXCP7" localSheetId="11" hidden="1">#REF!</definedName>
    <definedName name="BExIU6ZCS275CPHR7BIJ2SCIXCP7" localSheetId="7" hidden="1">#REF!</definedName>
    <definedName name="BExIU6ZCS275CPHR7BIJ2SCIXCP7" localSheetId="9" hidden="1">#REF!</definedName>
    <definedName name="BExIU6ZCS275CPHR7BIJ2SCIXCP7" hidden="1">#REF!</definedName>
    <definedName name="BExIUD4OJGH65NFNQ4VMCE3R4J1X" localSheetId="10" hidden="1">#REF!</definedName>
    <definedName name="BExIUD4OJGH65NFNQ4VMCE3R4J1X" hidden="1">'[2]Reco Sheet for Fcast'!$F$7:$G$7</definedName>
    <definedName name="BExIUTB5OAAXYW0OFMP0PS40SPOB" localSheetId="10" hidden="1">#REF!</definedName>
    <definedName name="BExIUTB5OAAXYW0OFMP0PS40SPOB" hidden="1">'[2]Reco Sheet for Fcast'!$I$10:$J$10</definedName>
    <definedName name="BExIUUT2MHIOV6R3WHA0DPM1KBKY" localSheetId="16" hidden="1">'[3]AMI P &amp; L'!#REF!</definedName>
    <definedName name="BExIUUT2MHIOV6R3WHA0DPM1KBKY" localSheetId="18" hidden="1">'[3]AMI P &amp; L'!#REF!</definedName>
    <definedName name="BExIUUT2MHIOV6R3WHA0DPM1KBKY" localSheetId="19" hidden="1">'[3]AMI P &amp; L'!#REF!</definedName>
    <definedName name="BExIUUT2MHIOV6R3WHA0DPM1KBKY" localSheetId="12" hidden="1">'[3]AMI P &amp; L'!#REF!</definedName>
    <definedName name="BExIUUT2MHIOV6R3WHA0DPM1KBKY" localSheetId="5" hidden="1">'[3]AMI P &amp; L'!#REF!</definedName>
    <definedName name="BExIUUT2MHIOV6R3WHA0DPM1KBKY" localSheetId="11" hidden="1">'[3]AMI P &amp; L'!#REF!</definedName>
    <definedName name="BExIUUT2MHIOV6R3WHA0DPM1KBKY" localSheetId="7" hidden="1">'[3]AMI P &amp; L'!#REF!</definedName>
    <definedName name="BExIUUT2MHIOV6R3WHA0DPM1KBKY" localSheetId="9" hidden="1">'[3]AMI P &amp; L'!#REF!</definedName>
    <definedName name="BExIUUT2MHIOV6R3WHA0DPM1KBKY" localSheetId="10" hidden="1">#REF!</definedName>
    <definedName name="BExIUUT2MHIOV6R3WHA0DPM1KBKY" hidden="1">'[3]AMI P &amp; L'!#REF!</definedName>
    <definedName name="BExIUYPDT1AM6MWGWQS646PIZIWC" localSheetId="10" hidden="1">#REF!</definedName>
    <definedName name="BExIUYPDT1AM6MWGWQS646PIZIWC" hidden="1">'[2]Reco Sheet for Fcast'!$I$10:$J$10</definedName>
    <definedName name="BExIV0I2O9F8D1UK1SI8AEYR6U0A" localSheetId="10" hidden="1">#REF!</definedName>
    <definedName name="BExIV0I2O9F8D1UK1SI8AEYR6U0A" hidden="1">'[2]Reco Sheet for Fcast'!$G$2</definedName>
    <definedName name="BExIV2LM38XPLRTWT0R44TMQ59E5" localSheetId="10" hidden="1">#REF!</definedName>
    <definedName name="BExIV2LM38XPLRTWT0R44TMQ59E5" hidden="1">'[2]Reco Sheet for Fcast'!$F$15</definedName>
    <definedName name="BExIV3CMY91WXOF56UOYD0AUHJ3N" localSheetId="16" hidden="1">#REF!</definedName>
    <definedName name="BExIV3CMY91WXOF56UOYD0AUHJ3N" localSheetId="18" hidden="1">#REF!</definedName>
    <definedName name="BExIV3CMY91WXOF56UOYD0AUHJ3N" localSheetId="19" hidden="1">#REF!</definedName>
    <definedName name="BExIV3CMY91WXOF56UOYD0AUHJ3N" localSheetId="12" hidden="1">#REF!</definedName>
    <definedName name="BExIV3CMY91WXOF56UOYD0AUHJ3N" localSheetId="5" hidden="1">#REF!</definedName>
    <definedName name="BExIV3CMY91WXOF56UOYD0AUHJ3N" localSheetId="11" hidden="1">#REF!</definedName>
    <definedName name="BExIV3CMY91WXOF56UOYD0AUHJ3N" localSheetId="7" hidden="1">#REF!</definedName>
    <definedName name="BExIV3CMY91WXOF56UOYD0AUHJ3N" localSheetId="9" hidden="1">#REF!</definedName>
    <definedName name="BExIV3CMY91WXOF56UOYD0AUHJ3N" hidden="1">#REF!</definedName>
    <definedName name="BExIV3HY4S0YRV1F7XEMF2YHAR2I" localSheetId="10" hidden="1">#REF!</definedName>
    <definedName name="BExIV3HY4S0YRV1F7XEMF2YHAR2I" hidden="1">'[2]Reco Sheet for Fcast'!$I$10:$J$10</definedName>
    <definedName name="BExIV6HUZFRIFLXW2SICKGTAH1PV" localSheetId="10" hidden="1">#REF!</definedName>
    <definedName name="BExIV6HUZFRIFLXW2SICKGTAH1PV" hidden="1">'[2]Reco Sheet for Fcast'!$I$11:$J$11</definedName>
    <definedName name="BExIVCXWL6H5LD9DHDIA4F5U9TQL" localSheetId="10" hidden="1">#REF!</definedName>
    <definedName name="BExIVCXWL6H5LD9DHDIA4F5U9TQL" hidden="1">'[2]Reco Sheet for Fcast'!$F$15</definedName>
    <definedName name="BExIVMOIPSEWSIHIDDLOXESQ28A0" localSheetId="10" hidden="1">#REF!</definedName>
    <definedName name="BExIVMOIPSEWSIHIDDLOXESQ28A0" hidden="1">'[2]Reco Sheet for Fcast'!$F$11:$G$11</definedName>
    <definedName name="BExIVNVNJX9BYDLC88NG09YF5XQ6" localSheetId="10" hidden="1">#REF!</definedName>
    <definedName name="BExIVNVNJX9BYDLC88NG09YF5XQ6" hidden="1">'[2]Reco Sheet for Fcast'!$I$9:$J$9</definedName>
    <definedName name="BExIVQVKLMGSRYT1LFZH0KUIA4OR" localSheetId="10" hidden="1">#REF!</definedName>
    <definedName name="BExIVQVKLMGSRYT1LFZH0KUIA4OR" hidden="1">'[2]Reco Sheet for Fcast'!$I$11:$J$11</definedName>
    <definedName name="BExIVYTFI35KNR2XSA6N8OJYUTUR" localSheetId="16" hidden="1">'[3]AMI P &amp; L'!#REF!</definedName>
    <definedName name="BExIVYTFI35KNR2XSA6N8OJYUTUR" localSheetId="18" hidden="1">'[3]AMI P &amp; L'!#REF!</definedName>
    <definedName name="BExIVYTFI35KNR2XSA6N8OJYUTUR" localSheetId="19" hidden="1">'[3]AMI P &amp; L'!#REF!</definedName>
    <definedName name="BExIVYTFI35KNR2XSA6N8OJYUTUR" localSheetId="12" hidden="1">'[3]AMI P &amp; L'!#REF!</definedName>
    <definedName name="BExIVYTFI35KNR2XSA6N8OJYUTUR" localSheetId="5" hidden="1">'[3]AMI P &amp; L'!#REF!</definedName>
    <definedName name="BExIVYTFI35KNR2XSA6N8OJYUTUR" localSheetId="11" hidden="1">'[3]AMI P &amp; L'!#REF!</definedName>
    <definedName name="BExIVYTFI35KNR2XSA6N8OJYUTUR" localSheetId="7" hidden="1">'[3]AMI P &amp; L'!#REF!</definedName>
    <definedName name="BExIVYTFI35KNR2XSA6N8OJYUTUR" localSheetId="9" hidden="1">'[3]AMI P &amp; L'!#REF!</definedName>
    <definedName name="BExIVYTFI35KNR2XSA6N8OJYUTUR" localSheetId="10" hidden="1">#REF!</definedName>
    <definedName name="BExIVYTFI35KNR2XSA6N8OJYUTUR" hidden="1">'[3]AMI P &amp; L'!#REF!</definedName>
    <definedName name="BExIWAI762NMLOE144IPALV1HU9V" localSheetId="16" hidden="1">#REF!</definedName>
    <definedName name="BExIWAI762NMLOE144IPALV1HU9V" localSheetId="18" hidden="1">#REF!</definedName>
    <definedName name="BExIWAI762NMLOE144IPALV1HU9V" localSheetId="19" hidden="1">#REF!</definedName>
    <definedName name="BExIWAI762NMLOE144IPALV1HU9V" localSheetId="12" hidden="1">#REF!</definedName>
    <definedName name="BExIWAI762NMLOE144IPALV1HU9V" localSheetId="5" hidden="1">#REF!</definedName>
    <definedName name="BExIWAI762NMLOE144IPALV1HU9V" localSheetId="11" hidden="1">#REF!</definedName>
    <definedName name="BExIWAI762NMLOE144IPALV1HU9V" localSheetId="7" hidden="1">#REF!</definedName>
    <definedName name="BExIWAI762NMLOE144IPALV1HU9V" localSheetId="9" hidden="1">#REF!</definedName>
    <definedName name="BExIWAI762NMLOE144IPALV1HU9V" hidden="1">#REF!</definedName>
    <definedName name="BExIWB3SY3WRIVIOF988DNNODBOA" localSheetId="10" hidden="1">#REF!</definedName>
    <definedName name="BExIWB3SY3WRIVIOF988DNNODBOA" hidden="1">'[2]Reco Sheet for Fcast'!$G$2</definedName>
    <definedName name="BExIWB99CG0H52LRD6QWPN4L6DV2" localSheetId="10" hidden="1">#REF!</definedName>
    <definedName name="BExIWB99CG0H52LRD6QWPN4L6DV2" hidden="1">'[2]Reco Sheet for Fcast'!$F$8:$G$8</definedName>
    <definedName name="BExIWG1W7XP9DFYYSZAIOSHM0QLQ" localSheetId="16" hidden="1">'[3]AMI P &amp; L'!#REF!</definedName>
    <definedName name="BExIWG1W7XP9DFYYSZAIOSHM0QLQ" localSheetId="18" hidden="1">'[3]AMI P &amp; L'!#REF!</definedName>
    <definedName name="BExIWG1W7XP9DFYYSZAIOSHM0QLQ" localSheetId="19" hidden="1">'[3]AMI P &amp; L'!#REF!</definedName>
    <definedName name="BExIWG1W7XP9DFYYSZAIOSHM0QLQ" localSheetId="12" hidden="1">'[3]AMI P &amp; L'!#REF!</definedName>
    <definedName name="BExIWG1W7XP9DFYYSZAIOSHM0QLQ" localSheetId="5" hidden="1">'[3]AMI P &amp; L'!#REF!</definedName>
    <definedName name="BExIWG1W7XP9DFYYSZAIOSHM0QLQ" localSheetId="11" hidden="1">'[3]AMI P &amp; L'!#REF!</definedName>
    <definedName name="BExIWG1W7XP9DFYYSZAIOSHM0QLQ" localSheetId="7" hidden="1">'[3]AMI P &amp; L'!#REF!</definedName>
    <definedName name="BExIWG1W7XP9DFYYSZAIOSHM0QLQ" localSheetId="9" hidden="1">'[3]AMI P &amp; L'!#REF!</definedName>
    <definedName name="BExIWG1W7XP9DFYYSZAIOSHM0QLQ" localSheetId="10" hidden="1">#REF!</definedName>
    <definedName name="BExIWG1W7XP9DFYYSZAIOSHM0QLQ" hidden="1">'[3]AMI P &amp; L'!#REF!</definedName>
    <definedName name="BExIWH3KUK94B7833DD4TB0Y6KP9" localSheetId="10" hidden="1">#REF!</definedName>
    <definedName name="BExIWH3KUK94B7833DD4TB0Y6KP9" hidden="1">'[2]Reco Sheet for Fcast'!$F$6:$G$6</definedName>
    <definedName name="BExIWKE9MGIDWORBI43AWTUNYFAN" localSheetId="10" hidden="1">#REF!</definedName>
    <definedName name="BExIWKE9MGIDWORBI43AWTUNYFAN" hidden="1">'[2]Reco Sheet for Fcast'!$K$2</definedName>
    <definedName name="BExIX34PM5DBTRHRQWP6PL6WIX88" localSheetId="10" hidden="1">#REF!</definedName>
    <definedName name="BExIX34PM5DBTRHRQWP6PL6WIX88" hidden="1">'[2]Reco Sheet for Fcast'!$F$8:$G$8</definedName>
    <definedName name="BExIX5OAP9KSUE5SIZCW9P39Q4WE" localSheetId="10" hidden="1">#REF!</definedName>
    <definedName name="BExIX5OAP9KSUE5SIZCW9P39Q4WE" hidden="1">'[2]Reco Sheet for Fcast'!$I$10:$J$10</definedName>
    <definedName name="BExIX69Y0CM4OW8NEPQXX4ORSAT2" hidden="1">'[2]Reco Sheet for Fcast'!$C$15:$D$23</definedName>
    <definedName name="BExIXGRJPVJMUDGSG7IHPXPNO69B" localSheetId="10" hidden="1">#REF!</definedName>
    <definedName name="BExIXGRJPVJMUDGSG7IHPXPNO69B" hidden="1">'[2]Reco Sheet for Fcast'!$G$2</definedName>
    <definedName name="BExIXKD0BLI75H7ME1HECIQSRJRB" localSheetId="16" hidden="1">#REF!</definedName>
    <definedName name="BExIXKD0BLI75H7ME1HECIQSRJRB" localSheetId="18" hidden="1">#REF!</definedName>
    <definedName name="BExIXKD0BLI75H7ME1HECIQSRJRB" localSheetId="19" hidden="1">#REF!</definedName>
    <definedName name="BExIXKD0BLI75H7ME1HECIQSRJRB" localSheetId="12" hidden="1">#REF!</definedName>
    <definedName name="BExIXKD0BLI75H7ME1HECIQSRJRB" localSheetId="5" hidden="1">#REF!</definedName>
    <definedName name="BExIXKD0BLI75H7ME1HECIQSRJRB" localSheetId="11" hidden="1">#REF!</definedName>
    <definedName name="BExIXKD0BLI75H7ME1HECIQSRJRB" localSheetId="7" hidden="1">#REF!</definedName>
    <definedName name="BExIXKD0BLI75H7ME1HECIQSRJRB" localSheetId="9" hidden="1">#REF!</definedName>
    <definedName name="BExIXKD0BLI75H7ME1HECIQSRJRB" localSheetId="10" hidden="1">#REF!</definedName>
    <definedName name="BExIXKD0BLI75H7ME1HECIQSRJRB" hidden="1">#REF!</definedName>
    <definedName name="BExIXM5R87ZL3FHALWZXYCPHGX3E" localSheetId="10" hidden="1">#REF!</definedName>
    <definedName name="BExIXM5R87ZL3FHALWZXYCPHGX3E" hidden="1">'[2]Reco Sheet for Fcast'!$F$7:$G$7</definedName>
    <definedName name="BExIXS036ZCKT2Z8XZKLZ8PFWQGL" localSheetId="10" hidden="1">#REF!</definedName>
    <definedName name="BExIXS036ZCKT2Z8XZKLZ8PFWQGL" hidden="1">'[2]Reco Sheet for Fcast'!$I$7:$J$7</definedName>
    <definedName name="BExIXY5CF9PFM0P40AZ4U51TMWV0" localSheetId="10" hidden="1">#REF!</definedName>
    <definedName name="BExIXY5CF9PFM0P40AZ4U51TMWV0" hidden="1">'[2]Reco Sheet for Fcast'!$F$9:$G$9</definedName>
    <definedName name="BExIYBHEX2F02B9VOX3UIRG0YI3B" localSheetId="16" hidden="1">#REF!</definedName>
    <definedName name="BExIYBHEX2F02B9VOX3UIRG0YI3B" localSheetId="18" hidden="1">#REF!</definedName>
    <definedName name="BExIYBHEX2F02B9VOX3UIRG0YI3B" localSheetId="19" hidden="1">#REF!</definedName>
    <definedName name="BExIYBHEX2F02B9VOX3UIRG0YI3B" localSheetId="12" hidden="1">#REF!</definedName>
    <definedName name="BExIYBHEX2F02B9VOX3UIRG0YI3B" localSheetId="5" hidden="1">#REF!</definedName>
    <definedName name="BExIYBHEX2F02B9VOX3UIRG0YI3B" localSheetId="11" hidden="1">#REF!</definedName>
    <definedName name="BExIYBHEX2F02B9VOX3UIRG0YI3B" localSheetId="7" hidden="1">#REF!</definedName>
    <definedName name="BExIYBHEX2F02B9VOX3UIRG0YI3B" localSheetId="9" hidden="1">#REF!</definedName>
    <definedName name="BExIYBHEX2F02B9VOX3UIRG0YI3B" hidden="1">#REF!</definedName>
    <definedName name="BExIYEXJBK8JDWIRSVV4RJSKZVV1" localSheetId="10" hidden="1">#REF!</definedName>
    <definedName name="BExIYEXJBK8JDWIRSVV4RJSKZVV1" hidden="1">'[2]Reco Sheet for Fcast'!$I$8:$J$8</definedName>
    <definedName name="BExIYI2RH0K4225XO970K2IQ1E79" localSheetId="16" hidden="1">'[3]AMI P &amp; L'!#REF!</definedName>
    <definedName name="BExIYI2RH0K4225XO970K2IQ1E79" localSheetId="18" hidden="1">'[3]AMI P &amp; L'!#REF!</definedName>
    <definedName name="BExIYI2RH0K4225XO970K2IQ1E79" localSheetId="19" hidden="1">'[3]AMI P &amp; L'!#REF!</definedName>
    <definedName name="BExIYI2RH0K4225XO970K2IQ1E79" localSheetId="12" hidden="1">'[3]AMI P &amp; L'!#REF!</definedName>
    <definedName name="BExIYI2RH0K4225XO970K2IQ1E79" localSheetId="5" hidden="1">'[3]AMI P &amp; L'!#REF!</definedName>
    <definedName name="BExIYI2RH0K4225XO970K2IQ1E79" localSheetId="11" hidden="1">'[3]AMI P &amp; L'!#REF!</definedName>
    <definedName name="BExIYI2RH0K4225XO970K2IQ1E79" localSheetId="7" hidden="1">'[3]AMI P &amp; L'!#REF!</definedName>
    <definedName name="BExIYI2RH0K4225XO970K2IQ1E79" localSheetId="9" hidden="1">'[3]AMI P &amp; L'!#REF!</definedName>
    <definedName name="BExIYI2RH0K4225XO970K2IQ1E79" localSheetId="10" hidden="1">#REF!</definedName>
    <definedName name="BExIYI2RH0K4225XO970K2IQ1E79" hidden="1">'[3]AMI P &amp; L'!#REF!</definedName>
    <definedName name="BExIYMPZ0KS2KOJFQAUQJ77L7701" localSheetId="10" hidden="1">#REF!</definedName>
    <definedName name="BExIYMPZ0KS2KOJFQAUQJ77L7701" hidden="1">'[2]Reco Sheet for Fcast'!$G$2</definedName>
    <definedName name="BExIYP9Q6FV9T0R9G3UDKLS4TTYX" localSheetId="10" hidden="1">#REF!</definedName>
    <definedName name="BExIYP9Q6FV9T0R9G3UDKLS4TTYX" hidden="1">'[2]Reco Sheet for Fcast'!$F$6:$G$6</definedName>
    <definedName name="BExIYZGLDQ1TN7BIIN4RLDP31GIM" localSheetId="10" hidden="1">#REF!</definedName>
    <definedName name="BExIYZGLDQ1TN7BIIN4RLDP31GIM" hidden="1">'[2]Reco Sheet for Fcast'!$F$8:$G$8</definedName>
    <definedName name="BExIZ4K0EZJK6PW3L8SVKTJFSWW9" localSheetId="10" hidden="1">#REF!</definedName>
    <definedName name="BExIZ4K0EZJK6PW3L8SVKTJFSWW9" hidden="1">'[2]Reco Sheet for Fcast'!$F$15:$F$15</definedName>
    <definedName name="BExIZAECINL6JE573R3GB2W6M9LF" localSheetId="16" hidden="1">#REF!</definedName>
    <definedName name="BExIZAECINL6JE573R3GB2W6M9LF" localSheetId="18" hidden="1">#REF!</definedName>
    <definedName name="BExIZAECINL6JE573R3GB2W6M9LF" localSheetId="19" hidden="1">#REF!</definedName>
    <definedName name="BExIZAECINL6JE573R3GB2W6M9LF" localSheetId="12" hidden="1">#REF!</definedName>
    <definedName name="BExIZAECINL6JE573R3GB2W6M9LF" localSheetId="5" hidden="1">#REF!</definedName>
    <definedName name="BExIZAECINL6JE573R3GB2W6M9LF" localSheetId="11" hidden="1">#REF!</definedName>
    <definedName name="BExIZAECINL6JE573R3GB2W6M9LF" localSheetId="7" hidden="1">#REF!</definedName>
    <definedName name="BExIZAECINL6JE573R3GB2W6M9LF" localSheetId="9" hidden="1">#REF!</definedName>
    <definedName name="BExIZAECINL6JE573R3GB2W6M9LF" hidden="1">#REF!</definedName>
    <definedName name="BExIZAECOEZGBAO29QMV14E6XDIV" localSheetId="10" hidden="1">#REF!</definedName>
    <definedName name="BExIZAECOEZGBAO29QMV14E6XDIV" hidden="1">'[2]Reco Sheet for Fcast'!$G$2:$H$2</definedName>
    <definedName name="BExIZKVXYD5O2JBU81F2UFJZLLSI" localSheetId="10" hidden="1">#REF!</definedName>
    <definedName name="BExIZKVXYD5O2JBU81F2UFJZLLSI" hidden="1">'[2]Reco Sheet for Fcast'!$F$8:$G$8</definedName>
    <definedName name="BExIZPZDHC8HGER83WHCZAHOX7LK" localSheetId="10" hidden="1">#REF!</definedName>
    <definedName name="BExIZPZDHC8HGER83WHCZAHOX7LK" hidden="1">'[2]Reco Sheet for Fcast'!$F$11:$G$11</definedName>
    <definedName name="BExIZS2X10QUS4CITNIUIELXAFAJ" localSheetId="16" hidden="1">#REF!</definedName>
    <definedName name="BExIZS2X10QUS4CITNIUIELXAFAJ" localSheetId="18" hidden="1">#REF!</definedName>
    <definedName name="BExIZS2X10QUS4CITNIUIELXAFAJ" localSheetId="19" hidden="1">#REF!</definedName>
    <definedName name="BExIZS2X10QUS4CITNIUIELXAFAJ" localSheetId="12" hidden="1">#REF!</definedName>
    <definedName name="BExIZS2X10QUS4CITNIUIELXAFAJ" localSheetId="5" hidden="1">#REF!</definedName>
    <definedName name="BExIZS2X10QUS4CITNIUIELXAFAJ" localSheetId="11" hidden="1">#REF!</definedName>
    <definedName name="BExIZS2X10QUS4CITNIUIELXAFAJ" localSheetId="7" hidden="1">#REF!</definedName>
    <definedName name="BExIZS2X10QUS4CITNIUIELXAFAJ" localSheetId="9" hidden="1">#REF!</definedName>
    <definedName name="BExIZS2X10QUS4CITNIUIELXAFAJ" hidden="1">#REF!</definedName>
    <definedName name="BExIZY2PUZ0OF9YKK1B13IW0VS6G" localSheetId="10" hidden="1">#REF!</definedName>
    <definedName name="BExIZY2PUZ0OF9YKK1B13IW0VS6G" hidden="1">'[2]Reco Sheet for Fcast'!$F$15</definedName>
    <definedName name="BExIZYO9AIHMDU2DUFADE30D5TCY" localSheetId="16" hidden="1">#REF!</definedName>
    <definedName name="BExIZYO9AIHMDU2DUFADE30D5TCY" localSheetId="18" hidden="1">#REF!</definedName>
    <definedName name="BExIZYO9AIHMDU2DUFADE30D5TCY" localSheetId="19" hidden="1">#REF!</definedName>
    <definedName name="BExIZYO9AIHMDU2DUFADE30D5TCY" localSheetId="12" hidden="1">#REF!</definedName>
    <definedName name="BExIZYO9AIHMDU2DUFADE30D5TCY" localSheetId="5" hidden="1">#REF!</definedName>
    <definedName name="BExIZYO9AIHMDU2DUFADE30D5TCY" localSheetId="11" hidden="1">#REF!</definedName>
    <definedName name="BExIZYO9AIHMDU2DUFADE30D5TCY" localSheetId="7" hidden="1">#REF!</definedName>
    <definedName name="BExIZYO9AIHMDU2DUFADE30D5TCY" localSheetId="9" hidden="1">#REF!</definedName>
    <definedName name="BExIZYO9AIHMDU2DUFADE30D5TCY" hidden="1">#REF!</definedName>
    <definedName name="BExJ08KBRR2XMWW3VZMPSQKXHZUH" localSheetId="16" hidden="1">'[3]AMI P &amp; L'!#REF!</definedName>
    <definedName name="BExJ08KBRR2XMWW3VZMPSQKXHZUH" localSheetId="18" hidden="1">'[3]AMI P &amp; L'!#REF!</definedName>
    <definedName name="BExJ08KBRR2XMWW3VZMPSQKXHZUH" localSheetId="19" hidden="1">'[3]AMI P &amp; L'!#REF!</definedName>
    <definedName name="BExJ08KBRR2XMWW3VZMPSQKXHZUH" localSheetId="12" hidden="1">'[3]AMI P &amp; L'!#REF!</definedName>
    <definedName name="BExJ08KBRR2XMWW3VZMPSQKXHZUH" localSheetId="5" hidden="1">'[3]AMI P &amp; L'!#REF!</definedName>
    <definedName name="BExJ08KBRR2XMWW3VZMPSQKXHZUH" localSheetId="11" hidden="1">'[3]AMI P &amp; L'!#REF!</definedName>
    <definedName name="BExJ08KBRR2XMWW3VZMPSQKXHZUH" localSheetId="7" hidden="1">'[3]AMI P &amp; L'!#REF!</definedName>
    <definedName name="BExJ08KBRR2XMWW3VZMPSQKXHZUH" localSheetId="9" hidden="1">'[3]AMI P &amp; L'!#REF!</definedName>
    <definedName name="BExJ08KBRR2XMWW3VZMPSQKXHZUH" localSheetId="10" hidden="1">#REF!</definedName>
    <definedName name="BExJ08KBRR2XMWW3VZMPSQKXHZUH" hidden="1">'[3]AMI P &amp; L'!#REF!</definedName>
    <definedName name="BExJ0DYJWXGE7DA39PYL3WM05U9O" localSheetId="10" hidden="1">#REF!</definedName>
    <definedName name="BExJ0DYJWXGE7DA39PYL3WM05U9O" hidden="1">'[2]Reco Sheet for Fcast'!$F$15</definedName>
    <definedName name="BExJ0MY8SY5J5V50H3UKE78ODTVB" localSheetId="10" hidden="1">#REF!</definedName>
    <definedName name="BExJ0MY8SY5J5V50H3UKE78ODTVB" hidden="1">'[2]Reco Sheet for Fcast'!$I$8:$J$8</definedName>
    <definedName name="BExJ0YC98G37ML4N8FLP8D95EFRF" localSheetId="10" hidden="1">#REF!</definedName>
    <definedName name="BExJ0YC98G37ML4N8FLP8D95EFRF" hidden="1">'[2]Reco Sheet for Fcast'!$G$2</definedName>
    <definedName name="BExKCDYKAEV45AFXHVHZZ62E5BM3" localSheetId="10" hidden="1">#REF!</definedName>
    <definedName name="BExKCDYKAEV45AFXHVHZZ62E5BM3" hidden="1">'[2]Reco Sheet for Fcast'!$G$2</definedName>
    <definedName name="BExKDKO0W4AGQO1V7K6Q4VM750FT" localSheetId="10" hidden="1">#REF!</definedName>
    <definedName name="BExKDKO0W4AGQO1V7K6Q4VM750FT" hidden="1">'[2]Reco Sheet for Fcast'!$F$11:$G$11</definedName>
    <definedName name="BExKDLF10G7W77J87QWH3ZGLUCLW" localSheetId="10" hidden="1">#REF!</definedName>
    <definedName name="BExKDLF10G7W77J87QWH3ZGLUCLW" hidden="1">'[2]Reco Sheet for Fcast'!$I$10:$J$10</definedName>
    <definedName name="BExKDYWMP2XKZPZZ3JN74IZA31I4" localSheetId="16" hidden="1">#REF!</definedName>
    <definedName name="BExKDYWMP2XKZPZZ3JN74IZA31I4" localSheetId="18" hidden="1">#REF!</definedName>
    <definedName name="BExKDYWMP2XKZPZZ3JN74IZA31I4" localSheetId="19" hidden="1">#REF!</definedName>
    <definedName name="BExKDYWMP2XKZPZZ3JN74IZA31I4" localSheetId="12" hidden="1">#REF!</definedName>
    <definedName name="BExKDYWMP2XKZPZZ3JN74IZA31I4" localSheetId="8" hidden="1">#REF!</definedName>
    <definedName name="BExKDYWMP2XKZPZZ3JN74IZA31I4" localSheetId="11" hidden="1">#REF!</definedName>
    <definedName name="BExKDYWMP2XKZPZZ3JN74IZA31I4" localSheetId="7" hidden="1">#REF!</definedName>
    <definedName name="BExKDYWMP2XKZPZZ3JN74IZA31I4" localSheetId="9" hidden="1">#REF!</definedName>
    <definedName name="BExKDYWMP2XKZPZZ3JN74IZA31I4" hidden="1">#REF!</definedName>
    <definedName name="BExKE1AVXRTWKFUNYIWQQPGA1YRV" localSheetId="16" hidden="1">#REF!</definedName>
    <definedName name="BExKE1AVXRTWKFUNYIWQQPGA1YRV" localSheetId="18" hidden="1">#REF!</definedName>
    <definedName name="BExKE1AVXRTWKFUNYIWQQPGA1YRV" localSheetId="19" hidden="1">#REF!</definedName>
    <definedName name="BExKE1AVXRTWKFUNYIWQQPGA1YRV" localSheetId="12" hidden="1">#REF!</definedName>
    <definedName name="BExKE1AVXRTWKFUNYIWQQPGA1YRV" localSheetId="11" hidden="1">#REF!</definedName>
    <definedName name="BExKE1AVXRTWKFUNYIWQQPGA1YRV" localSheetId="7" hidden="1">#REF!</definedName>
    <definedName name="BExKE1AVXRTWKFUNYIWQQPGA1YRV" localSheetId="9" hidden="1">#REF!</definedName>
    <definedName name="BExKE1AVXRTWKFUNYIWQQPGA1YRV" hidden="1">#REF!</definedName>
    <definedName name="BExKEFE0I3MT6ZLC4T1L9465HKTN" localSheetId="10" hidden="1">#REF!</definedName>
    <definedName name="BExKEFE0I3MT6ZLC4T1L9465HKTN" hidden="1">'[2]Reco Sheet for Fcast'!$F$8:$G$8</definedName>
    <definedName name="BExKEK6O5BVJP4VY02FY7JNAZ6BT" localSheetId="10" hidden="1">#REF!</definedName>
    <definedName name="BExKEK6O5BVJP4VY02FY7JNAZ6BT" hidden="1">'[2]Reco Sheet for Fcast'!$I$6:$J$6</definedName>
    <definedName name="BExKEKXK6E6QX339ELPXDIRZSJE0" localSheetId="10" hidden="1">#REF!</definedName>
    <definedName name="BExKEKXK6E6QX339ELPXDIRZSJE0" hidden="1">'[2]Reco Sheet for Fcast'!$I$7:$J$7</definedName>
    <definedName name="BExKEOOIBMP7N8033EY2CJYCBX6H" localSheetId="10" hidden="1">#REF!</definedName>
    <definedName name="BExKEOOIBMP7N8033EY2CJYCBX6H" hidden="1">'[2]Reco Sheet for Fcast'!$F$10:$G$10</definedName>
    <definedName name="BExKEW0RR5LA3VC46A2BEOOMQE56" localSheetId="10" hidden="1">#REF!</definedName>
    <definedName name="BExKEW0RR5LA3VC46A2BEOOMQE56" hidden="1">'[2]Reco Sheet for Fcast'!$F$8:$G$8</definedName>
    <definedName name="BExKFA3VI1CZK21SM0N3LZWT9LA1" localSheetId="10" hidden="1">#REF!</definedName>
    <definedName name="BExKFA3VI1CZK21SM0N3LZWT9LA1" hidden="1">'[2]Reco Sheet for Fcast'!$F$11:$G$11</definedName>
    <definedName name="BExKFINBFV5J2NFRCL4YUO3YF0ZE" localSheetId="10" hidden="1">#REF!</definedName>
    <definedName name="BExKFINBFV5J2NFRCL4YUO3YF0ZE" hidden="1">'[2]Reco Sheet for Fcast'!$F$11:$G$11</definedName>
    <definedName name="BExKFISRBFACTAMJSALEYMY66F6X" localSheetId="10" hidden="1">#REF!</definedName>
    <definedName name="BExKFISRBFACTAMJSALEYMY66F6X" hidden="1">'[2]Reco Sheet for Fcast'!$F$8:$G$8</definedName>
    <definedName name="BExKFOSK5DJ151C4E8544UWMYTOC" localSheetId="10" hidden="1">#REF!</definedName>
    <definedName name="BExKFOSK5DJ151C4E8544UWMYTOC" hidden="1">'[2]Reco Sheet for Fcast'!$I$7:$J$7</definedName>
    <definedName name="BExKFYJC4EVEV54F82K6VKP7Q3OU" localSheetId="10" hidden="1">#REF!</definedName>
    <definedName name="BExKFYJC4EVEV54F82K6VKP7Q3OU" hidden="1">'[2]Reco Sheet for Fcast'!$I$6:$J$6</definedName>
    <definedName name="BExKG4IYHBKQQ8J8FN10GB2IKO33" localSheetId="10" hidden="1">#REF!</definedName>
    <definedName name="BExKG4IYHBKQQ8J8FN10GB2IKO33" hidden="1">'[2]Reco Sheet for Fcast'!$I$8:$J$8</definedName>
    <definedName name="BExKGF0L44S78D33WMQ1A75TRKB9" localSheetId="10" hidden="1">#REF!</definedName>
    <definedName name="BExKGF0L44S78D33WMQ1A75TRKB9" hidden="1">'[2]Reco Sheet for Fcast'!$I$10:$J$10</definedName>
    <definedName name="BExKGFRN31B3G20LMQ4LRF879J68" localSheetId="10" hidden="1">#REF!</definedName>
    <definedName name="BExKGFRN31B3G20LMQ4LRF879J68" hidden="1">'[2]Reco Sheet for Fcast'!$I$8:$J$8</definedName>
    <definedName name="BExKGJD3U3ADZILP20U3EURP0UQP" localSheetId="10" hidden="1">#REF!</definedName>
    <definedName name="BExKGJD3U3ADZILP20U3EURP0UQP" hidden="1">'[2]Reco Sheet for Fcast'!$I$9:$J$9</definedName>
    <definedName name="BExKGNK5YGKP0YHHTAAOV17Z9EIM" localSheetId="10" hidden="1">#REF!</definedName>
    <definedName name="BExKGNK5YGKP0YHHTAAOV17Z9EIM" hidden="1">'[2]Reco Sheet for Fcast'!$F$10:$G$10</definedName>
    <definedName name="BExKGTJTGZ5J6MUJ1UXP14KX6XN1" localSheetId="16" hidden="1">#REF!</definedName>
    <definedName name="BExKGTJTGZ5J6MUJ1UXP14KX6XN1" localSheetId="18" hidden="1">#REF!</definedName>
    <definedName name="BExKGTJTGZ5J6MUJ1UXP14KX6XN1" localSheetId="19" hidden="1">#REF!</definedName>
    <definedName name="BExKGTJTGZ5J6MUJ1UXP14KX6XN1" localSheetId="12" hidden="1">#REF!</definedName>
    <definedName name="BExKGTJTGZ5J6MUJ1UXP14KX6XN1" localSheetId="8" hidden="1">#REF!</definedName>
    <definedName name="BExKGTJTGZ5J6MUJ1UXP14KX6XN1" localSheetId="11" hidden="1">#REF!</definedName>
    <definedName name="BExKGTJTGZ5J6MUJ1UXP14KX6XN1" localSheetId="7" hidden="1">#REF!</definedName>
    <definedName name="BExKGTJTGZ5J6MUJ1UXP14KX6XN1" localSheetId="9" hidden="1">#REF!</definedName>
    <definedName name="BExKGTJTGZ5J6MUJ1UXP14KX6XN1" hidden="1">#REF!</definedName>
    <definedName name="BExKGV77YH9YXIQTRKK2331QGYKF" localSheetId="10" hidden="1">#REF!</definedName>
    <definedName name="BExKGV77YH9YXIQTRKK2331QGYKF" hidden="1">'[2]Reco Sheet for Fcast'!$F$8:$G$8</definedName>
    <definedName name="BExKGXLJQX4WJ1YCKHSMCPSSKX21" localSheetId="16" hidden="1">#REF!</definedName>
    <definedName name="BExKGXLJQX4WJ1YCKHSMCPSSKX21" localSheetId="18" hidden="1">#REF!</definedName>
    <definedName name="BExKGXLJQX4WJ1YCKHSMCPSSKX21" localSheetId="19" hidden="1">#REF!</definedName>
    <definedName name="BExKGXLJQX4WJ1YCKHSMCPSSKX21" localSheetId="12" hidden="1">#REF!</definedName>
    <definedName name="BExKGXLJQX4WJ1YCKHSMCPSSKX21" localSheetId="8" hidden="1">#REF!</definedName>
    <definedName name="BExKGXLJQX4WJ1YCKHSMCPSSKX21" localSheetId="11" hidden="1">#REF!</definedName>
    <definedName name="BExKGXLJQX4WJ1YCKHSMCPSSKX21" localSheetId="7" hidden="1">#REF!</definedName>
    <definedName name="BExKGXLJQX4WJ1YCKHSMCPSSKX21" localSheetId="9" hidden="1">#REF!</definedName>
    <definedName name="BExKGXLJQX4WJ1YCKHSMCPSSKX21" hidden="1">#REF!</definedName>
    <definedName name="BExKH3FTZ5VGTB86W9M4AB39R0G8" localSheetId="10" hidden="1">#REF!</definedName>
    <definedName name="BExKH3FTZ5VGTB86W9M4AB39R0G8" hidden="1">'[2]Reco Sheet for Fcast'!$F$6:$G$6</definedName>
    <definedName name="BExKH3FV5U5O6XZM7STS3NZKQFGJ" localSheetId="10" hidden="1">#REF!</definedName>
    <definedName name="BExKH3FV5U5O6XZM7STS3NZKQFGJ" hidden="1">'[2]Reco Sheet for Fcast'!$H$2:$I$2</definedName>
    <definedName name="BExKH4SII9MJNWAVYF9T4ZRU3Q1Q" localSheetId="16" hidden="1">#REF!</definedName>
    <definedName name="BExKH4SII9MJNWAVYF9T4ZRU3Q1Q" localSheetId="18" hidden="1">#REF!</definedName>
    <definedName name="BExKH4SII9MJNWAVYF9T4ZRU3Q1Q" localSheetId="19" hidden="1">#REF!</definedName>
    <definedName name="BExKH4SII9MJNWAVYF9T4ZRU3Q1Q" localSheetId="12" hidden="1">#REF!</definedName>
    <definedName name="BExKH4SII9MJNWAVYF9T4ZRU3Q1Q" localSheetId="5" hidden="1">#REF!</definedName>
    <definedName name="BExKH4SII9MJNWAVYF9T4ZRU3Q1Q" localSheetId="11" hidden="1">#REF!</definedName>
    <definedName name="BExKH4SII9MJNWAVYF9T4ZRU3Q1Q" localSheetId="7" hidden="1">#REF!</definedName>
    <definedName name="BExKH4SII9MJNWAVYF9T4ZRU3Q1Q" localSheetId="9" hidden="1">#REF!</definedName>
    <definedName name="BExKH4SII9MJNWAVYF9T4ZRU3Q1Q" hidden="1">#REF!</definedName>
    <definedName name="BExKH8JEZRE8MEZ9VRCNMJT15RST" hidden="1">'[4]Bud Mth'!$E$1</definedName>
    <definedName name="BExKHAMUH8NR3HRV0V6FHJE3ROLN" localSheetId="10" hidden="1">#REF!</definedName>
    <definedName name="BExKHAMUH8NR3HRV0V6FHJE3ROLN" hidden="1">'[2]Reco Sheet for Fcast'!$I$8:$J$8</definedName>
    <definedName name="BExKHCFKOWFHO2WW0N7Y5XDXEWAO" localSheetId="10" hidden="1">#REF!</definedName>
    <definedName name="BExKHCFKOWFHO2WW0N7Y5XDXEWAO" hidden="1">'[2]Reco Sheet for Fcast'!$I$11:$J$11</definedName>
    <definedName name="BExKHDMPODAJPZY7M2BN39326C43" localSheetId="16" hidden="1">#REF!</definedName>
    <definedName name="BExKHDMPODAJPZY7M2BN39326C43" localSheetId="18" hidden="1">#REF!</definedName>
    <definedName name="BExKHDMPODAJPZY7M2BN39326C43" localSheetId="19" hidden="1">#REF!</definedName>
    <definedName name="BExKHDMPODAJPZY7M2BN39326C43" localSheetId="12" hidden="1">#REF!</definedName>
    <definedName name="BExKHDMPODAJPZY7M2BN39326C43" localSheetId="5" hidden="1">#REF!</definedName>
    <definedName name="BExKHDMPODAJPZY7M2BN39326C43" localSheetId="11" hidden="1">#REF!</definedName>
    <definedName name="BExKHDMPODAJPZY7M2BN39326C43" localSheetId="7" hidden="1">#REF!</definedName>
    <definedName name="BExKHDMPODAJPZY7M2BN39326C43" localSheetId="9" hidden="1">#REF!</definedName>
    <definedName name="BExKHDMPODAJPZY7M2BN39326C43" localSheetId="10" hidden="1">#REF!</definedName>
    <definedName name="BExKHDMPODAJPZY7M2BN39326C43" hidden="1">#REF!</definedName>
    <definedName name="BExKHIVLONZ46HLMR50DEXKEUNEP" localSheetId="10" hidden="1">#REF!</definedName>
    <definedName name="BExKHIVLONZ46HLMR50DEXKEUNEP" hidden="1">'[2]Reco Sheet for Fcast'!$F$7:$G$7</definedName>
    <definedName name="BExKHPM9XA0ADDK7TUR0N38EXWEP" localSheetId="10" hidden="1">#REF!</definedName>
    <definedName name="BExKHPM9XA0ADDK7TUR0N38EXWEP" hidden="1">'[2]Reco Sheet for Fcast'!$F$10:$G$10</definedName>
    <definedName name="BExKHVBAHM5Y9XWLCVNMF388YZHG" localSheetId="16" hidden="1">#REF!</definedName>
    <definedName name="BExKHVBAHM5Y9XWLCVNMF388YZHG" localSheetId="18" hidden="1">#REF!</definedName>
    <definedName name="BExKHVBAHM5Y9XWLCVNMF388YZHG" localSheetId="19" hidden="1">#REF!</definedName>
    <definedName name="BExKHVBAHM5Y9XWLCVNMF388YZHG" localSheetId="12" hidden="1">#REF!</definedName>
    <definedName name="BExKHVBAHM5Y9XWLCVNMF388YZHG" localSheetId="5" hidden="1">#REF!</definedName>
    <definedName name="BExKHVBAHM5Y9XWLCVNMF388YZHG" localSheetId="11" hidden="1">#REF!</definedName>
    <definedName name="BExKHVBAHM5Y9XWLCVNMF388YZHG" localSheetId="7" hidden="1">#REF!</definedName>
    <definedName name="BExKHVBAHM5Y9XWLCVNMF388YZHG" localSheetId="9" hidden="1">#REF!</definedName>
    <definedName name="BExKHVBAHM5Y9XWLCVNMF388YZHG" hidden="1">#REF!</definedName>
    <definedName name="BExKHWNRIZ5D7KKG5MQK7WNAIKUJ" localSheetId="16" hidden="1">#REF!</definedName>
    <definedName name="BExKHWNRIZ5D7KKG5MQK7WNAIKUJ" localSheetId="18" hidden="1">#REF!</definedName>
    <definedName name="BExKHWNRIZ5D7KKG5MQK7WNAIKUJ" localSheetId="19" hidden="1">#REF!</definedName>
    <definedName name="BExKHWNRIZ5D7KKG5MQK7WNAIKUJ" localSheetId="12" hidden="1">#REF!</definedName>
    <definedName name="BExKHWNRIZ5D7KKG5MQK7WNAIKUJ" localSheetId="11" hidden="1">#REF!</definedName>
    <definedName name="BExKHWNRIZ5D7KKG5MQK7WNAIKUJ" localSheetId="7" hidden="1">#REF!</definedName>
    <definedName name="BExKHWNRIZ5D7KKG5MQK7WNAIKUJ" localSheetId="9" hidden="1">#REF!</definedName>
    <definedName name="BExKHWNRIZ5D7KKG5MQK7WNAIKUJ" hidden="1">#REF!</definedName>
    <definedName name="BExKI4076KXCDE5KXL79KT36OKLO" localSheetId="16" hidden="1">'[3]AMI P &amp; L'!#REF!</definedName>
    <definedName name="BExKI4076KXCDE5KXL79KT36OKLO" localSheetId="18" hidden="1">'[3]AMI P &amp; L'!#REF!</definedName>
    <definedName name="BExKI4076KXCDE5KXL79KT36OKLO" localSheetId="19" hidden="1">'[3]AMI P &amp; L'!#REF!</definedName>
    <definedName name="BExKI4076KXCDE5KXL79KT36OKLO" localSheetId="12" hidden="1">'[3]AMI P &amp; L'!#REF!</definedName>
    <definedName name="BExKI4076KXCDE5KXL79KT36OKLO" localSheetId="5" hidden="1">'[3]AMI P &amp; L'!#REF!</definedName>
    <definedName name="BExKI4076KXCDE5KXL79KT36OKLO" localSheetId="11" hidden="1">'[3]AMI P &amp; L'!#REF!</definedName>
    <definedName name="BExKI4076KXCDE5KXL79KT36OKLO" localSheetId="7" hidden="1">'[3]AMI P &amp; L'!#REF!</definedName>
    <definedName name="BExKI4076KXCDE5KXL79KT36OKLO" localSheetId="9" hidden="1">'[3]AMI P &amp; L'!#REF!</definedName>
    <definedName name="BExKI4076KXCDE5KXL79KT36OKLO" localSheetId="10" hidden="1">#REF!</definedName>
    <definedName name="BExKI4076KXCDE5KXL79KT36OKLO" hidden="1">'[3]AMI P &amp; L'!#REF!</definedName>
    <definedName name="BExKI7LO70WYISR7Q0Y1ZDWO9M3B" localSheetId="10" hidden="1">#REF!</definedName>
    <definedName name="BExKI7LO70WYISR7Q0Y1ZDWO9M3B" hidden="1">'[2]Reco Sheet for Fcast'!$I$8:$J$8</definedName>
    <definedName name="BExKI8STNKBGV3XDC4DWP9DUI95F" hidden="1">'[4]Bud Mth'!$I$11:$J$11</definedName>
    <definedName name="BExKIGQV6TXIZG039HBOJU62WP2U" localSheetId="10" hidden="1">#REF!</definedName>
    <definedName name="BExKIGQV6TXIZG039HBOJU62WP2U" hidden="1">'[2]Reco Sheet for Fcast'!$I$11:$J$11</definedName>
    <definedName name="BExKILE008SF3KTAN8WML3XKI1NZ" localSheetId="10" hidden="1">#REF!</definedName>
    <definedName name="BExKILE008SF3KTAN8WML3XKI1NZ" hidden="1">'[2]Reco Sheet for Fcast'!$K$2</definedName>
    <definedName name="BExKINSBB6RS7I489QHMCOMU4Z2X" localSheetId="10" hidden="1">#REF!</definedName>
    <definedName name="BExKINSBB6RS7I489QHMCOMU4Z2X" hidden="1">'[2]Reco Sheet for Fcast'!$F$15</definedName>
    <definedName name="BExKIU87ZKSOC2DYZWFK6SAK9I8E" localSheetId="10" hidden="1">#REF!</definedName>
    <definedName name="BExKIU87ZKSOC2DYZWFK6SAK9I8E" hidden="1">'[2]Reco Sheet for Fcast'!$F$6:$G$6</definedName>
    <definedName name="BExKJ2BJ6QYNAH9EWOCXSIHVPYY5" localSheetId="16" hidden="1">#REF!</definedName>
    <definedName name="BExKJ2BJ6QYNAH9EWOCXSIHVPYY5" localSheetId="18" hidden="1">#REF!</definedName>
    <definedName name="BExKJ2BJ6QYNAH9EWOCXSIHVPYY5" localSheetId="19" hidden="1">#REF!</definedName>
    <definedName name="BExKJ2BJ6QYNAH9EWOCXSIHVPYY5" localSheetId="12" hidden="1">#REF!</definedName>
    <definedName name="BExKJ2BJ6QYNAH9EWOCXSIHVPYY5" localSheetId="5" hidden="1">#REF!</definedName>
    <definedName name="BExKJ2BJ6QYNAH9EWOCXSIHVPYY5" localSheetId="11" hidden="1">#REF!</definedName>
    <definedName name="BExKJ2BJ6QYNAH9EWOCXSIHVPYY5" localSheetId="7" hidden="1">#REF!</definedName>
    <definedName name="BExKJ2BJ6QYNAH9EWOCXSIHVPYY5" localSheetId="9" hidden="1">#REF!</definedName>
    <definedName name="BExKJ2BJ6QYNAH9EWOCXSIHVPYY5" hidden="1">#REF!</definedName>
    <definedName name="BExKJ449HLYX2DJ9UF0H9GTPSQ73" localSheetId="10" hidden="1">#REF!</definedName>
    <definedName name="BExKJ449HLYX2DJ9UF0H9GTPSQ73" hidden="1">'[2]Reco Sheet for Fcast'!$I$8:$J$8</definedName>
    <definedName name="BExKJC7MJKEAMFD3Y9Q6TXP4MP3L" hidden="1">'[2]Reco Sheet for Fcast'!$I$9:$J$9</definedName>
    <definedName name="BExKJELX2RUC8UEC56IZPYYZXHA7" localSheetId="10" hidden="1">#REF!</definedName>
    <definedName name="BExKJELX2RUC8UEC56IZPYYZXHA7" hidden="1">'[2]Reco Sheet for Fcast'!$F$8:$G$8</definedName>
    <definedName name="BExKJINMXS61G2TZEXCJAWVV4F57" localSheetId="10" hidden="1">#REF!</definedName>
    <definedName name="BExKJINMXS61G2TZEXCJAWVV4F57" hidden="1">'[2]Reco Sheet for Fcast'!$F$6:$G$6</definedName>
    <definedName name="BExKJK5ME8KB7HA0180L7OUZDDGV" localSheetId="10" hidden="1">#REF!</definedName>
    <definedName name="BExKJK5ME8KB7HA0180L7OUZDDGV" hidden="1">'[2]Reco Sheet for Fcast'!$F$11:$G$11</definedName>
    <definedName name="BExKJN5IF0VMDILJ5K8ZENF2QYV1" localSheetId="10" hidden="1">#REF!</definedName>
    <definedName name="BExKJN5IF0VMDILJ5K8ZENF2QYV1" hidden="1">'[2]Reco Sheet for Fcast'!$H$2:$I$2</definedName>
    <definedName name="BExKJUSJPFUIK20FTVAFJWR2OUYX" localSheetId="10" hidden="1">#REF!</definedName>
    <definedName name="BExKJUSJPFUIK20FTVAFJWR2OUYX" hidden="1">'[2]Reco Sheet for Fcast'!$I$11:$J$11</definedName>
    <definedName name="BExKK8VP5RS3D0UXZVKA37C4SYBP" localSheetId="10" hidden="1">#REF!</definedName>
    <definedName name="BExKK8VP5RS3D0UXZVKA37C4SYBP" hidden="1">'[2]Reco Sheet for Fcast'!$F$11:$G$11</definedName>
    <definedName name="BExKKIM9NPF6B3SPMPIQB27HQME4" localSheetId="10" hidden="1">#REF!</definedName>
    <definedName name="BExKKIM9NPF6B3SPMPIQB27HQME4" hidden="1">'[2]Reco Sheet for Fcast'!$F$11:$G$11</definedName>
    <definedName name="BExKKIX1BCBQ4R3K41QD8NTV0OV0" localSheetId="10" hidden="1">#REF!</definedName>
    <definedName name="BExKKIX1BCBQ4R3K41QD8NTV0OV0" hidden="1">'[2]Reco Sheet for Fcast'!$I$8:$J$8</definedName>
    <definedName name="BExKKQ3ZWADYV03YHMXDOAMU90EB" localSheetId="16" hidden="1">'[3]AMI P &amp; L'!#REF!</definedName>
    <definedName name="BExKKQ3ZWADYV03YHMXDOAMU90EB" localSheetId="18" hidden="1">'[3]AMI P &amp; L'!#REF!</definedName>
    <definedName name="BExKKQ3ZWADYV03YHMXDOAMU90EB" localSheetId="19" hidden="1">'[3]AMI P &amp; L'!#REF!</definedName>
    <definedName name="BExKKQ3ZWADYV03YHMXDOAMU90EB" localSheetId="12" hidden="1">'[3]AMI P &amp; L'!#REF!</definedName>
    <definedName name="BExKKQ3ZWADYV03YHMXDOAMU90EB" localSheetId="5" hidden="1">'[3]AMI P &amp; L'!#REF!</definedName>
    <definedName name="BExKKQ3ZWADYV03YHMXDOAMU90EB" localSheetId="11" hidden="1">'[3]AMI P &amp; L'!#REF!</definedName>
    <definedName name="BExKKQ3ZWADYV03YHMXDOAMU90EB" localSheetId="7" hidden="1">'[3]AMI P &amp; L'!#REF!</definedName>
    <definedName name="BExKKQ3ZWADYV03YHMXDOAMU90EB" localSheetId="9" hidden="1">'[3]AMI P &amp; L'!#REF!</definedName>
    <definedName name="BExKKQ3ZWADYV03YHMXDOAMU90EB" localSheetId="10" hidden="1">#REF!</definedName>
    <definedName name="BExKKQ3ZWADYV03YHMXDOAMU90EB" hidden="1">'[3]AMI P &amp; L'!#REF!</definedName>
    <definedName name="BExKKUGD2HMJWQEYZ8H3X1BMXFS9" localSheetId="10" hidden="1">#REF!</definedName>
    <definedName name="BExKKUGD2HMJWQEYZ8H3X1BMXFS9" hidden="1">'[2]Reco Sheet for Fcast'!$F$9:$G$9</definedName>
    <definedName name="BExKKX05KCZZZPKOR1NE5A8RGVT4" localSheetId="10" hidden="1">#REF!</definedName>
    <definedName name="BExKKX05KCZZZPKOR1NE5A8RGVT4" hidden="1">'[2]Reco Sheet for Fcast'!$I$11:$J$11</definedName>
    <definedName name="BExKKXR1RTRRJJ3MJUR28N4J02PP" localSheetId="16" hidden="1">#REF!</definedName>
    <definedName name="BExKKXR1RTRRJJ3MJUR28N4J02PP" localSheetId="18" hidden="1">#REF!</definedName>
    <definedName name="BExKKXR1RTRRJJ3MJUR28N4J02PP" localSheetId="19" hidden="1">#REF!</definedName>
    <definedName name="BExKKXR1RTRRJJ3MJUR28N4J02PP" localSheetId="12" hidden="1">#REF!</definedName>
    <definedName name="BExKKXR1RTRRJJ3MJUR28N4J02PP" localSheetId="5" hidden="1">#REF!</definedName>
    <definedName name="BExKKXR1RTRRJJ3MJUR28N4J02PP" localSheetId="11" hidden="1">#REF!</definedName>
    <definedName name="BExKKXR1RTRRJJ3MJUR28N4J02PP" localSheetId="7" hidden="1">#REF!</definedName>
    <definedName name="BExKKXR1RTRRJJ3MJUR28N4J02PP" localSheetId="9" hidden="1">#REF!</definedName>
    <definedName name="BExKKXR1RTRRJJ3MJUR28N4J02PP" hidden="1">#REF!</definedName>
    <definedName name="BExKL3AQ1IV1NVX782PTFKU7U16A" localSheetId="16" hidden="1">#REF!</definedName>
    <definedName name="BExKL3AQ1IV1NVX782PTFKU7U16A" localSheetId="18" hidden="1">#REF!</definedName>
    <definedName name="BExKL3AQ1IV1NVX782PTFKU7U16A" localSheetId="19" hidden="1">#REF!</definedName>
    <definedName name="BExKL3AQ1IV1NVX782PTFKU7U16A" localSheetId="12" hidden="1">#REF!</definedName>
    <definedName name="BExKL3AQ1IV1NVX782PTFKU7U16A" localSheetId="11" hidden="1">#REF!</definedName>
    <definedName name="BExKL3AQ1IV1NVX782PTFKU7U16A" localSheetId="7" hidden="1">#REF!</definedName>
    <definedName name="BExKL3AQ1IV1NVX782PTFKU7U16A" localSheetId="9" hidden="1">#REF!</definedName>
    <definedName name="BExKL3AQ1IV1NVX782PTFKU7U16A" hidden="1">#REF!</definedName>
    <definedName name="BExKL4ND3A90KGDVHXTW6HNA90IO" localSheetId="16" hidden="1">#REF!</definedName>
    <definedName name="BExKL4ND3A90KGDVHXTW6HNA90IO" localSheetId="18" hidden="1">#REF!</definedName>
    <definedName name="BExKL4ND3A90KGDVHXTW6HNA90IO" localSheetId="19" hidden="1">#REF!</definedName>
    <definedName name="BExKL4ND3A90KGDVHXTW6HNA90IO" localSheetId="12" hidden="1">#REF!</definedName>
    <definedName name="BExKL4ND3A90KGDVHXTW6HNA90IO" localSheetId="11" hidden="1">#REF!</definedName>
    <definedName name="BExKL4ND3A90KGDVHXTW6HNA90IO" localSheetId="7" hidden="1">#REF!</definedName>
    <definedName name="BExKL4ND3A90KGDVHXTW6HNA90IO" localSheetId="9" hidden="1">#REF!</definedName>
    <definedName name="BExKL4ND3A90KGDVHXTW6HNA90IO" hidden="1">#REF!</definedName>
    <definedName name="BExKL53HF7TQ4EB1YOQXSQEBG541" localSheetId="16" hidden="1">#REF!</definedName>
    <definedName name="BExKL53HF7TQ4EB1YOQXSQEBG541" localSheetId="18" hidden="1">#REF!</definedName>
    <definedName name="BExKL53HF7TQ4EB1YOQXSQEBG541" localSheetId="19" hidden="1">#REF!</definedName>
    <definedName name="BExKL53HF7TQ4EB1YOQXSQEBG541" localSheetId="12" hidden="1">#REF!</definedName>
    <definedName name="BExKL53HF7TQ4EB1YOQXSQEBG541" localSheetId="11" hidden="1">#REF!</definedName>
    <definedName name="BExKL53HF7TQ4EB1YOQXSQEBG541" localSheetId="7" hidden="1">#REF!</definedName>
    <definedName name="BExKL53HF7TQ4EB1YOQXSQEBG541" localSheetId="9" hidden="1">#REF!</definedName>
    <definedName name="BExKL53HF7TQ4EB1YOQXSQEBG541" hidden="1">#REF!</definedName>
    <definedName name="BExKLD6S9L66QYREYHBE5J44OK7X" localSheetId="10" hidden="1">#REF!</definedName>
    <definedName name="BExKLD6S9L66QYREYHBE5J44OK7X" hidden="1">'[2]Reco Sheet for Fcast'!$I$6:$J$6</definedName>
    <definedName name="BExKLEZK32L28GYJWVO63BZ5E1JD" localSheetId="10" hidden="1">#REF!</definedName>
    <definedName name="BExKLEZK32L28GYJWVO63BZ5E1JD" hidden="1">'[2]Reco Sheet for Fcast'!$F$9:$G$9</definedName>
    <definedName name="BExKLLKVVHT06LA55JB2FC871DC5" localSheetId="10" hidden="1">#REF!</definedName>
    <definedName name="BExKLLKVVHT06LA55JB2FC871DC5" hidden="1">'[2]Reco Sheet for Fcast'!$I$8:$J$8</definedName>
    <definedName name="BExKMHSPAJPHUEZXSHTFJNWYFCQR" hidden="1">'[2]Reco Sheet for Fcast'!$L$6:$M$10</definedName>
    <definedName name="BExKMWBX4EH3EYJ07UFEM08NB40Z" localSheetId="10" hidden="1">#REF!</definedName>
    <definedName name="BExKMWBX4EH3EYJ07UFEM08NB40Z" hidden="1">'[2]Reco Sheet for Fcast'!$F$10:$G$10</definedName>
    <definedName name="BExKMX8A5ZOYAIX1JNJ198214P08" hidden="1">'[2]Reco Sheet for Fcast'!$I$6:$J$6</definedName>
    <definedName name="BExKMYFLWBFTOJ5NQL4G11KXZAEN" localSheetId="16" hidden="1">#REF!</definedName>
    <definedName name="BExKMYFLWBFTOJ5NQL4G11KXZAEN" localSheetId="18" hidden="1">#REF!</definedName>
    <definedName name="BExKMYFLWBFTOJ5NQL4G11KXZAEN" localSheetId="19" hidden="1">#REF!</definedName>
    <definedName name="BExKMYFLWBFTOJ5NQL4G11KXZAEN" localSheetId="12" hidden="1">#REF!</definedName>
    <definedName name="BExKMYFLWBFTOJ5NQL4G11KXZAEN" localSheetId="5" hidden="1">#REF!</definedName>
    <definedName name="BExKMYFLWBFTOJ5NQL4G11KXZAEN" localSheetId="11" hidden="1">#REF!</definedName>
    <definedName name="BExKMYFLWBFTOJ5NQL4G11KXZAEN" localSheetId="7" hidden="1">#REF!</definedName>
    <definedName name="BExKMYFLWBFTOJ5NQL4G11KXZAEN" localSheetId="9" hidden="1">#REF!</definedName>
    <definedName name="BExKMYFLWBFTOJ5NQL4G11KXZAEN" localSheetId="10" hidden="1">#REF!</definedName>
    <definedName name="BExKMYFLWBFTOJ5NQL4G11KXZAEN" hidden="1">#REF!</definedName>
    <definedName name="BExKMYVQK76DINJWDJX5EG3NBECG" localSheetId="16" hidden="1">#REF!</definedName>
    <definedName name="BExKMYVQK76DINJWDJX5EG3NBECG" localSheetId="18" hidden="1">#REF!</definedName>
    <definedName name="BExKMYVQK76DINJWDJX5EG3NBECG" localSheetId="19" hidden="1">#REF!</definedName>
    <definedName name="BExKMYVQK76DINJWDJX5EG3NBECG" localSheetId="12" hidden="1">#REF!</definedName>
    <definedName name="BExKMYVQK76DINJWDJX5EG3NBECG" localSheetId="11" hidden="1">#REF!</definedName>
    <definedName name="BExKMYVQK76DINJWDJX5EG3NBECG" localSheetId="7" hidden="1">#REF!</definedName>
    <definedName name="BExKMYVQK76DINJWDJX5EG3NBECG" localSheetId="9" hidden="1">#REF!</definedName>
    <definedName name="BExKMYVQK76DINJWDJX5EG3NBECG" localSheetId="10" hidden="1">#REF!</definedName>
    <definedName name="BExKMYVQK76DINJWDJX5EG3NBECG" hidden="1">#REF!</definedName>
    <definedName name="BExKNBGV2IR3S7M0BX4810KZB4V3" localSheetId="10" hidden="1">#REF!</definedName>
    <definedName name="BExKNBGV2IR3S7M0BX4810KZB4V3" hidden="1">'[2]Reco Sheet for Fcast'!$H$2:$I$2</definedName>
    <definedName name="BExKNCTBZTSY3MO42VU5PLV6YUHZ" localSheetId="10" hidden="1">#REF!</definedName>
    <definedName name="BExKNCTBZTSY3MO42VU5PLV6YUHZ" hidden="1">'[2]Reco Sheet for Fcast'!$F$10:$G$10</definedName>
    <definedName name="BExKNGV2YY749C42AQ2T9QNIE5C3" localSheetId="10" hidden="1">#REF!</definedName>
    <definedName name="BExKNGV2YY749C42AQ2T9QNIE5C3" hidden="1">'[2]Reco Sheet for Fcast'!$F$7:$G$7</definedName>
    <definedName name="BExKNTG8WOYHOW9I6K6WBGXTRX0X" localSheetId="16" hidden="1">#REF!</definedName>
    <definedName name="BExKNTG8WOYHOW9I6K6WBGXTRX0X" localSheetId="18" hidden="1">#REF!</definedName>
    <definedName name="BExKNTG8WOYHOW9I6K6WBGXTRX0X" localSheetId="19" hidden="1">#REF!</definedName>
    <definedName name="BExKNTG8WOYHOW9I6K6WBGXTRX0X" localSheetId="12" hidden="1">#REF!</definedName>
    <definedName name="BExKNTG8WOYHOW9I6K6WBGXTRX0X" localSheetId="5" hidden="1">#REF!</definedName>
    <definedName name="BExKNTG8WOYHOW9I6K6WBGXTRX0X" localSheetId="11" hidden="1">#REF!</definedName>
    <definedName name="BExKNTG8WOYHOW9I6K6WBGXTRX0X" localSheetId="7" hidden="1">#REF!</definedName>
    <definedName name="BExKNTG8WOYHOW9I6K6WBGXTRX0X" localSheetId="9" hidden="1">#REF!</definedName>
    <definedName name="BExKNTG8WOYHOW9I6K6WBGXTRX0X" hidden="1">#REF!</definedName>
    <definedName name="BExKNV8UOHVWEHDJWI2WMJ9X6QHZ" localSheetId="10" hidden="1">#REF!</definedName>
    <definedName name="BExKNV8UOHVWEHDJWI2WMJ9X6QHZ" hidden="1">'[2]Reco Sheet for Fcast'!$I$9:$J$9</definedName>
    <definedName name="BExKNZLD7UATC1MYRNJD8H2NH4KU" localSheetId="10" hidden="1">#REF!</definedName>
    <definedName name="BExKNZLD7UATC1MYRNJD8H2NH4KU" hidden="1">'[2]Reco Sheet for Fcast'!$F$15</definedName>
    <definedName name="BExKNZQUKQQG2Y97R74G4O4BJP1L" localSheetId="10" hidden="1">#REF!</definedName>
    <definedName name="BExKNZQUKQQG2Y97R74G4O4BJP1L" hidden="1">'[2]Reco Sheet for Fcast'!$F$10:$G$10</definedName>
    <definedName name="BExKO06X0EAD3ABEG1E8PWLDWHBA" localSheetId="10" hidden="1">#REF!</definedName>
    <definedName name="BExKO06X0EAD3ABEG1E8PWLDWHBA" hidden="1">'[2]Reco Sheet for Fcast'!$I$9:$J$9</definedName>
    <definedName name="BExKO2AHHSGNI1AZOIOW21KPXKPE" localSheetId="10" hidden="1">#REF!</definedName>
    <definedName name="BExKO2AHHSGNI1AZOIOW21KPXKPE" hidden="1">'[2]Reco Sheet for Fcast'!$F$11:$G$11</definedName>
    <definedName name="BExKO2FXWJWC5IZLDN8JHYILQJ2N" localSheetId="10" hidden="1">#REF!</definedName>
    <definedName name="BExKO2FXWJWC5IZLDN8JHYILQJ2N" hidden="1">'[2]Reco Sheet for Fcast'!$I$11:$J$11</definedName>
    <definedName name="BExKO438WZ8FKOU00NURGFMOYXWN" localSheetId="10" hidden="1">#REF!</definedName>
    <definedName name="BExKO438WZ8FKOU00NURGFMOYXWN" hidden="1">'[2]Reco Sheet for Fcast'!$I$6:$J$6</definedName>
    <definedName name="BExKODIZGWW2EQD0FEYW6WK6XLCM" localSheetId="10" hidden="1">#REF!</definedName>
    <definedName name="BExKODIZGWW2EQD0FEYW6WK6XLCM" hidden="1">'[2]Reco Sheet for Fcast'!$I$6:$J$6</definedName>
    <definedName name="BExKOLRTA7ZVSAAV7FAC0JKTRRGQ" localSheetId="16" hidden="1">#REF!</definedName>
    <definedName name="BExKOLRTA7ZVSAAV7FAC0JKTRRGQ" localSheetId="18" hidden="1">#REF!</definedName>
    <definedName name="BExKOLRTA7ZVSAAV7FAC0JKTRRGQ" localSheetId="19" hidden="1">#REF!</definedName>
    <definedName name="BExKOLRTA7ZVSAAV7FAC0JKTRRGQ" localSheetId="12" hidden="1">#REF!</definedName>
    <definedName name="BExKOLRTA7ZVSAAV7FAC0JKTRRGQ" localSheetId="5" hidden="1">#REF!</definedName>
    <definedName name="BExKOLRTA7ZVSAAV7FAC0JKTRRGQ" localSheetId="11" hidden="1">#REF!</definedName>
    <definedName name="BExKOLRTA7ZVSAAV7FAC0JKTRRGQ" localSheetId="7" hidden="1">#REF!</definedName>
    <definedName name="BExKOLRTA7ZVSAAV7FAC0JKTRRGQ" localSheetId="9" hidden="1">#REF!</definedName>
    <definedName name="BExKOLRTA7ZVSAAV7FAC0JKTRRGQ" hidden="1">#REF!</definedName>
    <definedName name="BExKOPO2HPWVQGAKW8LOZMPIDEFG" localSheetId="10" hidden="1">#REF!</definedName>
    <definedName name="BExKOPO2HPWVQGAKW8LOZMPIDEFG" hidden="1">'[2]Reco Sheet for Fcast'!$F$9:$G$9</definedName>
    <definedName name="BExKP65ITMV7ZKUYQ52F67Y4M5EJ" localSheetId="16" hidden="1">#REF!</definedName>
    <definedName name="BExKP65ITMV7ZKUYQ52F67Y4M5EJ" localSheetId="18" hidden="1">#REF!</definedName>
    <definedName name="BExKP65ITMV7ZKUYQ52F67Y4M5EJ" localSheetId="19" hidden="1">#REF!</definedName>
    <definedName name="BExKP65ITMV7ZKUYQ52F67Y4M5EJ" localSheetId="12" hidden="1">#REF!</definedName>
    <definedName name="BExKP65ITMV7ZKUYQ52F67Y4M5EJ" localSheetId="5" hidden="1">#REF!</definedName>
    <definedName name="BExKP65ITMV7ZKUYQ52F67Y4M5EJ" localSheetId="11" hidden="1">#REF!</definedName>
    <definedName name="BExKP65ITMV7ZKUYQ52F67Y4M5EJ" localSheetId="7" hidden="1">#REF!</definedName>
    <definedName name="BExKP65ITMV7ZKUYQ52F67Y4M5EJ" localSheetId="9" hidden="1">#REF!</definedName>
    <definedName name="BExKP65ITMV7ZKUYQ52F67Y4M5EJ" hidden="1">#REF!</definedName>
    <definedName name="BExKPBJJN98NVSALRMK9B8P0823D" localSheetId="16" hidden="1">#REF!</definedName>
    <definedName name="BExKPBJJN98NVSALRMK9B8P0823D" localSheetId="18" hidden="1">#REF!</definedName>
    <definedName name="BExKPBJJN98NVSALRMK9B8P0823D" localSheetId="19" hidden="1">#REF!</definedName>
    <definedName name="BExKPBJJN98NVSALRMK9B8P0823D" localSheetId="12" hidden="1">#REF!</definedName>
    <definedName name="BExKPBJJN98NVSALRMK9B8P0823D" localSheetId="11" hidden="1">#REF!</definedName>
    <definedName name="BExKPBJJN98NVSALRMK9B8P0823D" localSheetId="7" hidden="1">#REF!</definedName>
    <definedName name="BExKPBJJN98NVSALRMK9B8P0823D" localSheetId="9" hidden="1">#REF!</definedName>
    <definedName name="BExKPBJJN98NVSALRMK9B8P0823D" hidden="1">#REF!</definedName>
    <definedName name="BExKPEZP0QTKOTLIMMIFSVTHQEEK" localSheetId="10" hidden="1">#REF!</definedName>
    <definedName name="BExKPEZP0QTKOTLIMMIFSVTHQEEK" hidden="1">'[2]Reco Sheet for Fcast'!$F$8:$G$8</definedName>
    <definedName name="BExKPIVZA7ZAIKDDY6ZGU9Z4MH4H" localSheetId="16" hidden="1">#REF!</definedName>
    <definedName name="BExKPIVZA7ZAIKDDY6ZGU9Z4MH4H" localSheetId="18" hidden="1">#REF!</definedName>
    <definedName name="BExKPIVZA7ZAIKDDY6ZGU9Z4MH4H" localSheetId="19" hidden="1">#REF!</definedName>
    <definedName name="BExKPIVZA7ZAIKDDY6ZGU9Z4MH4H" localSheetId="12" hidden="1">#REF!</definedName>
    <definedName name="BExKPIVZA7ZAIKDDY6ZGU9Z4MH4H" localSheetId="5" hidden="1">#REF!</definedName>
    <definedName name="BExKPIVZA7ZAIKDDY6ZGU9Z4MH4H" localSheetId="11" hidden="1">#REF!</definedName>
    <definedName name="BExKPIVZA7ZAIKDDY6ZGU9Z4MH4H" localSheetId="7" hidden="1">#REF!</definedName>
    <definedName name="BExKPIVZA7ZAIKDDY6ZGU9Z4MH4H" localSheetId="9" hidden="1">#REF!</definedName>
    <definedName name="BExKPIVZA7ZAIKDDY6ZGU9Z4MH4H" hidden="1">#REF!</definedName>
    <definedName name="BExKPLQJX0HJ8OTXBXH9IC9J2V0W" localSheetId="16" hidden="1">'[3]AMI P &amp; L'!#REF!</definedName>
    <definedName name="BExKPLQJX0HJ8OTXBXH9IC9J2V0W" localSheetId="18" hidden="1">'[3]AMI P &amp; L'!#REF!</definedName>
    <definedName name="BExKPLQJX0HJ8OTXBXH9IC9J2V0W" localSheetId="19" hidden="1">'[3]AMI P &amp; L'!#REF!</definedName>
    <definedName name="BExKPLQJX0HJ8OTXBXH9IC9J2V0W" localSheetId="12" hidden="1">'[3]AMI P &amp; L'!#REF!</definedName>
    <definedName name="BExKPLQJX0HJ8OTXBXH9IC9J2V0W" localSheetId="5" hidden="1">'[3]AMI P &amp; L'!#REF!</definedName>
    <definedName name="BExKPLQJX0HJ8OTXBXH9IC9J2V0W" localSheetId="11" hidden="1">'[3]AMI P &amp; L'!#REF!</definedName>
    <definedName name="BExKPLQJX0HJ8OTXBXH9IC9J2V0W" localSheetId="7" hidden="1">'[3]AMI P &amp; L'!#REF!</definedName>
    <definedName name="BExKPLQJX0HJ8OTXBXH9IC9J2V0W" localSheetId="9" hidden="1">'[3]AMI P &amp; L'!#REF!</definedName>
    <definedName name="BExKPLQJX0HJ8OTXBXH9IC9J2V0W" localSheetId="10" hidden="1">#REF!</definedName>
    <definedName name="BExKPLQJX0HJ8OTXBXH9IC9J2V0W" hidden="1">'[3]AMI P &amp; L'!#REF!</definedName>
    <definedName name="BExKPN8C7GN36ZJZHLOB74LU6KT0" localSheetId="10" hidden="1">#REF!</definedName>
    <definedName name="BExKPN8C7GN36ZJZHLOB74LU6KT0" hidden="1">'[2]Reco Sheet for Fcast'!$F$7:$G$7</definedName>
    <definedName name="BExKPOA7KQEO5H53FUG2NPXVNY9Z" hidden="1">'[4]Bud Mth'!$L$6:$M$11</definedName>
    <definedName name="BExKPWZ3MV9AIHWS8PFU742XQN0T" localSheetId="16" hidden="1">#REF!</definedName>
    <definedName name="BExKPWZ3MV9AIHWS8PFU742XQN0T" localSheetId="18" hidden="1">#REF!</definedName>
    <definedName name="BExKPWZ3MV9AIHWS8PFU742XQN0T" localSheetId="19" hidden="1">#REF!</definedName>
    <definedName name="BExKPWZ3MV9AIHWS8PFU742XQN0T" localSheetId="12" hidden="1">#REF!</definedName>
    <definedName name="BExKPWZ3MV9AIHWS8PFU742XQN0T" localSheetId="5" hidden="1">#REF!</definedName>
    <definedName name="BExKPWZ3MV9AIHWS8PFU742XQN0T" localSheetId="11" hidden="1">#REF!</definedName>
    <definedName name="BExKPWZ3MV9AIHWS8PFU742XQN0T" localSheetId="7" hidden="1">#REF!</definedName>
    <definedName name="BExKPWZ3MV9AIHWS8PFU742XQN0T" localSheetId="9" hidden="1">#REF!</definedName>
    <definedName name="BExKPWZ3MV9AIHWS8PFU742XQN0T" localSheetId="10" hidden="1">#REF!</definedName>
    <definedName name="BExKPWZ3MV9AIHWS8PFU742XQN0T" hidden="1">#REF!</definedName>
    <definedName name="BExKPX9VZ1J5021Q98K60HMPJU58" localSheetId="10" hidden="1">#REF!</definedName>
    <definedName name="BExKPX9VZ1J5021Q98K60HMPJU58" hidden="1">'[2]Reco Sheet for Fcast'!$G$2</definedName>
    <definedName name="BExKQJGAAWNM3NT19E9I0CQDBTU0" localSheetId="16" hidden="1">'[3]AMI P &amp; L'!#REF!</definedName>
    <definedName name="BExKQJGAAWNM3NT19E9I0CQDBTU0" localSheetId="18" hidden="1">'[3]AMI P &amp; L'!#REF!</definedName>
    <definedName name="BExKQJGAAWNM3NT19E9I0CQDBTU0" localSheetId="19" hidden="1">'[3]AMI P &amp; L'!#REF!</definedName>
    <definedName name="BExKQJGAAWNM3NT19E9I0CQDBTU0" localSheetId="12" hidden="1">'[3]AMI P &amp; L'!#REF!</definedName>
    <definedName name="BExKQJGAAWNM3NT19E9I0CQDBTU0" localSheetId="5" hidden="1">'[3]AMI P &amp; L'!#REF!</definedName>
    <definedName name="BExKQJGAAWNM3NT19E9I0CQDBTU0" localSheetId="11" hidden="1">'[3]AMI P &amp; L'!#REF!</definedName>
    <definedName name="BExKQJGAAWNM3NT19E9I0CQDBTU0" localSheetId="7" hidden="1">'[3]AMI P &amp; L'!#REF!</definedName>
    <definedName name="BExKQJGAAWNM3NT19E9I0CQDBTU0" localSheetId="9" hidden="1">'[3]AMI P &amp; L'!#REF!</definedName>
    <definedName name="BExKQJGAAWNM3NT19E9I0CQDBTU0" localSheetId="10" hidden="1">#REF!</definedName>
    <definedName name="BExKQJGAAWNM3NT19E9I0CQDBTU0" hidden="1">'[3]AMI P &amp; L'!#REF!</definedName>
    <definedName name="BExKQM5GJ1ZN5REKFE7YVBQ0KXWF" localSheetId="10" hidden="1">#REF!</definedName>
    <definedName name="BExKQM5GJ1ZN5REKFE7YVBQ0KXWF" hidden="1">'[2]Reco Sheet for Fcast'!$F$8:$G$8</definedName>
    <definedName name="BExKQPLDXXZOE89AAUX3S6BSJMIK" localSheetId="16" hidden="1">#REF!</definedName>
    <definedName name="BExKQPLDXXZOE89AAUX3S6BSJMIK" localSheetId="18" hidden="1">#REF!</definedName>
    <definedName name="BExKQPLDXXZOE89AAUX3S6BSJMIK" localSheetId="19" hidden="1">#REF!</definedName>
    <definedName name="BExKQPLDXXZOE89AAUX3S6BSJMIK" localSheetId="12" hidden="1">#REF!</definedName>
    <definedName name="BExKQPLDXXZOE89AAUX3S6BSJMIK" localSheetId="8" hidden="1">#REF!</definedName>
    <definedName name="BExKQPLDXXZOE89AAUX3S6BSJMIK" localSheetId="11" hidden="1">#REF!</definedName>
    <definedName name="BExKQPLDXXZOE89AAUX3S6BSJMIK" localSheetId="7" hidden="1">#REF!</definedName>
    <definedName name="BExKQPLDXXZOE89AAUX3S6BSJMIK" localSheetId="9" hidden="1">#REF!</definedName>
    <definedName name="BExKQPLDXXZOE89AAUX3S6BSJMIK" hidden="1">#REF!</definedName>
    <definedName name="BExKQQ71278061G7ZFYGPWOMOMY2" localSheetId="10" hidden="1">#REF!</definedName>
    <definedName name="BExKQQ71278061G7ZFYGPWOMOMY2" hidden="1">'[2]Reco Sheet for Fcast'!$F$7:$G$7</definedName>
    <definedName name="BExKQTXRG3ECU8NT47UR7643LO5G" localSheetId="10" hidden="1">#REF!</definedName>
    <definedName name="BExKQTXRG3ECU8NT47UR7643LO5G" hidden="1">'[2]Reco Sheet for Fcast'!$F$7:$G$7</definedName>
    <definedName name="BExKQVL7HPOIZ4FHANDFMVOJLEPR" localSheetId="10" hidden="1">#REF!</definedName>
    <definedName name="BExKQVL7HPOIZ4FHANDFMVOJLEPR" hidden="1">'[2]Reco Sheet for Fcast'!$F$10:$G$10</definedName>
    <definedName name="BExKR8RZSEHW184G0Z56B4EGNU72" localSheetId="10" hidden="1">#REF!</definedName>
    <definedName name="BExKR8RZSEHW184G0Z56B4EGNU72" hidden="1">'[2]Reco Sheet for Fcast'!$F$15:$G$26</definedName>
    <definedName name="BExKRCO7LYZM5H2ESGUGVF5TQICB" localSheetId="16" hidden="1">#REF!</definedName>
    <definedName name="BExKRCO7LYZM5H2ESGUGVF5TQICB" localSheetId="18" hidden="1">#REF!</definedName>
    <definedName name="BExKRCO7LYZM5H2ESGUGVF5TQICB" localSheetId="19" hidden="1">#REF!</definedName>
    <definedName name="BExKRCO7LYZM5H2ESGUGVF5TQICB" localSheetId="12" hidden="1">#REF!</definedName>
    <definedName name="BExKRCO7LYZM5H2ESGUGVF5TQICB" localSheetId="5" hidden="1">#REF!</definedName>
    <definedName name="BExKRCO7LYZM5H2ESGUGVF5TQICB" localSheetId="11" hidden="1">#REF!</definedName>
    <definedName name="BExKRCO7LYZM5H2ESGUGVF5TQICB" localSheetId="7" hidden="1">#REF!</definedName>
    <definedName name="BExKRCO7LYZM5H2ESGUGVF5TQICB" localSheetId="9" hidden="1">#REF!</definedName>
    <definedName name="BExKRCO7LYZM5H2ESGUGVF5TQICB" hidden="1">#REF!</definedName>
    <definedName name="BExKRKRIT575GO53KC15JKG2VLFG" hidden="1">'[4]Bud Mth'!$I$11:$J$11</definedName>
    <definedName name="BExKRVUSQ6PA7ZYQSTEQL3X7PB9P" localSheetId="10" hidden="1">#REF!</definedName>
    <definedName name="BExKRVUSQ6PA7ZYQSTEQL3X7PB9P" hidden="1">'[2]Reco Sheet for Fcast'!$I$6:$J$6</definedName>
    <definedName name="BExKRY3KZ7F7RB2KH8HXSQ85IEQO" localSheetId="10" hidden="1">#REF!</definedName>
    <definedName name="BExKRY3KZ7F7RB2KH8HXSQ85IEQO" hidden="1">'[2]Reco Sheet for Fcast'!$I$9:$J$9</definedName>
    <definedName name="BExKSA37DZTCK6H13HPIKR0ZFVL8" localSheetId="10" hidden="1">#REF!</definedName>
    <definedName name="BExKSA37DZTCK6H13HPIKR0ZFVL8" hidden="1">'[2]Reco Sheet for Fcast'!$F$10:$G$10</definedName>
    <definedName name="BExKSADYTB6EPXXFJGZAKEX6H5LW" localSheetId="16" hidden="1">#REF!</definedName>
    <definedName name="BExKSADYTB6EPXXFJGZAKEX6H5LW" localSheetId="18" hidden="1">#REF!</definedName>
    <definedName name="BExKSADYTB6EPXXFJGZAKEX6H5LW" localSheetId="19" hidden="1">#REF!</definedName>
    <definedName name="BExKSADYTB6EPXXFJGZAKEX6H5LW" localSheetId="12" hidden="1">#REF!</definedName>
    <definedName name="BExKSADYTB6EPXXFJGZAKEX6H5LW" localSheetId="5" hidden="1">#REF!</definedName>
    <definedName name="BExKSADYTB6EPXXFJGZAKEX6H5LW" localSheetId="11" hidden="1">#REF!</definedName>
    <definedName name="BExKSADYTB6EPXXFJGZAKEX6H5LW" localSheetId="7" hidden="1">#REF!</definedName>
    <definedName name="BExKSADYTB6EPXXFJGZAKEX6H5LW" localSheetId="9" hidden="1">#REF!</definedName>
    <definedName name="BExKSADYTB6EPXXFJGZAKEX6H5LW" hidden="1">#REF!</definedName>
    <definedName name="BExKSFMOMSZYDE0WNC94F40S6636" localSheetId="10" hidden="1">#REF!</definedName>
    <definedName name="BExKSFMOMSZYDE0WNC94F40S6636" hidden="1">'[2]Reco Sheet for Fcast'!$F$10:$G$10</definedName>
    <definedName name="BExKSHQ9K79S8KYUWIV5M5LAHHF1" localSheetId="10" hidden="1">#REF!</definedName>
    <definedName name="BExKSHQ9K79S8KYUWIV5M5LAHHF1" hidden="1">'[2]Reco Sheet for Fcast'!$I$9:$J$9</definedName>
    <definedName name="BExKSIHBY1GBZKVKDABW487FDGM6" localSheetId="16" hidden="1">#REF!</definedName>
    <definedName name="BExKSIHBY1GBZKVKDABW487FDGM6" localSheetId="18" hidden="1">#REF!</definedName>
    <definedName name="BExKSIHBY1GBZKVKDABW487FDGM6" localSheetId="19" hidden="1">#REF!</definedName>
    <definedName name="BExKSIHBY1GBZKVKDABW487FDGM6" localSheetId="12" hidden="1">#REF!</definedName>
    <definedName name="BExKSIHBY1GBZKVKDABW487FDGM6" localSheetId="5" hidden="1">#REF!</definedName>
    <definedName name="BExKSIHBY1GBZKVKDABW487FDGM6" localSheetId="11" hidden="1">#REF!</definedName>
    <definedName name="BExKSIHBY1GBZKVKDABW487FDGM6" localSheetId="7" hidden="1">#REF!</definedName>
    <definedName name="BExKSIHBY1GBZKVKDABW487FDGM6" localSheetId="9" hidden="1">#REF!</definedName>
    <definedName name="BExKSIHBY1GBZKVKDABW487FDGM6" hidden="1">#REF!</definedName>
    <definedName name="BExKSJIZIOQBVTEHBIN269MXJSLL" localSheetId="16" hidden="1">#REF!</definedName>
    <definedName name="BExKSJIZIOQBVTEHBIN269MXJSLL" localSheetId="18" hidden="1">#REF!</definedName>
    <definedName name="BExKSJIZIOQBVTEHBIN269MXJSLL" localSheetId="19" hidden="1">#REF!</definedName>
    <definedName name="BExKSJIZIOQBVTEHBIN269MXJSLL" localSheetId="12" hidden="1">#REF!</definedName>
    <definedName name="BExKSJIZIOQBVTEHBIN269MXJSLL" localSheetId="11" hidden="1">#REF!</definedName>
    <definedName name="BExKSJIZIOQBVTEHBIN269MXJSLL" localSheetId="7" hidden="1">#REF!</definedName>
    <definedName name="BExKSJIZIOQBVTEHBIN269MXJSLL" localSheetId="9" hidden="1">#REF!</definedName>
    <definedName name="BExKSJIZIOQBVTEHBIN269MXJSLL" hidden="1">#REF!</definedName>
    <definedName name="BExKSJTWG9L3FCX8FLK4EMUJMF27" localSheetId="10" hidden="1">#REF!</definedName>
    <definedName name="BExKSJTWG9L3FCX8FLK4EMUJMF27" hidden="1">'[2]Reco Sheet for Fcast'!$F$7:$G$7</definedName>
    <definedName name="BExKSU0MKNAVZYYPKCYTZDWQX4R8" localSheetId="10" hidden="1">#REF!</definedName>
    <definedName name="BExKSU0MKNAVZYYPKCYTZDWQX4R8" hidden="1">'[2]Reco Sheet for Fcast'!$F$15:$G$34</definedName>
    <definedName name="BExKSX60G1MUS689FXIGYP2F7C62" localSheetId="10" hidden="1">#REF!</definedName>
    <definedName name="BExKSX60G1MUS689FXIGYP2F7C62" hidden="1">'[2]Reco Sheet for Fcast'!$I$10:$J$10</definedName>
    <definedName name="BExKT2UZ7Y2VWF5NQE18SJRLD2RN" localSheetId="10" hidden="1">#REF!</definedName>
    <definedName name="BExKT2UZ7Y2VWF5NQE18SJRLD2RN" hidden="1">'[2]Reco Sheet for Fcast'!$I$9:$J$9</definedName>
    <definedName name="BExKT3GJFNGAM09H5F615E36A38C" localSheetId="10" hidden="1">#REF!</definedName>
    <definedName name="BExKT3GJFNGAM09H5F615E36A38C" hidden="1">'[2]Reco Sheet for Fcast'!$I$11:$J$11</definedName>
    <definedName name="BExKTQZGN8GI3XGSEXMPCCA3S19H" localSheetId="10" hidden="1">#REF!</definedName>
    <definedName name="BExKTQZGN8GI3XGSEXMPCCA3S19H" hidden="1">'[2]Reco Sheet for Fcast'!$F$9:$G$9</definedName>
    <definedName name="BExKTUKYYU0F6TUW1RXV24LRAZFE" localSheetId="10" hidden="1">#REF!</definedName>
    <definedName name="BExKTUKYYU0F6TUW1RXV24LRAZFE" hidden="1">'[2]Reco Sheet for Fcast'!$I$11:$J$11</definedName>
    <definedName name="BExKU3FBLHQBIUTN6XEZW5GC9OG1" localSheetId="10" hidden="1">#REF!</definedName>
    <definedName name="BExKU3FBLHQBIUTN6XEZW5GC9OG1" hidden="1">'[2]Reco Sheet for Fcast'!$F$7:$G$7</definedName>
    <definedName name="BExKU6PVEJJWP8VRA5YJY2K0HNEG" localSheetId="16" hidden="1">#REF!</definedName>
    <definedName name="BExKU6PVEJJWP8VRA5YJY2K0HNEG" localSheetId="18" hidden="1">#REF!</definedName>
    <definedName name="BExKU6PVEJJWP8VRA5YJY2K0HNEG" localSheetId="19" hidden="1">#REF!</definedName>
    <definedName name="BExKU6PVEJJWP8VRA5YJY2K0HNEG" localSheetId="12" hidden="1">#REF!</definedName>
    <definedName name="BExKU6PVEJJWP8VRA5YJY2K0HNEG" localSheetId="5" hidden="1">#REF!</definedName>
    <definedName name="BExKU6PVEJJWP8VRA5YJY2K0HNEG" localSheetId="11" hidden="1">#REF!</definedName>
    <definedName name="BExKU6PVEJJWP8VRA5YJY2K0HNEG" localSheetId="7" hidden="1">#REF!</definedName>
    <definedName name="BExKU6PVEJJWP8VRA5YJY2K0HNEG" localSheetId="9" hidden="1">#REF!</definedName>
    <definedName name="BExKU6PVEJJWP8VRA5YJY2K0HNEG" hidden="1">#REF!</definedName>
    <definedName name="BExKU82I99FEUIZLODXJDOJC96CQ" localSheetId="10" hidden="1">#REF!</definedName>
    <definedName name="BExKU82I99FEUIZLODXJDOJC96CQ" hidden="1">'[2]Reco Sheet for Fcast'!$F$10:$G$10</definedName>
    <definedName name="BExKUDM0DFSCM3D91SH0XLXJSL18" localSheetId="10" hidden="1">#REF!</definedName>
    <definedName name="BExKUDM0DFSCM3D91SH0XLXJSL18" hidden="1">'[2]Reco Sheet for Fcast'!$G$2</definedName>
    <definedName name="BExKULEKJLA77AUQPDUHSM94Y76Z" localSheetId="10" hidden="1">#REF!</definedName>
    <definedName name="BExKULEKJLA77AUQPDUHSM94Y76Z" hidden="1">'[2]Reco Sheet for Fcast'!$I$9:$J$9</definedName>
    <definedName name="BExKV08R85MKI3MAX9E2HERNQUNL" localSheetId="10" hidden="1">#REF!</definedName>
    <definedName name="BExKV08R85MKI3MAX9E2HERNQUNL" hidden="1">'[2]Reco Sheet for Fcast'!$H$2:$I$2</definedName>
    <definedName name="BExKV4AAUNNJL5JWD7PX6BFKVS6O" localSheetId="10" hidden="1">#REF!</definedName>
    <definedName name="BExKV4AAUNNJL5JWD7PX6BFKVS6O" hidden="1">'[2]Reco Sheet for Fcast'!$F$8:$G$8</definedName>
    <definedName name="BExKVDVK6HN74GQPTXICP9BFC8CF" localSheetId="10" hidden="1">#REF!</definedName>
    <definedName name="BExKVDVK6HN74GQPTXICP9BFC8CF" hidden="1">'[2]Reco Sheet for Fcast'!$I$10:$J$10</definedName>
    <definedName name="BExKVFDI6VT9LE5D9GFPZX51AC4I" hidden="1">'[2]Reco Sheet for Fcast'!$I$8:$J$8</definedName>
    <definedName name="BExKVFZ3ZZGIC1QI8XN6BYFWN0ZY" localSheetId="16" hidden="1">'[3]AMI P &amp; L'!#REF!</definedName>
    <definedName name="BExKVFZ3ZZGIC1QI8XN6BYFWN0ZY" localSheetId="18" hidden="1">'[3]AMI P &amp; L'!#REF!</definedName>
    <definedName name="BExKVFZ3ZZGIC1QI8XN6BYFWN0ZY" localSheetId="19" hidden="1">'[3]AMI P &amp; L'!#REF!</definedName>
    <definedName name="BExKVFZ3ZZGIC1QI8XN6BYFWN0ZY" localSheetId="12" hidden="1">'[3]AMI P &amp; L'!#REF!</definedName>
    <definedName name="BExKVFZ3ZZGIC1QI8XN6BYFWN0ZY" localSheetId="5" hidden="1">'[3]AMI P &amp; L'!#REF!</definedName>
    <definedName name="BExKVFZ3ZZGIC1QI8XN6BYFWN0ZY" localSheetId="11" hidden="1">'[3]AMI P &amp; L'!#REF!</definedName>
    <definedName name="BExKVFZ3ZZGIC1QI8XN6BYFWN0ZY" localSheetId="7" hidden="1">'[3]AMI P &amp; L'!#REF!</definedName>
    <definedName name="BExKVFZ3ZZGIC1QI8XN6BYFWN0ZY" localSheetId="9" hidden="1">'[3]AMI P &amp; L'!#REF!</definedName>
    <definedName name="BExKVFZ3ZZGIC1QI8XN6BYFWN0ZY" localSheetId="10" hidden="1">#REF!</definedName>
    <definedName name="BExKVFZ3ZZGIC1QI8XN6BYFWN0ZY" hidden="1">'[3]AMI P &amp; L'!#REF!</definedName>
    <definedName name="BExKVG4KGO28KPGTAFL1R8TTZ10N" localSheetId="10" hidden="1">#REF!</definedName>
    <definedName name="BExKVG4KGO28KPGTAFL1R8TTZ10N" hidden="1">'[2]Reco Sheet for Fcast'!$H$2:$I$2</definedName>
    <definedName name="BExKVZR7CUPJCB2M8WO0J2ESDEUX" hidden="1">'[4]Bud Mth'!$F$7:$G$7</definedName>
    <definedName name="BExKW0CSH7DA02YSNV64PSEIXB2P" localSheetId="10" hidden="1">#REF!</definedName>
    <definedName name="BExKW0CSH7DA02YSNV64PSEIXB2P" hidden="1">'[2]Reco Sheet for Fcast'!$I$11:$J$11</definedName>
    <definedName name="BExKWG8MR20O13C3YSUIHBD2BWQ2" localSheetId="16" hidden="1">#REF!</definedName>
    <definedName name="BExKWG8MR20O13C3YSUIHBD2BWQ2" localSheetId="18" hidden="1">#REF!</definedName>
    <definedName name="BExKWG8MR20O13C3YSUIHBD2BWQ2" localSheetId="19" hidden="1">#REF!</definedName>
    <definedName name="BExKWG8MR20O13C3YSUIHBD2BWQ2" localSheetId="12" hidden="1">#REF!</definedName>
    <definedName name="BExKWG8MR20O13C3YSUIHBD2BWQ2" localSheetId="5" hidden="1">#REF!</definedName>
    <definedName name="BExKWG8MR20O13C3YSUIHBD2BWQ2" localSheetId="11" hidden="1">#REF!</definedName>
    <definedName name="BExKWG8MR20O13C3YSUIHBD2BWQ2" localSheetId="7" hidden="1">#REF!</definedName>
    <definedName name="BExKWG8MR20O13C3YSUIHBD2BWQ2" localSheetId="9" hidden="1">#REF!</definedName>
    <definedName name="BExKWG8MR20O13C3YSUIHBD2BWQ2" localSheetId="10" hidden="1">#REF!</definedName>
    <definedName name="BExKWG8MR20O13C3YSUIHBD2BWQ2" hidden="1">#REF!</definedName>
    <definedName name="BExM9NUG3Q31X01AI9ZJCZIX25CS" localSheetId="10" hidden="1">#REF!</definedName>
    <definedName name="BExM9NUG3Q31X01AI9ZJCZIX25CS" hidden="1">'[2]Reco Sheet for Fcast'!$F$10:$G$10</definedName>
    <definedName name="BExM9OG182RP30MY23PG49LVPZ1C" localSheetId="16" hidden="1">'[3]AMI P &amp; L'!#REF!</definedName>
    <definedName name="BExM9OG182RP30MY23PG49LVPZ1C" localSheetId="18" hidden="1">'[3]AMI P &amp; L'!#REF!</definedName>
    <definedName name="BExM9OG182RP30MY23PG49LVPZ1C" localSheetId="19" hidden="1">'[3]AMI P &amp; L'!#REF!</definedName>
    <definedName name="BExM9OG182RP30MY23PG49LVPZ1C" localSheetId="12" hidden="1">'[3]AMI P &amp; L'!#REF!</definedName>
    <definedName name="BExM9OG182RP30MY23PG49LVPZ1C" localSheetId="5" hidden="1">'[3]AMI P &amp; L'!#REF!</definedName>
    <definedName name="BExM9OG182RP30MY23PG49LVPZ1C" localSheetId="11" hidden="1">'[3]AMI P &amp; L'!#REF!</definedName>
    <definedName name="BExM9OG182RP30MY23PG49LVPZ1C" localSheetId="7" hidden="1">'[3]AMI P &amp; L'!#REF!</definedName>
    <definedName name="BExM9OG182RP30MY23PG49LVPZ1C" localSheetId="9" hidden="1">'[3]AMI P &amp; L'!#REF!</definedName>
    <definedName name="BExM9OG182RP30MY23PG49LVPZ1C" localSheetId="10" hidden="1">#REF!</definedName>
    <definedName name="BExM9OG182RP30MY23PG49LVPZ1C" hidden="1">'[3]AMI P &amp; L'!#REF!</definedName>
    <definedName name="BExMA64MW1S18NH8DCKPCCEI5KCB" localSheetId="10" hidden="1">#REF!</definedName>
    <definedName name="BExMA64MW1S18NH8DCKPCCEI5KCB" hidden="1">'[2]Reco Sheet for Fcast'!$F$9:$G$9</definedName>
    <definedName name="BExMALEWFUEM8Y686IT03ECURUBR" localSheetId="16" hidden="1">'[3]AMI P &amp; L'!#REF!</definedName>
    <definedName name="BExMALEWFUEM8Y686IT03ECURUBR" localSheetId="18" hidden="1">'[3]AMI P &amp; L'!#REF!</definedName>
    <definedName name="BExMALEWFUEM8Y686IT03ECURUBR" localSheetId="19" hidden="1">'[3]AMI P &amp; L'!#REF!</definedName>
    <definedName name="BExMALEWFUEM8Y686IT03ECURUBR" localSheetId="12" hidden="1">'[3]AMI P &amp; L'!#REF!</definedName>
    <definedName name="BExMALEWFUEM8Y686IT03ECURUBR" localSheetId="5" hidden="1">'[3]AMI P &amp; L'!#REF!</definedName>
    <definedName name="BExMALEWFUEM8Y686IT03ECURUBR" localSheetId="11" hidden="1">'[3]AMI P &amp; L'!#REF!</definedName>
    <definedName name="BExMALEWFUEM8Y686IT03ECURUBR" localSheetId="7" hidden="1">'[3]AMI P &amp; L'!#REF!</definedName>
    <definedName name="BExMALEWFUEM8Y686IT03ECURUBR" localSheetId="9" hidden="1">'[3]AMI P &amp; L'!#REF!</definedName>
    <definedName name="BExMALEWFUEM8Y686IT03ECURUBR" localSheetId="10" hidden="1">#REF!</definedName>
    <definedName name="BExMALEWFUEM8Y686IT03ECURUBR" hidden="1">'[3]AMI P &amp; L'!#REF!</definedName>
    <definedName name="BExMAPLZ9E24DON7Y8H2T6MQ1B5K" localSheetId="16" hidden="1">#REF!</definedName>
    <definedName name="BExMAPLZ9E24DON7Y8H2T6MQ1B5K" localSheetId="18" hidden="1">#REF!</definedName>
    <definedName name="BExMAPLZ9E24DON7Y8H2T6MQ1B5K" localSheetId="19" hidden="1">#REF!</definedName>
    <definedName name="BExMAPLZ9E24DON7Y8H2T6MQ1B5K" localSheetId="12" hidden="1">#REF!</definedName>
    <definedName name="BExMAPLZ9E24DON7Y8H2T6MQ1B5K" localSheetId="5" hidden="1">#REF!</definedName>
    <definedName name="BExMAPLZ9E24DON7Y8H2T6MQ1B5K" localSheetId="11" hidden="1">#REF!</definedName>
    <definedName name="BExMAPLZ9E24DON7Y8H2T6MQ1B5K" localSheetId="7" hidden="1">#REF!</definedName>
    <definedName name="BExMAPLZ9E24DON7Y8H2T6MQ1B5K" localSheetId="9" hidden="1">#REF!</definedName>
    <definedName name="BExMAPLZ9E24DON7Y8H2T6MQ1B5K" hidden="1">#REF!</definedName>
    <definedName name="BExMAXJS82ZJ8RS22VLE0V0LDUII" localSheetId="10" hidden="1">#REF!</definedName>
    <definedName name="BExMAXJS82ZJ8RS22VLE0V0LDUII" hidden="1">'[2]Reco Sheet for Fcast'!$I$10:$J$10</definedName>
    <definedName name="BExMB4QRS0R3MTB4CMUHFZ84LNZQ" localSheetId="10" hidden="1">#REF!</definedName>
    <definedName name="BExMB4QRS0R3MTB4CMUHFZ84LNZQ" hidden="1">'[2]Reco Sheet for Fcast'!$F$15</definedName>
    <definedName name="BExMBC35WKQY5CWQJLV4D05O6971" localSheetId="10" hidden="1">#REF!</definedName>
    <definedName name="BExMBC35WKQY5CWQJLV4D05O6971" hidden="1">'[2]Reco Sheet for Fcast'!$I$2</definedName>
    <definedName name="BExMBFTZV4Q1A5KG25C1N9PHQNSW" localSheetId="10" hidden="1">#REF!</definedName>
    <definedName name="BExMBFTZV4Q1A5KG25C1N9PHQNSW" hidden="1">'[2]Reco Sheet for Fcast'!$F$15</definedName>
    <definedName name="BExMBK6ISK3U7KHZKUJXIDKGF6VW" localSheetId="10" hidden="1">#REF!</definedName>
    <definedName name="BExMBK6ISK3U7KHZKUJXIDKGF6VW" hidden="1">'[2]Reco Sheet for Fcast'!$G$2</definedName>
    <definedName name="BExMBQ6BB79Y1S1EZ4BOZ527ZH47" localSheetId="16" hidden="1">#REF!</definedName>
    <definedName name="BExMBQ6BB79Y1S1EZ4BOZ527ZH47" localSheetId="18" hidden="1">#REF!</definedName>
    <definedName name="BExMBQ6BB79Y1S1EZ4BOZ527ZH47" localSheetId="19" hidden="1">#REF!</definedName>
    <definedName name="BExMBQ6BB79Y1S1EZ4BOZ527ZH47" localSheetId="12" hidden="1">#REF!</definedName>
    <definedName name="BExMBQ6BB79Y1S1EZ4BOZ527ZH47" localSheetId="5" hidden="1">#REF!</definedName>
    <definedName name="BExMBQ6BB79Y1S1EZ4BOZ527ZH47" localSheetId="11" hidden="1">#REF!</definedName>
    <definedName name="BExMBQ6BB79Y1S1EZ4BOZ527ZH47" localSheetId="7" hidden="1">#REF!</definedName>
    <definedName name="BExMBQ6BB79Y1S1EZ4BOZ527ZH47" localSheetId="9" hidden="1">#REF!</definedName>
    <definedName name="BExMBQ6BB79Y1S1EZ4BOZ527ZH47" hidden="1">#REF!</definedName>
    <definedName name="BExMBTBHSHFUHXZPKH8T1T26W5AQ" hidden="1">'[2]Reco Sheet for Fcast'!$C$15:$D$23</definedName>
    <definedName name="BExMBYPQDG9AYDQ5E8IECVFREPO6" localSheetId="16" hidden="1">'[5]R8. Capl incl Margins'!#REF!</definedName>
    <definedName name="BExMBYPQDG9AYDQ5E8IECVFREPO6" localSheetId="18" hidden="1">'[5]R8. Capl incl Margins'!#REF!</definedName>
    <definedName name="BExMBYPQDG9AYDQ5E8IECVFREPO6" localSheetId="19" hidden="1">'[5]R8. Capl incl Margins'!#REF!</definedName>
    <definedName name="BExMBYPQDG9AYDQ5E8IECVFREPO6" localSheetId="12" hidden="1">'[5]R8. Capl incl Margins'!#REF!</definedName>
    <definedName name="BExMBYPQDG9AYDQ5E8IECVFREPO6" localSheetId="8" hidden="1">'[3]AMI P &amp; L'!#REF!</definedName>
    <definedName name="BExMBYPQDG9AYDQ5E8IECVFREPO6" localSheetId="11" hidden="1">'[5]R8. Capl incl Margins'!#REF!</definedName>
    <definedName name="BExMBYPQDG9AYDQ5E8IECVFREPO6" localSheetId="7" hidden="1">'[3]AMI P &amp; L'!#REF!</definedName>
    <definedName name="BExMBYPQDG9AYDQ5E8IECVFREPO6" localSheetId="9" hidden="1">'[5]R8. Capl incl Margins'!#REF!</definedName>
    <definedName name="BExMBYPQDG9AYDQ5E8IECVFREPO6" localSheetId="10" hidden="1">#REF!</definedName>
    <definedName name="BExMBYPQDG9AYDQ5E8IECVFREPO6" hidden="1">'[5]R8. Capl incl Margins'!#REF!</definedName>
    <definedName name="BExMC7K41G5WMXC4OKZPL523IN5C" hidden="1">'[2]Reco Sheet for Fcast'!$I$10:$J$10</definedName>
    <definedName name="BExMC8AZUTX8LG89K2JJR7ZG62XX" localSheetId="10" hidden="1">#REF!</definedName>
    <definedName name="BExMC8AZUTX8LG89K2JJR7ZG62XX" hidden="1">'[2]Reco Sheet for Fcast'!$F$7:$G$7</definedName>
    <definedName name="BExMCA96YR10V72G2R0SCIKPZLIZ" localSheetId="16" hidden="1">'[3]AMI P &amp; L'!#REF!</definedName>
    <definedName name="BExMCA96YR10V72G2R0SCIKPZLIZ" localSheetId="18" hidden="1">'[3]AMI P &amp; L'!#REF!</definedName>
    <definedName name="BExMCA96YR10V72G2R0SCIKPZLIZ" localSheetId="19" hidden="1">'[3]AMI P &amp; L'!#REF!</definedName>
    <definedName name="BExMCA96YR10V72G2R0SCIKPZLIZ" localSheetId="12" hidden="1">'[3]AMI P &amp; L'!#REF!</definedName>
    <definedName name="BExMCA96YR10V72G2R0SCIKPZLIZ" localSheetId="5" hidden="1">'[3]AMI P &amp; L'!#REF!</definedName>
    <definedName name="BExMCA96YR10V72G2R0SCIKPZLIZ" localSheetId="11" hidden="1">'[3]AMI P &amp; L'!#REF!</definedName>
    <definedName name="BExMCA96YR10V72G2R0SCIKPZLIZ" localSheetId="7" hidden="1">'[3]AMI P &amp; L'!#REF!</definedName>
    <definedName name="BExMCA96YR10V72G2R0SCIKPZLIZ" localSheetId="9" hidden="1">'[3]AMI P &amp; L'!#REF!</definedName>
    <definedName name="BExMCA96YR10V72G2R0SCIKPZLIZ" localSheetId="10" hidden="1">#REF!</definedName>
    <definedName name="BExMCA96YR10V72G2R0SCIKPZLIZ" hidden="1">'[3]AMI P &amp; L'!#REF!</definedName>
    <definedName name="BExMCB5JU5I2VQDUBS4O42BTEVKI" localSheetId="10" hidden="1">#REF!</definedName>
    <definedName name="BExMCB5JU5I2VQDUBS4O42BTEVKI" hidden="1">'[2]Reco Sheet for Fcast'!$H$2:$I$2</definedName>
    <definedName name="BExMCFSQFSEMPY5IXDIRKZDASDBR" localSheetId="16" hidden="1">'[3]AMI P &amp; L'!#REF!</definedName>
    <definedName name="BExMCFSQFSEMPY5IXDIRKZDASDBR" localSheetId="18" hidden="1">'[3]AMI P &amp; L'!#REF!</definedName>
    <definedName name="BExMCFSQFSEMPY5IXDIRKZDASDBR" localSheetId="19" hidden="1">'[3]AMI P &amp; L'!#REF!</definedName>
    <definedName name="BExMCFSQFSEMPY5IXDIRKZDASDBR" localSheetId="12" hidden="1">'[3]AMI P &amp; L'!#REF!</definedName>
    <definedName name="BExMCFSQFSEMPY5IXDIRKZDASDBR" localSheetId="5" hidden="1">'[3]AMI P &amp; L'!#REF!</definedName>
    <definedName name="BExMCFSQFSEMPY5IXDIRKZDASDBR" localSheetId="11" hidden="1">'[3]AMI P &amp; L'!#REF!</definedName>
    <definedName name="BExMCFSQFSEMPY5IXDIRKZDASDBR" localSheetId="7" hidden="1">'[3]AMI P &amp; L'!#REF!</definedName>
    <definedName name="BExMCFSQFSEMPY5IXDIRKZDASDBR" localSheetId="9" hidden="1">'[3]AMI P &amp; L'!#REF!</definedName>
    <definedName name="BExMCFSQFSEMPY5IXDIRKZDASDBR" localSheetId="10" hidden="1">#REF!</definedName>
    <definedName name="BExMCFSQFSEMPY5IXDIRKZDASDBR" hidden="1">'[3]AMI P &amp; L'!#REF!</definedName>
    <definedName name="BExMCI726Y7CQ98CFILJNB189OL7" localSheetId="16" hidden="1">#REF!</definedName>
    <definedName name="BExMCI726Y7CQ98CFILJNB189OL7" localSheetId="18" hidden="1">#REF!</definedName>
    <definedName name="BExMCI726Y7CQ98CFILJNB189OL7" localSheetId="19" hidden="1">#REF!</definedName>
    <definedName name="BExMCI726Y7CQ98CFILJNB189OL7" localSheetId="12" hidden="1">#REF!</definedName>
    <definedName name="BExMCI726Y7CQ98CFILJNB189OL7" localSheetId="5" hidden="1">#REF!</definedName>
    <definedName name="BExMCI726Y7CQ98CFILJNB189OL7" localSheetId="11" hidden="1">#REF!</definedName>
    <definedName name="BExMCI726Y7CQ98CFILJNB189OL7" localSheetId="7" hidden="1">#REF!</definedName>
    <definedName name="BExMCI726Y7CQ98CFILJNB189OL7" localSheetId="9" hidden="1">#REF!</definedName>
    <definedName name="BExMCI726Y7CQ98CFILJNB189OL7" hidden="1">#REF!</definedName>
    <definedName name="BExMCMZOEYWVOOJ98TBHTTCS7XB8" localSheetId="10" hidden="1">#REF!</definedName>
    <definedName name="BExMCMZOEYWVOOJ98TBHTTCS7XB8" hidden="1">'[2]Reco Sheet for Fcast'!$F$7:$G$7</definedName>
    <definedName name="BExMCS8EF2W3FS9QADNKREYSI8P0" localSheetId="10" hidden="1">#REF!</definedName>
    <definedName name="BExMCS8EF2W3FS9QADNKREYSI8P0" hidden="1">'[2]Reco Sheet for Fcast'!$I$8:$J$8</definedName>
    <definedName name="BExMCUS7GSOM96J0HJ7EH0FFM2AC" localSheetId="10" hidden="1">#REF!</definedName>
    <definedName name="BExMCUS7GSOM96J0HJ7EH0FFM2AC" hidden="1">'[2]Reco Sheet for Fcast'!$F$6:$G$6</definedName>
    <definedName name="BExMCYTT6TVDWMJXO1NZANRTVNAN" localSheetId="10" hidden="1">#REF!</definedName>
    <definedName name="BExMCYTT6TVDWMJXO1NZANRTVNAN" hidden="1">'[2]Reco Sheet for Fcast'!$I$10:$J$10</definedName>
    <definedName name="BExMD5F6IAV108XYJLXUO9HD0IT6" localSheetId="10" hidden="1">#REF!</definedName>
    <definedName name="BExMD5F6IAV108XYJLXUO9HD0IT6" hidden="1">'[2]Reco Sheet for Fcast'!$F$10:$G$10</definedName>
    <definedName name="BExMDANV66W9T3XAXID40XFJ0J93" localSheetId="10" hidden="1">#REF!</definedName>
    <definedName name="BExMDANV66W9T3XAXID40XFJ0J93" hidden="1">'[2]Reco Sheet for Fcast'!$F$6:$G$6</definedName>
    <definedName name="BExMDB9N9PYO86JHHFQP7ONO2P9B" localSheetId="16" hidden="1">#REF!</definedName>
    <definedName name="BExMDB9N9PYO86JHHFQP7ONO2P9B" localSheetId="18" hidden="1">#REF!</definedName>
    <definedName name="BExMDB9N9PYO86JHHFQP7ONO2P9B" localSheetId="19" hidden="1">#REF!</definedName>
    <definedName name="BExMDB9N9PYO86JHHFQP7ONO2P9B" localSheetId="12" hidden="1">#REF!</definedName>
    <definedName name="BExMDB9N9PYO86JHHFQP7ONO2P9B" localSheetId="5" hidden="1">#REF!</definedName>
    <definedName name="BExMDB9N9PYO86JHHFQP7ONO2P9B" localSheetId="11" hidden="1">#REF!</definedName>
    <definedName name="BExMDB9N9PYO86JHHFQP7ONO2P9B" localSheetId="7" hidden="1">#REF!</definedName>
    <definedName name="BExMDB9N9PYO86JHHFQP7ONO2P9B" localSheetId="9" hidden="1">#REF!</definedName>
    <definedName name="BExMDB9N9PYO86JHHFQP7ONO2P9B" hidden="1">#REF!</definedName>
    <definedName name="BExMDFWS9BJGE5SKB9YDJZR8AV48" hidden="1">'[2]Reco Sheet for Fcast'!$E$1</definedName>
    <definedName name="BExMDGD1KQP7NNR78X2ZX4FCBQ1S" localSheetId="16" hidden="1">'[3]AMI P &amp; L'!#REF!</definedName>
    <definedName name="BExMDGD1KQP7NNR78X2ZX4FCBQ1S" localSheetId="18" hidden="1">'[3]AMI P &amp; L'!#REF!</definedName>
    <definedName name="BExMDGD1KQP7NNR78X2ZX4FCBQ1S" localSheetId="19" hidden="1">'[3]AMI P &amp; L'!#REF!</definedName>
    <definedName name="BExMDGD1KQP7NNR78X2ZX4FCBQ1S" localSheetId="12" hidden="1">'[3]AMI P &amp; L'!#REF!</definedName>
    <definedName name="BExMDGD1KQP7NNR78X2ZX4FCBQ1S" localSheetId="5" hidden="1">'[3]AMI P &amp; L'!#REF!</definedName>
    <definedName name="BExMDGD1KQP7NNR78X2ZX4FCBQ1S" localSheetId="11" hidden="1">'[3]AMI P &amp; L'!#REF!</definedName>
    <definedName name="BExMDGD1KQP7NNR78X2ZX4FCBQ1S" localSheetId="7" hidden="1">'[3]AMI P &amp; L'!#REF!</definedName>
    <definedName name="BExMDGD1KQP7NNR78X2ZX4FCBQ1S" localSheetId="9" hidden="1">'[3]AMI P &amp; L'!#REF!</definedName>
    <definedName name="BExMDGD1KQP7NNR78X2ZX4FCBQ1S" localSheetId="10" hidden="1">#REF!</definedName>
    <definedName name="BExMDGD1KQP7NNR78X2ZX4FCBQ1S" hidden="1">'[3]AMI P &amp; L'!#REF!</definedName>
    <definedName name="BExMDIRDK0DI8P86HB7WPH8QWLSQ" localSheetId="10" hidden="1">#REF!</definedName>
    <definedName name="BExMDIRDK0DI8P86HB7WPH8QWLSQ" hidden="1">'[2]Reco Sheet for Fcast'!$I$11:$J$11</definedName>
    <definedName name="BExMDJT3GXQN5F3BE6X3BGLJRVP6" localSheetId="16" hidden="1">#REF!</definedName>
    <definedName name="BExMDJT3GXQN5F3BE6X3BGLJRVP6" localSheetId="18" hidden="1">#REF!</definedName>
    <definedName name="BExMDJT3GXQN5F3BE6X3BGLJRVP6" localSheetId="19" hidden="1">#REF!</definedName>
    <definedName name="BExMDJT3GXQN5F3BE6X3BGLJRVP6" localSheetId="12" hidden="1">#REF!</definedName>
    <definedName name="BExMDJT3GXQN5F3BE6X3BGLJRVP6" localSheetId="8" hidden="1">#REF!</definedName>
    <definedName name="BExMDJT3GXQN5F3BE6X3BGLJRVP6" localSheetId="11" hidden="1">#REF!</definedName>
    <definedName name="BExMDJT3GXQN5F3BE6X3BGLJRVP6" localSheetId="7" hidden="1">#REF!</definedName>
    <definedName name="BExMDJT3GXQN5F3BE6X3BGLJRVP6" localSheetId="9" hidden="1">#REF!</definedName>
    <definedName name="BExMDJT3GXQN5F3BE6X3BGLJRVP6" localSheetId="10" hidden="1">#REF!</definedName>
    <definedName name="BExMDJT3GXQN5F3BE6X3BGLJRVP6" hidden="1">#REF!</definedName>
    <definedName name="BExMDPI2FVMORSWDDCVAJ85WYAYO" localSheetId="10" hidden="1">#REF!</definedName>
    <definedName name="BExMDPI2FVMORSWDDCVAJ85WYAYO" hidden="1">'[2]Reco Sheet for Fcast'!$I$11:$J$11</definedName>
    <definedName name="BExMDUWB7VWHFFR266QXO46BNV2S" localSheetId="10" hidden="1">#REF!</definedName>
    <definedName name="BExMDUWB7VWHFFR266QXO46BNV2S" hidden="1">'[2]Reco Sheet for Fcast'!$F$11:$G$11</definedName>
    <definedName name="BExME2U47N8LZG0BPJ49ANY5QVV2" localSheetId="10" hidden="1">#REF!</definedName>
    <definedName name="BExME2U47N8LZG0BPJ49ANY5QVV2" hidden="1">'[2]Reco Sheet for Fcast'!$F$15</definedName>
    <definedName name="BExME4XO6H4ATJHRAT8BCGJ8QEMW" localSheetId="16" hidden="1">#REF!</definedName>
    <definedName name="BExME4XO6H4ATJHRAT8BCGJ8QEMW" localSheetId="18" hidden="1">#REF!</definedName>
    <definedName name="BExME4XO6H4ATJHRAT8BCGJ8QEMW" localSheetId="19" hidden="1">#REF!</definedName>
    <definedName name="BExME4XO6H4ATJHRAT8BCGJ8QEMW" localSheetId="12" hidden="1">#REF!</definedName>
    <definedName name="BExME4XO6H4ATJHRAT8BCGJ8QEMW" localSheetId="5" hidden="1">#REF!</definedName>
    <definedName name="BExME4XO6H4ATJHRAT8BCGJ8QEMW" localSheetId="11" hidden="1">#REF!</definedName>
    <definedName name="BExME4XO6H4ATJHRAT8BCGJ8QEMW" localSheetId="7" hidden="1">#REF!</definedName>
    <definedName name="BExME4XO6H4ATJHRAT8BCGJ8QEMW" localSheetId="9" hidden="1">#REF!</definedName>
    <definedName name="BExME4XO6H4ATJHRAT8BCGJ8QEMW" hidden="1">#REF!</definedName>
    <definedName name="BExME7165EDUSONBWV5AZ51HSY4H" localSheetId="16" hidden="1">#REF!</definedName>
    <definedName name="BExME7165EDUSONBWV5AZ51HSY4H" localSheetId="18" hidden="1">#REF!</definedName>
    <definedName name="BExME7165EDUSONBWV5AZ51HSY4H" localSheetId="19" hidden="1">#REF!</definedName>
    <definedName name="BExME7165EDUSONBWV5AZ51HSY4H" localSheetId="12" hidden="1">#REF!</definedName>
    <definedName name="BExME7165EDUSONBWV5AZ51HSY4H" localSheetId="11" hidden="1">#REF!</definedName>
    <definedName name="BExME7165EDUSONBWV5AZ51HSY4H" localSheetId="7" hidden="1">#REF!</definedName>
    <definedName name="BExME7165EDUSONBWV5AZ51HSY4H" localSheetId="9" hidden="1">#REF!</definedName>
    <definedName name="BExME7165EDUSONBWV5AZ51HSY4H" hidden="1">#REF!</definedName>
    <definedName name="BExME88DH5DUKMUFI9FNVECXFD2E" localSheetId="10" hidden="1">#REF!</definedName>
    <definedName name="BExME88DH5DUKMUFI9FNVECXFD2E" hidden="1">'[2]Reco Sheet for Fcast'!$F$15:$G$16</definedName>
    <definedName name="BExME9A7MOGAK7YTTQYXP5DL6VYA" localSheetId="10" hidden="1">#REF!</definedName>
    <definedName name="BExME9A7MOGAK7YTTQYXP5DL6VYA" hidden="1">'[2]Reco Sheet for Fcast'!$F$9:$G$9</definedName>
    <definedName name="BExME9QAM6E7F2BXLSCC53HEQI5S" localSheetId="16" hidden="1">#REF!</definedName>
    <definedName name="BExME9QAM6E7F2BXLSCC53HEQI5S" localSheetId="18" hidden="1">#REF!</definedName>
    <definedName name="BExME9QAM6E7F2BXLSCC53HEQI5S" localSheetId="19" hidden="1">#REF!</definedName>
    <definedName name="BExME9QAM6E7F2BXLSCC53HEQI5S" localSheetId="12" hidden="1">#REF!</definedName>
    <definedName name="BExME9QAM6E7F2BXLSCC53HEQI5S" localSheetId="5" hidden="1">#REF!</definedName>
    <definedName name="BExME9QAM6E7F2BXLSCC53HEQI5S" localSheetId="11" hidden="1">#REF!</definedName>
    <definedName name="BExME9QAM6E7F2BXLSCC53HEQI5S" localSheetId="7" hidden="1">#REF!</definedName>
    <definedName name="BExME9QAM6E7F2BXLSCC53HEQI5S" localSheetId="9" hidden="1">#REF!</definedName>
    <definedName name="BExME9QAM6E7F2BXLSCC53HEQI5S" hidden="1">#REF!</definedName>
    <definedName name="BExMEOV9YFRY5C3GDLU60GIX10BY" localSheetId="10" hidden="1">#REF!</definedName>
    <definedName name="BExMEOV9YFRY5C3GDLU60GIX10BY" hidden="1">'[2]Reco Sheet for Fcast'!$I$7:$J$7</definedName>
    <definedName name="BExMEY09ESM4H2YGKEQQRYUD114R" localSheetId="10" hidden="1">#REF!</definedName>
    <definedName name="BExMEY09ESM4H2YGKEQQRYUD114R" hidden="1">'[2]Reco Sheet for Fcast'!$F$8:$G$8</definedName>
    <definedName name="BExMF4G4IUPQY1Y5GEY5N3E04CL6" localSheetId="10" hidden="1">#REF!</definedName>
    <definedName name="BExMF4G4IUPQY1Y5GEY5N3E04CL6" hidden="1">'[2]Reco Sheet for Fcast'!$G$2</definedName>
    <definedName name="BExMF9UIGYMOAQK0ELUWP0S0HZZY" localSheetId="10" hidden="1">#REF!</definedName>
    <definedName name="BExMF9UIGYMOAQK0ELUWP0S0HZZY" hidden="1">'[2]Reco Sheet for Fcast'!$F$9:$G$9</definedName>
    <definedName name="BExMFDLBSWFMRDYJ2DZETI3EXKN2" localSheetId="10" hidden="1">#REF!</definedName>
    <definedName name="BExMFDLBSWFMRDYJ2DZETI3EXKN2" hidden="1">'[2]Reco Sheet for Fcast'!$F$11:$G$11</definedName>
    <definedName name="BExMFJFS7Y0MW1N26ORGBGS696R0" localSheetId="16" hidden="1">#REF!</definedName>
    <definedName name="BExMFJFS7Y0MW1N26ORGBGS696R0" localSheetId="18" hidden="1">#REF!</definedName>
    <definedName name="BExMFJFS7Y0MW1N26ORGBGS696R0" localSheetId="19" hidden="1">#REF!</definedName>
    <definedName name="BExMFJFS7Y0MW1N26ORGBGS696R0" localSheetId="12" hidden="1">#REF!</definedName>
    <definedName name="BExMFJFS7Y0MW1N26ORGBGS696R0" localSheetId="5" hidden="1">#REF!</definedName>
    <definedName name="BExMFJFS7Y0MW1N26ORGBGS696R0" localSheetId="11" hidden="1">#REF!</definedName>
    <definedName name="BExMFJFS7Y0MW1N26ORGBGS696R0" localSheetId="7" hidden="1">#REF!</definedName>
    <definedName name="BExMFJFS7Y0MW1N26ORGBGS696R0" localSheetId="9" hidden="1">#REF!</definedName>
    <definedName name="BExMFJFS7Y0MW1N26ORGBGS696R0" hidden="1">#REF!</definedName>
    <definedName name="BExMFLDTMRTCHKA37LQW67BG8D5C" localSheetId="10" hidden="1">#REF!</definedName>
    <definedName name="BExMFLDTMRTCHKA37LQW67BG8D5C" hidden="1">'[2]Reco Sheet for Fcast'!$F$7:$G$7</definedName>
    <definedName name="BExMH0XGUY9O1W5KGWNFPGQRE7FI" hidden="1">'[2]Reco Sheet for Fcast'!$E$1</definedName>
    <definedName name="BExMH3H9TW5TJCNU5Z1EWXP3BAEP" localSheetId="10" hidden="1">#REF!</definedName>
    <definedName name="BExMH3H9TW5TJCNU5Z1EWXP3BAEP" hidden="1">'[2]Reco Sheet for Fcast'!$I$8:$J$8</definedName>
    <definedName name="BExMH42VBWDOG4E4FIXWPDOBDJQ1" localSheetId="16" hidden="1">#REF!</definedName>
    <definedName name="BExMH42VBWDOG4E4FIXWPDOBDJQ1" localSheetId="18" hidden="1">#REF!</definedName>
    <definedName name="BExMH42VBWDOG4E4FIXWPDOBDJQ1" localSheetId="19" hidden="1">#REF!</definedName>
    <definedName name="BExMH42VBWDOG4E4FIXWPDOBDJQ1" localSheetId="12" hidden="1">#REF!</definedName>
    <definedName name="BExMH42VBWDOG4E4FIXWPDOBDJQ1" localSheetId="5" hidden="1">#REF!</definedName>
    <definedName name="BExMH42VBWDOG4E4FIXWPDOBDJQ1" localSheetId="11" hidden="1">#REF!</definedName>
    <definedName name="BExMH42VBWDOG4E4FIXWPDOBDJQ1" localSheetId="7" hidden="1">#REF!</definedName>
    <definedName name="BExMH42VBWDOG4E4FIXWPDOBDJQ1" localSheetId="9" hidden="1">#REF!</definedName>
    <definedName name="BExMH42VBWDOG4E4FIXWPDOBDJQ1" localSheetId="10" hidden="1">#REF!</definedName>
    <definedName name="BExMH42VBWDOG4E4FIXWPDOBDJQ1" hidden="1">#REF!</definedName>
    <definedName name="BExMHFBDKU7SL1XYKYR6CGEO8CEL" localSheetId="16" hidden="1">#REF!</definedName>
    <definedName name="BExMHFBDKU7SL1XYKYR6CGEO8CEL" localSheetId="18" hidden="1">#REF!</definedName>
    <definedName name="BExMHFBDKU7SL1XYKYR6CGEO8CEL" localSheetId="19" hidden="1">#REF!</definedName>
    <definedName name="BExMHFBDKU7SL1XYKYR6CGEO8CEL" localSheetId="12" hidden="1">#REF!</definedName>
    <definedName name="BExMHFBDKU7SL1XYKYR6CGEO8CEL" localSheetId="11" hidden="1">#REF!</definedName>
    <definedName name="BExMHFBDKU7SL1XYKYR6CGEO8CEL" localSheetId="7" hidden="1">#REF!</definedName>
    <definedName name="BExMHFBDKU7SL1XYKYR6CGEO8CEL" localSheetId="9" hidden="1">#REF!</definedName>
    <definedName name="BExMHFBDKU7SL1XYKYR6CGEO8CEL" localSheetId="10" hidden="1">#REF!</definedName>
    <definedName name="BExMHFBDKU7SL1XYKYR6CGEO8CEL" hidden="1">#REF!</definedName>
    <definedName name="BExMHOWPB34KPZ76M2KIX2C9R2VB" localSheetId="16" hidden="1">'[3]AMI P &amp; L'!#REF!</definedName>
    <definedName name="BExMHOWPB34KPZ76M2KIX2C9R2VB" localSheetId="18" hidden="1">'[3]AMI P &amp; L'!#REF!</definedName>
    <definedName name="BExMHOWPB34KPZ76M2KIX2C9R2VB" localSheetId="19" hidden="1">'[3]AMI P &amp; L'!#REF!</definedName>
    <definedName name="BExMHOWPB34KPZ76M2KIX2C9R2VB" localSheetId="12" hidden="1">'[3]AMI P &amp; L'!#REF!</definedName>
    <definedName name="BExMHOWPB34KPZ76M2KIX2C9R2VB" localSheetId="5" hidden="1">'[3]AMI P &amp; L'!#REF!</definedName>
    <definedName name="BExMHOWPB34KPZ76M2KIX2C9R2VB" localSheetId="11" hidden="1">'[3]AMI P &amp; L'!#REF!</definedName>
    <definedName name="BExMHOWPB34KPZ76M2KIX2C9R2VB" localSheetId="7" hidden="1">'[3]AMI P &amp; L'!#REF!</definedName>
    <definedName name="BExMHOWPB34KPZ76M2KIX2C9R2VB" localSheetId="9" hidden="1">'[3]AMI P &amp; L'!#REF!</definedName>
    <definedName name="BExMHOWPB34KPZ76M2KIX2C9R2VB" localSheetId="10" hidden="1">#REF!</definedName>
    <definedName name="BExMHOWPB34KPZ76M2KIX2C9R2VB" hidden="1">'[3]AMI P &amp; L'!#REF!</definedName>
    <definedName name="BExMHSSYC6KVHA3QDTSYPN92TWMI" localSheetId="10" hidden="1">#REF!</definedName>
    <definedName name="BExMHSSYC6KVHA3QDTSYPN92TWMI" hidden="1">'[2]Reco Sheet for Fcast'!$F$6:$G$6</definedName>
    <definedName name="BExMI3AJ9477KDL4T9DHET4LJJTW" localSheetId="16" hidden="1">'[3]AMI P &amp; L'!#REF!</definedName>
    <definedName name="BExMI3AJ9477KDL4T9DHET4LJJTW" localSheetId="18" hidden="1">'[3]AMI P &amp; L'!#REF!</definedName>
    <definedName name="BExMI3AJ9477KDL4T9DHET4LJJTW" localSheetId="19" hidden="1">'[3]AMI P &amp; L'!#REF!</definedName>
    <definedName name="BExMI3AJ9477KDL4T9DHET4LJJTW" localSheetId="12" hidden="1">'[3]AMI P &amp; L'!#REF!</definedName>
    <definedName name="BExMI3AJ9477KDL4T9DHET4LJJTW" localSheetId="5" hidden="1">'[3]AMI P &amp; L'!#REF!</definedName>
    <definedName name="BExMI3AJ9477KDL4T9DHET4LJJTW" localSheetId="11" hidden="1">'[3]AMI P &amp; L'!#REF!</definedName>
    <definedName name="BExMI3AJ9477KDL4T9DHET4LJJTW" localSheetId="7" hidden="1">'[3]AMI P &amp; L'!#REF!</definedName>
    <definedName name="BExMI3AJ9477KDL4T9DHET4LJJTW" localSheetId="9" hidden="1">'[3]AMI P &amp; L'!#REF!</definedName>
    <definedName name="BExMI3AJ9477KDL4T9DHET4LJJTW" localSheetId="10" hidden="1">#REF!</definedName>
    <definedName name="BExMI3AJ9477KDL4T9DHET4LJJTW" hidden="1">'[3]AMI P &amp; L'!#REF!</definedName>
    <definedName name="BExMI6QQ20XHD0NWJUN741B37182" localSheetId="10" hidden="1">#REF!</definedName>
    <definedName name="BExMI6QQ20XHD0NWJUN741B37182" hidden="1">'[2]Reco Sheet for Fcast'!$F$9:$G$9</definedName>
    <definedName name="BExMI8JB94SBD9EMNJEK7Y2T6GYU" localSheetId="10" hidden="1">#REF!</definedName>
    <definedName name="BExMI8JB94SBD9EMNJEK7Y2T6GYU" hidden="1">'[2]Reco Sheet for Fcast'!$I$10:$J$10</definedName>
    <definedName name="BExMI8OS85YTW3KYVE4YD0R7Z6UV" localSheetId="10" hidden="1">#REF!</definedName>
    <definedName name="BExMI8OS85YTW3KYVE4YD0R7Z6UV" hidden="1">'[2]Reco Sheet for Fcast'!$G$2</definedName>
    <definedName name="BExMIBOOZU40JS3F89OMPSRCE9MM" localSheetId="16" hidden="1">'[3]AMI P &amp; L'!#REF!</definedName>
    <definedName name="BExMIBOOZU40JS3F89OMPSRCE9MM" localSheetId="18" hidden="1">'[3]AMI P &amp; L'!#REF!</definedName>
    <definedName name="BExMIBOOZU40JS3F89OMPSRCE9MM" localSheetId="19" hidden="1">'[3]AMI P &amp; L'!#REF!</definedName>
    <definedName name="BExMIBOOZU40JS3F89OMPSRCE9MM" localSheetId="12" hidden="1">'[3]AMI P &amp; L'!#REF!</definedName>
    <definedName name="BExMIBOOZU40JS3F89OMPSRCE9MM" localSheetId="5" hidden="1">'[3]AMI P &amp; L'!#REF!</definedName>
    <definedName name="BExMIBOOZU40JS3F89OMPSRCE9MM" localSheetId="11" hidden="1">'[3]AMI P &amp; L'!#REF!</definedName>
    <definedName name="BExMIBOOZU40JS3F89OMPSRCE9MM" localSheetId="7" hidden="1">'[3]AMI P &amp; L'!#REF!</definedName>
    <definedName name="BExMIBOOZU40JS3F89OMPSRCE9MM" localSheetId="9" hidden="1">'[3]AMI P &amp; L'!#REF!</definedName>
    <definedName name="BExMIBOOZU40JS3F89OMPSRCE9MM" localSheetId="10" hidden="1">#REF!</definedName>
    <definedName name="BExMIBOOZU40JS3F89OMPSRCE9MM" hidden="1">'[3]AMI P &amp; L'!#REF!</definedName>
    <definedName name="BExMIETWI175OVTQ66FIIUOEG2VO" localSheetId="16" hidden="1">#REF!</definedName>
    <definedName name="BExMIETWI175OVTQ66FIIUOEG2VO" localSheetId="18" hidden="1">#REF!</definedName>
    <definedName name="BExMIETWI175OVTQ66FIIUOEG2VO" localSheetId="19" hidden="1">#REF!</definedName>
    <definedName name="BExMIETWI175OVTQ66FIIUOEG2VO" localSheetId="12" hidden="1">#REF!</definedName>
    <definedName name="BExMIETWI175OVTQ66FIIUOEG2VO" localSheetId="5" hidden="1">#REF!</definedName>
    <definedName name="BExMIETWI175OVTQ66FIIUOEG2VO" localSheetId="11" hidden="1">#REF!</definedName>
    <definedName name="BExMIETWI175OVTQ66FIIUOEG2VO" localSheetId="7" hidden="1">#REF!</definedName>
    <definedName name="BExMIETWI175OVTQ66FIIUOEG2VO" localSheetId="9" hidden="1">#REF!</definedName>
    <definedName name="BExMIETWI175OVTQ66FIIUOEG2VO" hidden="1">#REF!</definedName>
    <definedName name="BExMIIQ5MBWSIHTFWAQADXMZC22Q" localSheetId="10" hidden="1">#REF!</definedName>
    <definedName name="BExMIIQ5MBWSIHTFWAQADXMZC22Q" hidden="1">'[2]Reco Sheet for Fcast'!$I$10:$J$10</definedName>
    <definedName name="BExMIL4I2GE866I25CR5JBLJWJ6A" localSheetId="10" hidden="1">#REF!</definedName>
    <definedName name="BExMIL4I2GE866I25CR5JBLJWJ6A" hidden="1">'[2]Reco Sheet for Fcast'!$G$2</definedName>
    <definedName name="BExMIRKIPF27SNO82SPFSB3T5U17" localSheetId="10" hidden="1">#REF!</definedName>
    <definedName name="BExMIRKIPF27SNO82SPFSB3T5U17" hidden="1">'[2]Reco Sheet for Fcast'!$G$2</definedName>
    <definedName name="BExMIT2FYPP1FNC8XXVV8XLZN532" localSheetId="16" hidden="1">#REF!</definedName>
    <definedName name="BExMIT2FYPP1FNC8XXVV8XLZN532" localSheetId="18" hidden="1">#REF!</definedName>
    <definedName name="BExMIT2FYPP1FNC8XXVV8XLZN532" localSheetId="19" hidden="1">#REF!</definedName>
    <definedName name="BExMIT2FYPP1FNC8XXVV8XLZN532" localSheetId="12" hidden="1">#REF!</definedName>
    <definedName name="BExMIT2FYPP1FNC8XXVV8XLZN532" localSheetId="5" hidden="1">#REF!</definedName>
    <definedName name="BExMIT2FYPP1FNC8XXVV8XLZN532" localSheetId="11" hidden="1">#REF!</definedName>
    <definedName name="BExMIT2FYPP1FNC8XXVV8XLZN532" localSheetId="7" hidden="1">#REF!</definedName>
    <definedName name="BExMIT2FYPP1FNC8XXVV8XLZN532" localSheetId="9" hidden="1">#REF!</definedName>
    <definedName name="BExMIT2FYPP1FNC8XXVV8XLZN532" hidden="1">#REF!</definedName>
    <definedName name="BExMIV0KC8555D5E42ZGWG15Y0MO" localSheetId="16" hidden="1">'[3]AMI P &amp; L'!#REF!</definedName>
    <definedName name="BExMIV0KC8555D5E42ZGWG15Y0MO" localSheetId="18" hidden="1">'[3]AMI P &amp; L'!#REF!</definedName>
    <definedName name="BExMIV0KC8555D5E42ZGWG15Y0MO" localSheetId="19" hidden="1">'[3]AMI P &amp; L'!#REF!</definedName>
    <definedName name="BExMIV0KC8555D5E42ZGWG15Y0MO" localSheetId="12" hidden="1">'[3]AMI P &amp; L'!#REF!</definedName>
    <definedName name="BExMIV0KC8555D5E42ZGWG15Y0MO" localSheetId="5" hidden="1">'[3]AMI P &amp; L'!#REF!</definedName>
    <definedName name="BExMIV0KC8555D5E42ZGWG15Y0MO" localSheetId="11" hidden="1">'[3]AMI P &amp; L'!#REF!</definedName>
    <definedName name="BExMIV0KC8555D5E42ZGWG15Y0MO" localSheetId="7" hidden="1">'[3]AMI P &amp; L'!#REF!</definedName>
    <definedName name="BExMIV0KC8555D5E42ZGWG15Y0MO" localSheetId="9" hidden="1">'[3]AMI P &amp; L'!#REF!</definedName>
    <definedName name="BExMIV0KC8555D5E42ZGWG15Y0MO" localSheetId="10" hidden="1">#REF!</definedName>
    <definedName name="BExMIV0KC8555D5E42ZGWG15Y0MO" hidden="1">'[3]AMI P &amp; L'!#REF!</definedName>
    <definedName name="BExMIZT6AN7E6YMW2S87CTCN2UXH" localSheetId="10" hidden="1">#REF!</definedName>
    <definedName name="BExMIZT6AN7E6YMW2S87CTCN2UXH" hidden="1">'[2]Reco Sheet for Fcast'!$F$10:$G$10</definedName>
    <definedName name="BExMJNC8ZFB9DRFOJ961ZAJ8U3A8" localSheetId="10" hidden="1">#REF!</definedName>
    <definedName name="BExMJNC8ZFB9DRFOJ961ZAJ8U3A8" hidden="1">'[2]Reco Sheet for Fcast'!$G$2</definedName>
    <definedName name="BExMJTBV8A3D31W2IQHP9RDFPPHQ" localSheetId="10" hidden="1">#REF!</definedName>
    <definedName name="BExMJTBV8A3D31W2IQHP9RDFPPHQ" hidden="1">'[2]Reco Sheet for Fcast'!$F$8:$G$8</definedName>
    <definedName name="BExMK2RTXN4QJWEUNX002XK8VQP8" localSheetId="10" hidden="1">#REF!</definedName>
    <definedName name="BExMK2RTXN4QJWEUNX002XK8VQP8" hidden="1">'[2]Reco Sheet for Fcast'!$F$8:$G$8</definedName>
    <definedName name="BExMKBGQDUZ8AWXYHA3QVMSDVZ3D" localSheetId="10" hidden="1">#REF!</definedName>
    <definedName name="BExMKBGQDUZ8AWXYHA3QVMSDVZ3D" hidden="1">'[2]Reco Sheet for Fcast'!$I$10:$J$10</definedName>
    <definedName name="BExMKBM1467553LDFZRRKVSHN374" localSheetId="10" hidden="1">#REF!</definedName>
    <definedName name="BExMKBM1467553LDFZRRKVSHN374" hidden="1">'[2]Reco Sheet for Fcast'!$F$11:$G$11</definedName>
    <definedName name="BExMKGK5FJUC0AU8MABRGDC5ZM70" localSheetId="10" hidden="1">#REF!</definedName>
    <definedName name="BExMKGK5FJUC0AU8MABRGDC5ZM70" hidden="1">'[2]Reco Sheet for Fcast'!$F$11:$G$11</definedName>
    <definedName name="BExMKTW7R5SOV4PHAFGHU3W73DYE" localSheetId="10" hidden="1">#REF!</definedName>
    <definedName name="BExMKTW7R5SOV4PHAFGHU3W73DYE" hidden="1">'[2]Reco Sheet for Fcast'!$J$2:$K$2</definedName>
    <definedName name="BExMKU7051J2W1RQXGZGE62NBRUZ" localSheetId="10" hidden="1">#REF!</definedName>
    <definedName name="BExMKU7051J2W1RQXGZGE62NBRUZ" hidden="1">'[2]Reco Sheet for Fcast'!$F$11:$G$11</definedName>
    <definedName name="BExMKUN3WPECJR2XRID2R7GZRGNX" localSheetId="16" hidden="1">'[3]AMI P &amp; L'!#REF!</definedName>
    <definedName name="BExMKUN3WPECJR2XRID2R7GZRGNX" localSheetId="18" hidden="1">'[3]AMI P &amp; L'!#REF!</definedName>
    <definedName name="BExMKUN3WPECJR2XRID2R7GZRGNX" localSheetId="19" hidden="1">'[3]AMI P &amp; L'!#REF!</definedName>
    <definedName name="BExMKUN3WPECJR2XRID2R7GZRGNX" localSheetId="12" hidden="1">'[3]AMI P &amp; L'!#REF!</definedName>
    <definedName name="BExMKUN3WPECJR2XRID2R7GZRGNX" localSheetId="5" hidden="1">'[3]AMI P &amp; L'!#REF!</definedName>
    <definedName name="BExMKUN3WPECJR2XRID2R7GZRGNX" localSheetId="11" hidden="1">'[3]AMI P &amp; L'!#REF!</definedName>
    <definedName name="BExMKUN3WPECJR2XRID2R7GZRGNX" localSheetId="7" hidden="1">'[3]AMI P &amp; L'!#REF!</definedName>
    <definedName name="BExMKUN3WPECJR2XRID2R7GZRGNX" localSheetId="9" hidden="1">'[3]AMI P &amp; L'!#REF!</definedName>
    <definedName name="BExMKUN3WPECJR2XRID2R7GZRGNX" localSheetId="10" hidden="1">#REF!</definedName>
    <definedName name="BExMKUN3WPECJR2XRID2R7GZRGNX" hidden="1">'[3]AMI P &amp; L'!#REF!</definedName>
    <definedName name="BExMKZ535P011X4TNV16GCOH4H21" localSheetId="16" hidden="1">'[3]AMI P &amp; L'!#REF!</definedName>
    <definedName name="BExMKZ535P011X4TNV16GCOH4H21" localSheetId="18" hidden="1">'[3]AMI P &amp; L'!#REF!</definedName>
    <definedName name="BExMKZ535P011X4TNV16GCOH4H21" localSheetId="19" hidden="1">'[3]AMI P &amp; L'!#REF!</definedName>
    <definedName name="BExMKZ535P011X4TNV16GCOH4H21" localSheetId="12" hidden="1">'[3]AMI P &amp; L'!#REF!</definedName>
    <definedName name="BExMKZ535P011X4TNV16GCOH4H21" localSheetId="11" hidden="1">'[3]AMI P &amp; L'!#REF!</definedName>
    <definedName name="BExMKZ535P011X4TNV16GCOH4H21" localSheetId="7" hidden="1">'[3]AMI P &amp; L'!#REF!</definedName>
    <definedName name="BExMKZ535P011X4TNV16GCOH4H21" localSheetId="9" hidden="1">'[3]AMI P &amp; L'!#REF!</definedName>
    <definedName name="BExMKZ535P011X4TNV16GCOH4H21" localSheetId="10" hidden="1">#REF!</definedName>
    <definedName name="BExMKZ535P011X4TNV16GCOH4H21" hidden="1">'[3]AMI P &amp; L'!#REF!</definedName>
    <definedName name="BExML3XQNDIMX55ZCHHXKUV3D6E6" localSheetId="10" hidden="1">#REF!</definedName>
    <definedName name="BExML3XQNDIMX55ZCHHXKUV3D6E6" hidden="1">'[2]Reco Sheet for Fcast'!$I$11:$J$11</definedName>
    <definedName name="BExML5QGSWHLI18BGY4CGOTD3UWH" localSheetId="10" hidden="1">#REF!</definedName>
    <definedName name="BExML5QGSWHLI18BGY4CGOTD3UWH" hidden="1">'[2]Reco Sheet for Fcast'!$I$11:$J$11</definedName>
    <definedName name="BExMLO5Z61RE85X8HHX2G4IU3AZW" localSheetId="10" hidden="1">#REF!</definedName>
    <definedName name="BExMLO5Z61RE85X8HHX2G4IU3AZW" hidden="1">'[2]Reco Sheet for Fcast'!$I$7:$J$7</definedName>
    <definedName name="BExMLVI7UORSHM9FMO8S2EI0TMTS" localSheetId="16" hidden="1">'[3]AMI P &amp; L'!#REF!</definedName>
    <definedName name="BExMLVI7UORSHM9FMO8S2EI0TMTS" localSheetId="18" hidden="1">'[3]AMI P &amp; L'!#REF!</definedName>
    <definedName name="BExMLVI7UORSHM9FMO8S2EI0TMTS" localSheetId="19" hidden="1">'[3]AMI P &amp; L'!#REF!</definedName>
    <definedName name="BExMLVI7UORSHM9FMO8S2EI0TMTS" localSheetId="12" hidden="1">'[3]AMI P &amp; L'!#REF!</definedName>
    <definedName name="BExMLVI7UORSHM9FMO8S2EI0TMTS" localSheetId="5" hidden="1">'[3]AMI P &amp; L'!#REF!</definedName>
    <definedName name="BExMLVI7UORSHM9FMO8S2EI0TMTS" localSheetId="11" hidden="1">'[3]AMI P &amp; L'!#REF!</definedName>
    <definedName name="BExMLVI7UORSHM9FMO8S2EI0TMTS" localSheetId="7" hidden="1">'[3]AMI P &amp; L'!#REF!</definedName>
    <definedName name="BExMLVI7UORSHM9FMO8S2EI0TMTS" localSheetId="9" hidden="1">'[3]AMI P &amp; L'!#REF!</definedName>
    <definedName name="BExMLVI7UORSHM9FMO8S2EI0TMTS" localSheetId="10" hidden="1">#REF!</definedName>
    <definedName name="BExMLVI7UORSHM9FMO8S2EI0TMTS" hidden="1">'[3]AMI P &amp; L'!#REF!</definedName>
    <definedName name="BExMM5UCOT2HSSN0ZIPZW55GSOVO" localSheetId="16" hidden="1">'[3]AMI P &amp; L'!#REF!</definedName>
    <definedName name="BExMM5UCOT2HSSN0ZIPZW55GSOVO" localSheetId="18" hidden="1">'[3]AMI P &amp; L'!#REF!</definedName>
    <definedName name="BExMM5UCOT2HSSN0ZIPZW55GSOVO" localSheetId="19" hidden="1">'[3]AMI P &amp; L'!#REF!</definedName>
    <definedName name="BExMM5UCOT2HSSN0ZIPZW55GSOVO" localSheetId="12" hidden="1">'[3]AMI P &amp; L'!#REF!</definedName>
    <definedName name="BExMM5UCOT2HSSN0ZIPZW55GSOVO" localSheetId="11" hidden="1">'[3]AMI P &amp; L'!#REF!</definedName>
    <definedName name="BExMM5UCOT2HSSN0ZIPZW55GSOVO" localSheetId="7" hidden="1">'[3]AMI P &amp; L'!#REF!</definedName>
    <definedName name="BExMM5UCOT2HSSN0ZIPZW55GSOVO" localSheetId="9" hidden="1">'[3]AMI P &amp; L'!#REF!</definedName>
    <definedName name="BExMM5UCOT2HSSN0ZIPZW55GSOVO" localSheetId="10" hidden="1">#REF!</definedName>
    <definedName name="BExMM5UCOT2HSSN0ZIPZW55GSOVO" hidden="1">'[3]AMI P &amp; L'!#REF!</definedName>
    <definedName name="BExMM8ZRS5RQ8H1H55RVPVTDL5NL" localSheetId="10" hidden="1">#REF!</definedName>
    <definedName name="BExMM8ZRS5RQ8H1H55RVPVTDL5NL" hidden="1">'[2]Reco Sheet for Fcast'!$F$7:$G$7</definedName>
    <definedName name="BExMMH8EAZB09XXQ5X4LR0P4NHG9" localSheetId="10" hidden="1">#REF!</definedName>
    <definedName name="BExMMH8EAZB09XXQ5X4LR0P4NHG9" hidden="1">'[2]Reco Sheet for Fcast'!$I$11:$J$11</definedName>
    <definedName name="BExMMIQH5BABNZVCIQ7TBCQ10AY5" localSheetId="10" hidden="1">#REF!</definedName>
    <definedName name="BExMMIQH5BABNZVCIQ7TBCQ10AY5" hidden="1">'[2]Reco Sheet for Fcast'!$F$6:$G$6</definedName>
    <definedName name="BExMMNIZ2T7M22WECMUQXEF4NJ71" localSheetId="16" hidden="1">'[3]AMI P &amp; L'!#REF!</definedName>
    <definedName name="BExMMNIZ2T7M22WECMUQXEF4NJ71" localSheetId="18" hidden="1">'[3]AMI P &amp; L'!#REF!</definedName>
    <definedName name="BExMMNIZ2T7M22WECMUQXEF4NJ71" localSheetId="19" hidden="1">'[3]AMI P &amp; L'!#REF!</definedName>
    <definedName name="BExMMNIZ2T7M22WECMUQXEF4NJ71" localSheetId="12" hidden="1">'[3]AMI P &amp; L'!#REF!</definedName>
    <definedName name="BExMMNIZ2T7M22WECMUQXEF4NJ71" localSheetId="5" hidden="1">'[3]AMI P &amp; L'!#REF!</definedName>
    <definedName name="BExMMNIZ2T7M22WECMUQXEF4NJ71" localSheetId="11" hidden="1">'[3]AMI P &amp; L'!#REF!</definedName>
    <definedName name="BExMMNIZ2T7M22WECMUQXEF4NJ71" localSheetId="7" hidden="1">'[3]AMI P &amp; L'!#REF!</definedName>
    <definedName name="BExMMNIZ2T7M22WECMUQXEF4NJ71" localSheetId="9" hidden="1">'[3]AMI P &amp; L'!#REF!</definedName>
    <definedName name="BExMMNIZ2T7M22WECMUQXEF4NJ71" localSheetId="10" hidden="1">#REF!</definedName>
    <definedName name="BExMMNIZ2T7M22WECMUQXEF4NJ71" hidden="1">'[3]AMI P &amp; L'!#REF!</definedName>
    <definedName name="BExMMPMIOU7BURTV0L1K6ACW9X73" localSheetId="10" hidden="1">#REF!</definedName>
    <definedName name="BExMMPMIOU7BURTV0L1K6ACW9X73" hidden="1">'[2]Reco Sheet for Fcast'!$G$2</definedName>
    <definedName name="BExMMQ835AJDHS4B419SS645P67Q" localSheetId="10" hidden="1">#REF!</definedName>
    <definedName name="BExMMQ835AJDHS4B419SS645P67Q" hidden="1">'[2]Reco Sheet for Fcast'!$F$7:$G$7</definedName>
    <definedName name="BExMMQIUVPCOBISTEJJYNCCLUCPY" localSheetId="10" hidden="1">#REF!</definedName>
    <definedName name="BExMMQIUVPCOBISTEJJYNCCLUCPY" hidden="1">'[2]Reco Sheet for Fcast'!$G$2:$H$2</definedName>
    <definedName name="BExMMTIXETA5VAKBSOFDD5SRU887" localSheetId="10" hidden="1">#REF!</definedName>
    <definedName name="BExMMTIXETA5VAKBSOFDD5SRU887" hidden="1">'[2]Reco Sheet for Fcast'!$F$11:$G$11</definedName>
    <definedName name="BExMMV0P6P5YS3C35G0JYYHI7992" localSheetId="10" hidden="1">#REF!</definedName>
    <definedName name="BExMMV0P6P5YS3C35G0JYYHI7992" hidden="1">'[2]Reco Sheet for Fcast'!$K$2</definedName>
    <definedName name="BExMNCUSJIRTSFIE0XASGVYOMQNI" localSheetId="16" hidden="1">#REF!</definedName>
    <definedName name="BExMNCUSJIRTSFIE0XASGVYOMQNI" localSheetId="18" hidden="1">#REF!</definedName>
    <definedName name="BExMNCUSJIRTSFIE0XASGVYOMQNI" localSheetId="19" hidden="1">#REF!</definedName>
    <definedName name="BExMNCUSJIRTSFIE0XASGVYOMQNI" localSheetId="12" hidden="1">#REF!</definedName>
    <definedName name="BExMNCUSJIRTSFIE0XASGVYOMQNI" localSheetId="5" hidden="1">#REF!</definedName>
    <definedName name="BExMNCUSJIRTSFIE0XASGVYOMQNI" localSheetId="11" hidden="1">#REF!</definedName>
    <definedName name="BExMNCUSJIRTSFIE0XASGVYOMQNI" localSheetId="7" hidden="1">#REF!</definedName>
    <definedName name="BExMNCUSJIRTSFIE0XASGVYOMQNI" localSheetId="9" hidden="1">#REF!</definedName>
    <definedName name="BExMNCUSJIRTSFIE0XASGVYOMQNI" hidden="1">#REF!</definedName>
    <definedName name="BExMNJLFWZBRN9PZF1IO9CYWV1B2" localSheetId="10" hidden="1">#REF!</definedName>
    <definedName name="BExMNJLFWZBRN9PZF1IO9CYWV1B2" hidden="1">'[2]Reco Sheet for Fcast'!$F$9:$G$9</definedName>
    <definedName name="BExMNKCJ0FA57YEUUAJE43U1QN5P" localSheetId="10" hidden="1">#REF!</definedName>
    <definedName name="BExMNKCJ0FA57YEUUAJE43U1QN5P" hidden="1">'[2]Reco Sheet for Fcast'!$F$6:$G$6</definedName>
    <definedName name="BExMNKN5D1WEF2OOJVP6LZ6DLU3Y" localSheetId="10" hidden="1">#REF!</definedName>
    <definedName name="BExMNKN5D1WEF2OOJVP6LZ6DLU3Y" hidden="1">'[2]Reco Sheet for Fcast'!$I$6:$J$6</definedName>
    <definedName name="BExMNQMYHO8P4UBDPYK2S8W4EQCA" localSheetId="16" hidden="1">#REF!</definedName>
    <definedName name="BExMNQMYHO8P4UBDPYK2S8W4EQCA" localSheetId="18" hidden="1">#REF!</definedName>
    <definedName name="BExMNQMYHO8P4UBDPYK2S8W4EQCA" localSheetId="19" hidden="1">#REF!</definedName>
    <definedName name="BExMNQMYHO8P4UBDPYK2S8W4EQCA" localSheetId="12" hidden="1">#REF!</definedName>
    <definedName name="BExMNQMYHO8P4UBDPYK2S8W4EQCA" localSheetId="5" hidden="1">#REF!</definedName>
    <definedName name="BExMNQMYHO8P4UBDPYK2S8W4EQCA" localSheetId="11" hidden="1">#REF!</definedName>
    <definedName name="BExMNQMYHO8P4UBDPYK2S8W4EQCA" localSheetId="7" hidden="1">#REF!</definedName>
    <definedName name="BExMNQMYHO8P4UBDPYK2S8W4EQCA" localSheetId="9" hidden="1">#REF!</definedName>
    <definedName name="BExMNQMYHO8P4UBDPYK2S8W4EQCA" hidden="1">#REF!</definedName>
    <definedName name="BExMNQXWSJGR1IZ33DHEA6H4C8X4" hidden="1">'[2]Reco Sheet for Fcast'!$I$10:$J$10</definedName>
    <definedName name="BExMNR38HMPLWAJRQ9MMS3ZAZ9IU" localSheetId="10" hidden="1">#REF!</definedName>
    <definedName name="BExMNR38HMPLWAJRQ9MMS3ZAZ9IU" hidden="1">'[2]Reco Sheet for Fcast'!$F$9:$G$9</definedName>
    <definedName name="BExMNRDZULKJMVY2VKIIRM2M5A1M" localSheetId="10" hidden="1">#REF!</definedName>
    <definedName name="BExMNRDZULKJMVY2VKIIRM2M5A1M" hidden="1">'[2]Reco Sheet for Fcast'!$I$7:$J$7</definedName>
    <definedName name="BExMO9IOWKTWHO8LQJJQI5P3INWY" localSheetId="10" hidden="1">#REF!</definedName>
    <definedName name="BExMO9IOWKTWHO8LQJJQI5P3INWY" hidden="1">'[2]Reco Sheet for Fcast'!$F$6:$G$6</definedName>
    <definedName name="BExMOI29DOEK5R1A5QZPUDKF7N6T" localSheetId="10" hidden="1">#REF!</definedName>
    <definedName name="BExMOI29DOEK5R1A5QZPUDKF7N6T" hidden="1">'[2]Reco Sheet for Fcast'!$F$11:$G$11</definedName>
    <definedName name="BExMOUHYJ7S5Q4B9QB0G3KR526U3" localSheetId="16" hidden="1">#REF!</definedName>
    <definedName name="BExMOUHYJ7S5Q4B9QB0G3KR526U3" localSheetId="18" hidden="1">#REF!</definedName>
    <definedName name="BExMOUHYJ7S5Q4B9QB0G3KR526U3" localSheetId="19" hidden="1">#REF!</definedName>
    <definedName name="BExMOUHYJ7S5Q4B9QB0G3KR526U3" localSheetId="12" hidden="1">#REF!</definedName>
    <definedName name="BExMOUHYJ7S5Q4B9QB0G3KR526U3" localSheetId="8" hidden="1">#REF!</definedName>
    <definedName name="BExMOUHYJ7S5Q4B9QB0G3KR526U3" localSheetId="11" hidden="1">#REF!</definedName>
    <definedName name="BExMOUHYJ7S5Q4B9QB0G3KR526U3" localSheetId="7" hidden="1">#REF!</definedName>
    <definedName name="BExMOUHYJ7S5Q4B9QB0G3KR526U3" localSheetId="9" hidden="1">#REF!</definedName>
    <definedName name="BExMOUHYJ7S5Q4B9QB0G3KR526U3" hidden="1">#REF!</definedName>
    <definedName name="BExMP13C8RR9HAQSONMZ4KBHGVIP" localSheetId="16" hidden="1">#REF!</definedName>
    <definedName name="BExMP13C8RR9HAQSONMZ4KBHGVIP" localSheetId="18" hidden="1">#REF!</definedName>
    <definedName name="BExMP13C8RR9HAQSONMZ4KBHGVIP" localSheetId="19" hidden="1">#REF!</definedName>
    <definedName name="BExMP13C8RR9HAQSONMZ4KBHGVIP" localSheetId="12" hidden="1">#REF!</definedName>
    <definedName name="BExMP13C8RR9HAQSONMZ4KBHGVIP" localSheetId="11" hidden="1">#REF!</definedName>
    <definedName name="BExMP13C8RR9HAQSONMZ4KBHGVIP" localSheetId="7" hidden="1">#REF!</definedName>
    <definedName name="BExMP13C8RR9HAQSONMZ4KBHGVIP" localSheetId="9" hidden="1">#REF!</definedName>
    <definedName name="BExMP13C8RR9HAQSONMZ4KBHGVIP" hidden="1">#REF!</definedName>
    <definedName name="BExMPAJ5AJAXGKGK3F6H3ODS6RF4" localSheetId="10" hidden="1">#REF!</definedName>
    <definedName name="BExMPAJ5AJAXGKGK3F6H3ODS6RF4" hidden="1">'[2]Reco Sheet for Fcast'!$F$7:$G$7</definedName>
    <definedName name="BExMPD2X55FFBVJ6CBUKNPROIOEU" localSheetId="10" hidden="1">#REF!</definedName>
    <definedName name="BExMPD2X55FFBVJ6CBUKNPROIOEU" hidden="1">'[2]Reco Sheet for Fcast'!$F$7:$G$7</definedName>
    <definedName name="BExMPGZ848E38FUH1JBQN97DGWAT" localSheetId="10" hidden="1">#REF!</definedName>
    <definedName name="BExMPGZ848E38FUH1JBQN97DGWAT" hidden="1">'[2]Reco Sheet for Fcast'!$I$10:$J$10</definedName>
    <definedName name="BExMPMTICOSMQENOFKQ18K0ZT4S8" localSheetId="10" hidden="1">#REF!</definedName>
    <definedName name="BExMPMTICOSMQENOFKQ18K0ZT4S8" hidden="1">'[2]Reco Sheet for Fcast'!$I$10:$J$10</definedName>
    <definedName name="BExMPMZ07II0R4KGWQQ7PGS3RZS4" localSheetId="10" hidden="1">#REF!</definedName>
    <definedName name="BExMPMZ07II0R4KGWQQ7PGS3RZS4" hidden="1">'[2]Reco Sheet for Fcast'!$F$9:$G$9</definedName>
    <definedName name="BExMPOBH04JMDO6Z8DMSEJZM4ANN" localSheetId="10" hidden="1">#REF!</definedName>
    <definedName name="BExMPOBH04JMDO6Z8DMSEJZM4ANN" hidden="1">'[2]Reco Sheet for Fcast'!$F$15</definedName>
    <definedName name="BExMPSD77XQ3HA6A4FZOJK8G2JP3" localSheetId="16" hidden="1">'[3]AMI P &amp; L'!#REF!</definedName>
    <definedName name="BExMPSD77XQ3HA6A4FZOJK8G2JP3" localSheetId="18" hidden="1">'[3]AMI P &amp; L'!#REF!</definedName>
    <definedName name="BExMPSD77XQ3HA6A4FZOJK8G2JP3" localSheetId="19" hidden="1">'[3]AMI P &amp; L'!#REF!</definedName>
    <definedName name="BExMPSD77XQ3HA6A4FZOJK8G2JP3" localSheetId="12" hidden="1">'[3]AMI P &amp; L'!#REF!</definedName>
    <definedName name="BExMPSD77XQ3HA6A4FZOJK8G2JP3" localSheetId="5" hidden="1">'[3]AMI P &amp; L'!#REF!</definedName>
    <definedName name="BExMPSD77XQ3HA6A4FZOJK8G2JP3" localSheetId="11" hidden="1">'[3]AMI P &amp; L'!#REF!</definedName>
    <definedName name="BExMPSD77XQ3HA6A4FZOJK8G2JP3" localSheetId="7" hidden="1">'[3]AMI P &amp; L'!#REF!</definedName>
    <definedName name="BExMPSD77XQ3HA6A4FZOJK8G2JP3" localSheetId="9" hidden="1">'[3]AMI P &amp; L'!#REF!</definedName>
    <definedName name="BExMPSD77XQ3HA6A4FZOJK8G2JP3" localSheetId="10" hidden="1">#REF!</definedName>
    <definedName name="BExMPSD77XQ3HA6A4FZOJK8G2JP3" hidden="1">'[3]AMI P &amp; L'!#REF!</definedName>
    <definedName name="BExMQ4I3Q7F0BMPHSFMFW9TZ87UD" localSheetId="10" hidden="1">#REF!</definedName>
    <definedName name="BExMQ4I3Q7F0BMPHSFMFW9TZ87UD" hidden="1">'[2]Reco Sheet for Fcast'!$F$9:$G$9</definedName>
    <definedName name="BExMQ4SWDWI4N16AZ0T5CJ6HH8WC" localSheetId="10" hidden="1">#REF!</definedName>
    <definedName name="BExMQ4SWDWI4N16AZ0T5CJ6HH8WC" hidden="1">'[2]Reco Sheet for Fcast'!$H$2:$I$2</definedName>
    <definedName name="BExMQ71WHW50GVX45JU951AGPLFQ" localSheetId="16" hidden="1">'[3]AMI P &amp; L'!#REF!</definedName>
    <definedName name="BExMQ71WHW50GVX45JU951AGPLFQ" localSheetId="18" hidden="1">'[3]AMI P &amp; L'!#REF!</definedName>
    <definedName name="BExMQ71WHW50GVX45JU951AGPLFQ" localSheetId="19" hidden="1">'[3]AMI P &amp; L'!#REF!</definedName>
    <definedName name="BExMQ71WHW50GVX45JU951AGPLFQ" localSheetId="12" hidden="1">'[3]AMI P &amp; L'!#REF!</definedName>
    <definedName name="BExMQ71WHW50GVX45JU951AGPLFQ" localSheetId="5" hidden="1">'[3]AMI P &amp; L'!#REF!</definedName>
    <definedName name="BExMQ71WHW50GVX45JU951AGPLFQ" localSheetId="11" hidden="1">'[3]AMI P &amp; L'!#REF!</definedName>
    <definedName name="BExMQ71WHW50GVX45JU951AGPLFQ" localSheetId="7" hidden="1">'[3]AMI P &amp; L'!#REF!</definedName>
    <definedName name="BExMQ71WHW50GVX45JU951AGPLFQ" localSheetId="9" hidden="1">'[3]AMI P &amp; L'!#REF!</definedName>
    <definedName name="BExMQ71WHW50GVX45JU951AGPLFQ" localSheetId="10" hidden="1">#REF!</definedName>
    <definedName name="BExMQ71WHW50GVX45JU951AGPLFQ" hidden="1">'[3]AMI P &amp; L'!#REF!</definedName>
    <definedName name="BExMQFLC51WC0ZQ3ISX3C0WWY8ON" localSheetId="16" hidden="1">#REF!</definedName>
    <definedName name="BExMQFLC51WC0ZQ3ISX3C0WWY8ON" localSheetId="18" hidden="1">#REF!</definedName>
    <definedName name="BExMQFLC51WC0ZQ3ISX3C0WWY8ON" localSheetId="19" hidden="1">#REF!</definedName>
    <definedName name="BExMQFLC51WC0ZQ3ISX3C0WWY8ON" localSheetId="12" hidden="1">#REF!</definedName>
    <definedName name="BExMQFLC51WC0ZQ3ISX3C0WWY8ON" localSheetId="8" hidden="1">#REF!</definedName>
    <definedName name="BExMQFLC51WC0ZQ3ISX3C0WWY8ON" localSheetId="11" hidden="1">#REF!</definedName>
    <definedName name="BExMQFLC51WC0ZQ3ISX3C0WWY8ON" localSheetId="7" hidden="1">#REF!</definedName>
    <definedName name="BExMQFLC51WC0ZQ3ISX3C0WWY8ON" localSheetId="9" hidden="1">#REF!</definedName>
    <definedName name="BExMQFLC51WC0ZQ3ISX3C0WWY8ON" hidden="1">#REF!</definedName>
    <definedName name="BExMQGXSLPT4A6N47LE6FBVHWBOF" localSheetId="10" hidden="1">#REF!</definedName>
    <definedName name="BExMQGXSLPT4A6N47LE6FBVHWBOF" hidden="1">'[2]Reco Sheet for Fcast'!$F$6:$G$6</definedName>
    <definedName name="BExMQSBR7PL4KLB1Q4961QO45Y4G" localSheetId="10" hidden="1">#REF!</definedName>
    <definedName name="BExMQSBR7PL4KLB1Q4961QO45Y4G" hidden="1">'[2]Reco Sheet for Fcast'!$F$10:$G$10</definedName>
    <definedName name="BExMR1MA4I1X77714ZEPUVC8W398" localSheetId="10" hidden="1">#REF!</definedName>
    <definedName name="BExMR1MA4I1X77714ZEPUVC8W398" hidden="1">'[2]Reco Sheet for Fcast'!$F$9:$G$9</definedName>
    <definedName name="BExMR8YQHA7N77HGHY4Y6R30I3XT" localSheetId="10" hidden="1">#REF!</definedName>
    <definedName name="BExMR8YQHA7N77HGHY4Y6R30I3XT" hidden="1">'[2]Reco Sheet for Fcast'!$F$10:$G$10</definedName>
    <definedName name="BExMR99I9EFJJD5XOEICHYC584ZH" localSheetId="16" hidden="1">#REF!</definedName>
    <definedName name="BExMR99I9EFJJD5XOEICHYC584ZH" localSheetId="18" hidden="1">#REF!</definedName>
    <definedName name="BExMR99I9EFJJD5XOEICHYC584ZH" localSheetId="19" hidden="1">#REF!</definedName>
    <definedName name="BExMR99I9EFJJD5XOEICHYC584ZH" localSheetId="12" hidden="1">#REF!</definedName>
    <definedName name="BExMR99I9EFJJD5XOEICHYC584ZH" localSheetId="5" hidden="1">#REF!</definedName>
    <definedName name="BExMR99I9EFJJD5XOEICHYC584ZH" localSheetId="11" hidden="1">#REF!</definedName>
    <definedName name="BExMR99I9EFJJD5XOEICHYC584ZH" localSheetId="7" hidden="1">#REF!</definedName>
    <definedName name="BExMR99I9EFJJD5XOEICHYC584ZH" localSheetId="9" hidden="1">#REF!</definedName>
    <definedName name="BExMR99I9EFJJD5XOEICHYC584ZH" hidden="1">#REF!</definedName>
    <definedName name="BExMRENOIARWRYOIVPDIEBVNRDO7" localSheetId="10" hidden="1">#REF!</definedName>
    <definedName name="BExMRENOIARWRYOIVPDIEBVNRDO7" hidden="1">'[2]Reco Sheet for Fcast'!$G$2</definedName>
    <definedName name="BExMRJGBMBQR02EUGWJB4OYWVQPC" hidden="1">'[2]Reco Sheet for Fcast'!$F$15:$AI$18</definedName>
    <definedName name="BExMRKSTP0XVW3NVUMLECR8PG3SF" localSheetId="16" hidden="1">#REF!</definedName>
    <definedName name="BExMRKSTP0XVW3NVUMLECR8PG3SF" localSheetId="18" hidden="1">#REF!</definedName>
    <definedName name="BExMRKSTP0XVW3NVUMLECR8PG3SF" localSheetId="19" hidden="1">#REF!</definedName>
    <definedName name="BExMRKSTP0XVW3NVUMLECR8PG3SF" localSheetId="12" hidden="1">#REF!</definedName>
    <definedName name="BExMRKSTP0XVW3NVUMLECR8PG3SF" localSheetId="5" hidden="1">#REF!</definedName>
    <definedName name="BExMRKSTP0XVW3NVUMLECR8PG3SF" localSheetId="11" hidden="1">#REF!</definedName>
    <definedName name="BExMRKSTP0XVW3NVUMLECR8PG3SF" localSheetId="7" hidden="1">#REF!</definedName>
    <definedName name="BExMRKSTP0XVW3NVUMLECR8PG3SF" localSheetId="9" hidden="1">#REF!</definedName>
    <definedName name="BExMRKSTP0XVW3NVUMLECR8PG3SF" localSheetId="10" hidden="1">#REF!</definedName>
    <definedName name="BExMRKSTP0XVW3NVUMLECR8PG3SF" hidden="1">#REF!</definedName>
    <definedName name="BExMRRJNUMGRSDD5GGKKGEIZ6FTS" localSheetId="10" hidden="1">#REF!</definedName>
    <definedName name="BExMRRJNUMGRSDD5GGKKGEIZ6FTS" hidden="1">'[2]Reco Sheet for Fcast'!$I$10:$J$10</definedName>
    <definedName name="BExMRU3ACIU0RD2BNWO55LH5U2BR" localSheetId="10" hidden="1">#REF!</definedName>
    <definedName name="BExMRU3ACIU0RD2BNWO55LH5U2BR" hidden="1">'[2]Reco Sheet for Fcast'!$F$15</definedName>
    <definedName name="BExMRYVXZYRCNM005S74K8KVJXSW" hidden="1">'[4]Bud Mth'!$F$8:$G$8</definedName>
    <definedName name="BExMSQRCC40AP8BDUPL2I2DNC210" localSheetId="10" hidden="1">#REF!</definedName>
    <definedName name="BExMSQRCC40AP8BDUPL2I2DNC210" hidden="1">'[2]Reco Sheet for Fcast'!$I$6:$J$6</definedName>
    <definedName name="BExMTLXHZ9H4QYDQ0VMHUXWSVD3Q" hidden="1">'[2]Reco Sheet for Fcast'!$F$10:$G$10</definedName>
    <definedName name="BExO4J9LR712G00TVA82VNTG8O7H" localSheetId="10" hidden="1">#REF!</definedName>
    <definedName name="BExO4J9LR712G00TVA82VNTG8O7H" hidden="1">'[2]Reco Sheet for Fcast'!$F$10:$G$10</definedName>
    <definedName name="BExO55G2KVZ7MIJ30N827CLH0I2A" localSheetId="10" hidden="1">#REF!</definedName>
    <definedName name="BExO55G2KVZ7MIJ30N827CLH0I2A" hidden="1">'[2]Reco Sheet for Fcast'!$F$8:$G$8</definedName>
    <definedName name="BExO5A8PZD9EUHC5CMPU6N3SQ15L" localSheetId="10" hidden="1">#REF!</definedName>
    <definedName name="BExO5A8PZD9EUHC5CMPU6N3SQ15L" hidden="1">'[2]Reco Sheet for Fcast'!$I$7:$J$7</definedName>
    <definedName name="BExO5TQ079AHR967WGJYSR4QAE4R" localSheetId="16" hidden="1">#REF!</definedName>
    <definedName name="BExO5TQ079AHR967WGJYSR4QAE4R" localSheetId="18" hidden="1">#REF!</definedName>
    <definedName name="BExO5TQ079AHR967WGJYSR4QAE4R" localSheetId="19" hidden="1">#REF!</definedName>
    <definedName name="BExO5TQ079AHR967WGJYSR4QAE4R" localSheetId="12" hidden="1">#REF!</definedName>
    <definedName name="BExO5TQ079AHR967WGJYSR4QAE4R" localSheetId="5" hidden="1">#REF!</definedName>
    <definedName name="BExO5TQ079AHR967WGJYSR4QAE4R" localSheetId="11" hidden="1">#REF!</definedName>
    <definedName name="BExO5TQ079AHR967WGJYSR4QAE4R" localSheetId="7" hidden="1">#REF!</definedName>
    <definedName name="BExO5TQ079AHR967WGJYSR4QAE4R" localSheetId="9" hidden="1">#REF!</definedName>
    <definedName name="BExO5TQ079AHR967WGJYSR4QAE4R" hidden="1">#REF!</definedName>
    <definedName name="BExO5XMAHL7CY3X0B1OPKZ28DCJ5" localSheetId="10" hidden="1">#REF!</definedName>
    <definedName name="BExO5XMAHL7CY3X0B1OPKZ28DCJ5" hidden="1">'[2]Reco Sheet for Fcast'!$G$2</definedName>
    <definedName name="BExO66LZJKY4PTQVREELI6POS4AY" localSheetId="10" hidden="1">#REF!</definedName>
    <definedName name="BExO66LZJKY4PTQVREELI6POS4AY" hidden="1">'[2]Reco Sheet for Fcast'!$H$2:$I$2</definedName>
    <definedName name="BExO6CAYB20F01TTUPZGOAECW410" localSheetId="16" hidden="1">#REF!</definedName>
    <definedName name="BExO6CAYB20F01TTUPZGOAECW410" localSheetId="18" hidden="1">#REF!</definedName>
    <definedName name="BExO6CAYB20F01TTUPZGOAECW410" localSheetId="19" hidden="1">#REF!</definedName>
    <definedName name="BExO6CAYB20F01TTUPZGOAECW410" localSheetId="12" hidden="1">#REF!</definedName>
    <definedName name="BExO6CAYB20F01TTUPZGOAECW410" localSheetId="5" hidden="1">#REF!</definedName>
    <definedName name="BExO6CAYB20F01TTUPZGOAECW410" localSheetId="11" hidden="1">#REF!</definedName>
    <definedName name="BExO6CAYB20F01TTUPZGOAECW410" localSheetId="7" hidden="1">#REF!</definedName>
    <definedName name="BExO6CAYB20F01TTUPZGOAECW410" localSheetId="9" hidden="1">#REF!</definedName>
    <definedName name="BExO6CAYB20F01TTUPZGOAECW410" hidden="1">#REF!</definedName>
    <definedName name="BExO6LLHCYTF7CIVHKAO0NMET14Q" localSheetId="10" hidden="1">#REF!</definedName>
    <definedName name="BExO6LLHCYTF7CIVHKAO0NMET14Q" hidden="1">'[2]Reco Sheet for Fcast'!$I$6:$J$6</definedName>
    <definedName name="BExO7L9A53V0L5FUS0PQUBG4XS0R" localSheetId="16" hidden="1">#REF!</definedName>
    <definedName name="BExO7L9A53V0L5FUS0PQUBG4XS0R" localSheetId="18" hidden="1">#REF!</definedName>
    <definedName name="BExO7L9A53V0L5FUS0PQUBG4XS0R" localSheetId="19" hidden="1">#REF!</definedName>
    <definedName name="BExO7L9A53V0L5FUS0PQUBG4XS0R" localSheetId="12" hidden="1">#REF!</definedName>
    <definedName name="BExO7L9A53V0L5FUS0PQUBG4XS0R" localSheetId="5" hidden="1">#REF!</definedName>
    <definedName name="BExO7L9A53V0L5FUS0PQUBG4XS0R" localSheetId="11" hidden="1">#REF!</definedName>
    <definedName name="BExO7L9A53V0L5FUS0PQUBG4XS0R" localSheetId="7" hidden="1">#REF!</definedName>
    <definedName name="BExO7L9A53V0L5FUS0PQUBG4XS0R" localSheetId="9" hidden="1">#REF!</definedName>
    <definedName name="BExO7L9A53V0L5FUS0PQUBG4XS0R" hidden="1">#REF!</definedName>
    <definedName name="BExO7OUQS3XTUQ2LDKGQ8AAQ3OJJ" localSheetId="10" hidden="1">#REF!</definedName>
    <definedName name="BExO7OUQS3XTUQ2LDKGQ8AAQ3OJJ" hidden="1">'[2]Reco Sheet for Fcast'!$F$6:$G$6</definedName>
    <definedName name="BExO7VQWA7I6SZNHMVM6QHEOPT7N" localSheetId="16" hidden="1">#REF!</definedName>
    <definedName name="BExO7VQWA7I6SZNHMVM6QHEOPT7N" localSheetId="18" hidden="1">#REF!</definedName>
    <definedName name="BExO7VQWA7I6SZNHMVM6QHEOPT7N" localSheetId="19" hidden="1">#REF!</definedName>
    <definedName name="BExO7VQWA7I6SZNHMVM6QHEOPT7N" localSheetId="12" hidden="1">#REF!</definedName>
    <definedName name="BExO7VQWA7I6SZNHMVM6QHEOPT7N" localSheetId="5" hidden="1">#REF!</definedName>
    <definedName name="BExO7VQWA7I6SZNHMVM6QHEOPT7N" localSheetId="11" hidden="1">#REF!</definedName>
    <definedName name="BExO7VQWA7I6SZNHMVM6QHEOPT7N" localSheetId="7" hidden="1">#REF!</definedName>
    <definedName name="BExO7VQWA7I6SZNHMVM6QHEOPT7N" localSheetId="9" hidden="1">#REF!</definedName>
    <definedName name="BExO7VQWA7I6SZNHMVM6QHEOPT7N" hidden="1">#REF!</definedName>
    <definedName name="BExO85HMYXZJ7SONWBKKIAXMCI3C" localSheetId="10" hidden="1">#REF!</definedName>
    <definedName name="BExO85HMYXZJ7SONWBKKIAXMCI3C" hidden="1">'[2]Reco Sheet for Fcast'!$F$10:$G$10</definedName>
    <definedName name="BExO863922O4PBGQMUNEQKGN3K96" localSheetId="10" hidden="1">#REF!</definedName>
    <definedName name="BExO863922O4PBGQMUNEQKGN3K96" hidden="1">'[2]Reco Sheet for Fcast'!$F$7:$G$7</definedName>
    <definedName name="BExO89ZCBQDFNQMXBL81B6NYT5U3" localSheetId="16" hidden="1">#REF!</definedName>
    <definedName name="BExO89ZCBQDFNQMXBL81B6NYT5U3" localSheetId="18" hidden="1">#REF!</definedName>
    <definedName name="BExO89ZCBQDFNQMXBL81B6NYT5U3" localSheetId="19" hidden="1">#REF!</definedName>
    <definedName name="BExO89ZCBQDFNQMXBL81B6NYT5U3" localSheetId="12" hidden="1">#REF!</definedName>
    <definedName name="BExO89ZCBQDFNQMXBL81B6NYT5U3" localSheetId="5" hidden="1">#REF!</definedName>
    <definedName name="BExO89ZCBQDFNQMXBL81B6NYT5U3" localSheetId="11" hidden="1">#REF!</definedName>
    <definedName name="BExO89ZCBQDFNQMXBL81B6NYT5U3" localSheetId="7" hidden="1">#REF!</definedName>
    <definedName name="BExO89ZCBQDFNQMXBL81B6NYT5U3" localSheetId="9" hidden="1">#REF!</definedName>
    <definedName name="BExO89ZCBQDFNQMXBL81B6NYT5U3" hidden="1">#REF!</definedName>
    <definedName name="BExO89ZIOXN0HOKHY24F7HDZ87UT" localSheetId="10" hidden="1">#REF!</definedName>
    <definedName name="BExO89ZIOXN0HOKHY24F7HDZ87UT" hidden="1">'[2]Reco Sheet for Fcast'!$F$11:$G$11</definedName>
    <definedName name="BExO8A4S3VKZ6N6VX4CXOWCPKHWC" localSheetId="16" hidden="1">#REF!</definedName>
    <definedName name="BExO8A4S3VKZ6N6VX4CXOWCPKHWC" localSheetId="18" hidden="1">#REF!</definedName>
    <definedName name="BExO8A4S3VKZ6N6VX4CXOWCPKHWC" localSheetId="19" hidden="1">#REF!</definedName>
    <definedName name="BExO8A4S3VKZ6N6VX4CXOWCPKHWC" localSheetId="12" hidden="1">#REF!</definedName>
    <definedName name="BExO8A4S3VKZ6N6VX4CXOWCPKHWC" localSheetId="5" hidden="1">#REF!</definedName>
    <definedName name="BExO8A4S3VKZ6N6VX4CXOWCPKHWC" localSheetId="11" hidden="1">#REF!</definedName>
    <definedName name="BExO8A4S3VKZ6N6VX4CXOWCPKHWC" localSheetId="7" hidden="1">#REF!</definedName>
    <definedName name="BExO8A4S3VKZ6N6VX4CXOWCPKHWC" localSheetId="9" hidden="1">#REF!</definedName>
    <definedName name="BExO8A4S3VKZ6N6VX4CXOWCPKHWC" hidden="1">#REF!</definedName>
    <definedName name="BExO8CDTBCABLEUD6PE2UM2EZ6C4" localSheetId="10" hidden="1">#REF!</definedName>
    <definedName name="BExO8CDTBCABLEUD6PE2UM2EZ6C4" hidden="1">'[2]Reco Sheet for Fcast'!$I$6:$J$6</definedName>
    <definedName name="BExO8UTAGQWDBQZEEF4HUNMLQCVU" localSheetId="10" hidden="1">#REF!</definedName>
    <definedName name="BExO8UTAGQWDBQZEEF4HUNMLQCVU" hidden="1">'[2]Reco Sheet for Fcast'!$H$2:$I$2</definedName>
    <definedName name="BExO937E20IHMGQOZMECL3VZC7OX" localSheetId="10" hidden="1">#REF!</definedName>
    <definedName name="BExO937E20IHMGQOZMECL3VZC7OX" hidden="1">'[2]Reco Sheet for Fcast'!$F$15</definedName>
    <definedName name="BExO94UTJKQQ7TJTTJRTSR70YVJC" localSheetId="10" hidden="1">#REF!</definedName>
    <definedName name="BExO94UTJKQQ7TJTTJRTSR70YVJC" hidden="1">'[2]Reco Sheet for Fcast'!$F$9:$G$9</definedName>
    <definedName name="BExO9I1E64ENA8Z42JI2J81DKZ8T" localSheetId="16" hidden="1">#REF!</definedName>
    <definedName name="BExO9I1E64ENA8Z42JI2J81DKZ8T" localSheetId="18" hidden="1">#REF!</definedName>
    <definedName name="BExO9I1E64ENA8Z42JI2J81DKZ8T" localSheetId="19" hidden="1">#REF!</definedName>
    <definedName name="BExO9I1E64ENA8Z42JI2J81DKZ8T" localSheetId="12" hidden="1">#REF!</definedName>
    <definedName name="BExO9I1E64ENA8Z42JI2J81DKZ8T" localSheetId="8" hidden="1">#REF!</definedName>
    <definedName name="BExO9I1E64ENA8Z42JI2J81DKZ8T" localSheetId="11" hidden="1">#REF!</definedName>
    <definedName name="BExO9I1E64ENA8Z42JI2J81DKZ8T" localSheetId="7" hidden="1">#REF!</definedName>
    <definedName name="BExO9I1E64ENA8Z42JI2J81DKZ8T" localSheetId="9" hidden="1">#REF!</definedName>
    <definedName name="BExO9I1E64ENA8Z42JI2J81DKZ8T" hidden="1">#REF!</definedName>
    <definedName name="BExO9J3A438976RXIUX5U9SU5T55" localSheetId="10" hidden="1">#REF!</definedName>
    <definedName name="BExO9J3A438976RXIUX5U9SU5T55" hidden="1">'[2]Reco Sheet for Fcast'!$K$2</definedName>
    <definedName name="BExO9RS5RXFJ1911HL3CCK6M74EP" localSheetId="10" hidden="1">#REF!</definedName>
    <definedName name="BExO9RS5RXFJ1911HL3CCK6M74EP" hidden="1">'[2]Reco Sheet for Fcast'!$I$8:$J$8</definedName>
    <definedName name="BExO9SDRI1M6KMHXSG3AE5L0F2U3" localSheetId="10" hidden="1">#REF!</definedName>
    <definedName name="BExO9SDRI1M6KMHXSG3AE5L0F2U3" hidden="1">'[2]Reco Sheet for Fcast'!$F$15</definedName>
    <definedName name="BExO9U100URQWDC51QHO5CELT91P" localSheetId="16" hidden="1">#REF!</definedName>
    <definedName name="BExO9U100URQWDC51QHO5CELT91P" localSheetId="18" hidden="1">#REF!</definedName>
    <definedName name="BExO9U100URQWDC51QHO5CELT91P" localSheetId="19" hidden="1">#REF!</definedName>
    <definedName name="BExO9U100URQWDC51QHO5CELT91P" localSheetId="12" hidden="1">#REF!</definedName>
    <definedName name="BExO9U100URQWDC51QHO5CELT91P" localSheetId="5" hidden="1">#REF!</definedName>
    <definedName name="BExO9U100URQWDC51QHO5CELT91P" localSheetId="11" hidden="1">#REF!</definedName>
    <definedName name="BExO9U100URQWDC51QHO5CELT91P" localSheetId="7" hidden="1">#REF!</definedName>
    <definedName name="BExO9U100URQWDC51QHO5CELT91P" localSheetId="9" hidden="1">#REF!</definedName>
    <definedName name="BExO9U100URQWDC51QHO5CELT91P" hidden="1">#REF!</definedName>
    <definedName name="BExO9V2U2YXAY904GYYGU6TD8Y7M" localSheetId="10" hidden="1">#REF!</definedName>
    <definedName name="BExO9V2U2YXAY904GYYGU6TD8Y7M" hidden="1">'[2]Reco Sheet for Fcast'!$F$7:$G$7</definedName>
    <definedName name="BExOA3M8QPKLDQSMPYFUCAQJNK70" hidden="1">'[2]Reco Sheet for Fcast'!$F$7:$G$7</definedName>
    <definedName name="BExOA8POJHZ57JRG11J4ADTXMZ9A" localSheetId="16" hidden="1">#REF!</definedName>
    <definedName name="BExOA8POJHZ57JRG11J4ADTXMZ9A" localSheetId="18" hidden="1">#REF!</definedName>
    <definedName name="BExOA8POJHZ57JRG11J4ADTXMZ9A" localSheetId="19" hidden="1">#REF!</definedName>
    <definedName name="BExOA8POJHZ57JRG11J4ADTXMZ9A" localSheetId="12" hidden="1">#REF!</definedName>
    <definedName name="BExOA8POJHZ57JRG11J4ADTXMZ9A" localSheetId="5" hidden="1">#REF!</definedName>
    <definedName name="BExOA8POJHZ57JRG11J4ADTXMZ9A" localSheetId="11" hidden="1">#REF!</definedName>
    <definedName name="BExOA8POJHZ57JRG11J4ADTXMZ9A" localSheetId="7" hidden="1">#REF!</definedName>
    <definedName name="BExOA8POJHZ57JRG11J4ADTXMZ9A" localSheetId="9" hidden="1">#REF!</definedName>
    <definedName name="BExOA8POJHZ57JRG11J4ADTXMZ9A" localSheetId="10" hidden="1">#REF!</definedName>
    <definedName name="BExOA8POJHZ57JRG11J4ADTXMZ9A" hidden="1">#REF!</definedName>
    <definedName name="BExOAFR4YY8GPWAZ4GI5AYC2OHJ4" localSheetId="16" hidden="1">#REF!</definedName>
    <definedName name="BExOAFR4YY8GPWAZ4GI5AYC2OHJ4" localSheetId="18" hidden="1">#REF!</definedName>
    <definedName name="BExOAFR4YY8GPWAZ4GI5AYC2OHJ4" localSheetId="19" hidden="1">#REF!</definedName>
    <definedName name="BExOAFR4YY8GPWAZ4GI5AYC2OHJ4" localSheetId="12" hidden="1">#REF!</definedName>
    <definedName name="BExOAFR4YY8GPWAZ4GI5AYC2OHJ4" localSheetId="8" hidden="1">#REF!</definedName>
    <definedName name="BExOAFR4YY8GPWAZ4GI5AYC2OHJ4" localSheetId="11" hidden="1">#REF!</definedName>
    <definedName name="BExOAFR4YY8GPWAZ4GI5AYC2OHJ4" localSheetId="7" hidden="1">#REF!</definedName>
    <definedName name="BExOAFR4YY8GPWAZ4GI5AYC2OHJ4" localSheetId="9" hidden="1">#REF!</definedName>
    <definedName name="BExOAFR4YY8GPWAZ4GI5AYC2OHJ4" localSheetId="10" hidden="1">#REF!</definedName>
    <definedName name="BExOAFR4YY8GPWAZ4GI5AYC2OHJ4" hidden="1">#REF!</definedName>
    <definedName name="BExOAN3KP47BBBK39A3Y2FCO5BD5" localSheetId="16" hidden="1">#REF!</definedName>
    <definedName name="BExOAN3KP47BBBK39A3Y2FCO5BD5" localSheetId="18" hidden="1">#REF!</definedName>
    <definedName name="BExOAN3KP47BBBK39A3Y2FCO5BD5" localSheetId="19" hidden="1">#REF!</definedName>
    <definedName name="BExOAN3KP47BBBK39A3Y2FCO5BD5" localSheetId="12" hidden="1">#REF!</definedName>
    <definedName name="BExOAN3KP47BBBK39A3Y2FCO5BD5" localSheetId="11" hidden="1">#REF!</definedName>
    <definedName name="BExOAN3KP47BBBK39A3Y2FCO5BD5" localSheetId="7" hidden="1">#REF!</definedName>
    <definedName name="BExOAN3KP47BBBK39A3Y2FCO5BD5" localSheetId="9" hidden="1">#REF!</definedName>
    <definedName name="BExOAN3KP47BBBK39A3Y2FCO5BD5" localSheetId="10" hidden="1">#REF!</definedName>
    <definedName name="BExOAN3KP47BBBK39A3Y2FCO5BD5" hidden="1">#REF!</definedName>
    <definedName name="BExOAQ3GKCT7YZW1EMVU3EILSZL2" localSheetId="10" hidden="1">#REF!</definedName>
    <definedName name="BExOAQ3GKCT7YZW1EMVU3EILSZL2" hidden="1">'[2]Reco Sheet for Fcast'!$F$9:$G$9</definedName>
    <definedName name="BExOAYHKZA3G2T1MI7GUW1LKI4SY" localSheetId="16" hidden="1">#REF!</definedName>
    <definedName name="BExOAYHKZA3G2T1MI7GUW1LKI4SY" localSheetId="18" hidden="1">#REF!</definedName>
    <definedName name="BExOAYHKZA3G2T1MI7GUW1LKI4SY" localSheetId="19" hidden="1">#REF!</definedName>
    <definedName name="BExOAYHKZA3G2T1MI7GUW1LKI4SY" localSheetId="12" hidden="1">#REF!</definedName>
    <definedName name="BExOAYHKZA3G2T1MI7GUW1LKI4SY" localSheetId="5" hidden="1">#REF!</definedName>
    <definedName name="BExOAYHKZA3G2T1MI7GUW1LKI4SY" localSheetId="11" hidden="1">#REF!</definedName>
    <definedName name="BExOAYHKZA3G2T1MI7GUW1LKI4SY" localSheetId="7" hidden="1">#REF!</definedName>
    <definedName name="BExOAYHKZA3G2T1MI7GUW1LKI4SY" localSheetId="9" hidden="1">#REF!</definedName>
    <definedName name="BExOAYHKZA3G2T1MI7GUW1LKI4SY" hidden="1">#REF!</definedName>
    <definedName name="BExOB94K8OJ8QZ4BXB2DJG5VONNA" localSheetId="16" hidden="1">#REF!</definedName>
    <definedName name="BExOB94K8OJ8QZ4BXB2DJG5VONNA" localSheetId="18" hidden="1">#REF!</definedName>
    <definedName name="BExOB94K8OJ8QZ4BXB2DJG5VONNA" localSheetId="19" hidden="1">#REF!</definedName>
    <definedName name="BExOB94K8OJ8QZ4BXB2DJG5VONNA" localSheetId="12" hidden="1">#REF!</definedName>
    <definedName name="BExOB94K8OJ8QZ4BXB2DJG5VONNA" localSheetId="11" hidden="1">#REF!</definedName>
    <definedName name="BExOB94K8OJ8QZ4BXB2DJG5VONNA" localSheetId="7" hidden="1">#REF!</definedName>
    <definedName name="BExOB94K8OJ8QZ4BXB2DJG5VONNA" localSheetId="9" hidden="1">#REF!</definedName>
    <definedName name="BExOB94K8OJ8QZ4BXB2DJG5VONNA" hidden="1">#REF!</definedName>
    <definedName name="BExOB9KT2THGV4SPLDVFTFXS4B14" localSheetId="10" hidden="1">#REF!</definedName>
    <definedName name="BExOB9KT2THGV4SPLDVFTFXS4B14" hidden="1">'[2]Reco Sheet for Fcast'!$F$8:$G$8</definedName>
    <definedName name="BExOBARY8ORR3FTR16NG5BCOPOIX" localSheetId="16" hidden="1">#REF!</definedName>
    <definedName name="BExOBARY8ORR3FTR16NG5BCOPOIX" localSheetId="18" hidden="1">#REF!</definedName>
    <definedName name="BExOBARY8ORR3FTR16NG5BCOPOIX" localSheetId="19" hidden="1">#REF!</definedName>
    <definedName name="BExOBARY8ORR3FTR16NG5BCOPOIX" localSheetId="12" hidden="1">#REF!</definedName>
    <definedName name="BExOBARY8ORR3FTR16NG5BCOPOIX" localSheetId="8" hidden="1">#REF!</definedName>
    <definedName name="BExOBARY8ORR3FTR16NG5BCOPOIX" localSheetId="11" hidden="1">#REF!</definedName>
    <definedName name="BExOBARY8ORR3FTR16NG5BCOPOIX" localSheetId="7" hidden="1">#REF!</definedName>
    <definedName name="BExOBARY8ORR3FTR16NG5BCOPOIX" localSheetId="9" hidden="1">#REF!</definedName>
    <definedName name="BExOBARY8ORR3FTR16NG5BCOPOIX" hidden="1">#REF!</definedName>
    <definedName name="BExOBEZ0IE2WBEYY3D3CMRI72N1K" localSheetId="10" hidden="1">#REF!</definedName>
    <definedName name="BExOBEZ0IE2WBEYY3D3CMRI72N1K" hidden="1">'[2]Reco Sheet for Fcast'!$F$15</definedName>
    <definedName name="BExOBIPU8760ITY0C8N27XZ3KWEF" localSheetId="10" hidden="1">#REF!</definedName>
    <definedName name="BExOBIPU8760ITY0C8N27XZ3KWEF" hidden="1">'[2]Reco Sheet for Fcast'!$G$2</definedName>
    <definedName name="BExOBM0I5L0MZ1G4H9MGMD87SBMZ" localSheetId="10" hidden="1">#REF!</definedName>
    <definedName name="BExOBM0I5L0MZ1G4H9MGMD87SBMZ" hidden="1">'[2]Reco Sheet for Fcast'!$F$7:$G$7</definedName>
    <definedName name="BExOBOUXMP88KJY2BX2JLUJH5N0K" localSheetId="10" hidden="1">#REF!</definedName>
    <definedName name="BExOBOUXMP88KJY2BX2JLUJH5N0K" hidden="1">'[2]Reco Sheet for Fcast'!$F$6:$G$6</definedName>
    <definedName name="BExOBP0FKQ4SVR59FB48UNLKCOR6" localSheetId="16" hidden="1">'[3]AMI P &amp; L'!#REF!</definedName>
    <definedName name="BExOBP0FKQ4SVR59FB48UNLKCOR6" localSheetId="18" hidden="1">'[3]AMI P &amp; L'!#REF!</definedName>
    <definedName name="BExOBP0FKQ4SVR59FB48UNLKCOR6" localSheetId="19" hidden="1">'[3]AMI P &amp; L'!#REF!</definedName>
    <definedName name="BExOBP0FKQ4SVR59FB48UNLKCOR6" localSheetId="12" hidden="1">'[3]AMI P &amp; L'!#REF!</definedName>
    <definedName name="BExOBP0FKQ4SVR59FB48UNLKCOR6" localSheetId="5" hidden="1">'[3]AMI P &amp; L'!#REF!</definedName>
    <definedName name="BExOBP0FKQ4SVR59FB48UNLKCOR6" localSheetId="11" hidden="1">'[3]AMI P &amp; L'!#REF!</definedName>
    <definedName name="BExOBP0FKQ4SVR59FB48UNLKCOR6" localSheetId="7" hidden="1">'[3]AMI P &amp; L'!#REF!</definedName>
    <definedName name="BExOBP0FKQ4SVR59FB48UNLKCOR6" localSheetId="9" hidden="1">'[3]AMI P &amp; L'!#REF!</definedName>
    <definedName name="BExOBP0FKQ4SVR59FB48UNLKCOR6" localSheetId="10" hidden="1">#REF!</definedName>
    <definedName name="BExOBP0FKQ4SVR59FB48UNLKCOR6" hidden="1">'[3]AMI P &amp; L'!#REF!</definedName>
    <definedName name="BExOBV5NJ50QQ3ZUWOWUTGL34SIH" localSheetId="16" hidden="1">#REF!</definedName>
    <definedName name="BExOBV5NJ50QQ3ZUWOWUTGL34SIH" localSheetId="18" hidden="1">#REF!</definedName>
    <definedName name="BExOBV5NJ50QQ3ZUWOWUTGL34SIH" localSheetId="19" hidden="1">#REF!</definedName>
    <definedName name="BExOBV5NJ50QQ3ZUWOWUTGL34SIH" localSheetId="12" hidden="1">#REF!</definedName>
    <definedName name="BExOBV5NJ50QQ3ZUWOWUTGL34SIH" localSheetId="5" hidden="1">#REF!</definedName>
    <definedName name="BExOBV5NJ50QQ3ZUWOWUTGL34SIH" localSheetId="11" hidden="1">#REF!</definedName>
    <definedName name="BExOBV5NJ50QQ3ZUWOWUTGL34SIH" localSheetId="7" hidden="1">#REF!</definedName>
    <definedName name="BExOBV5NJ50QQ3ZUWOWUTGL34SIH" localSheetId="9" hidden="1">#REF!</definedName>
    <definedName name="BExOBV5NJ50QQ3ZUWOWUTGL34SIH" hidden="1">#REF!</definedName>
    <definedName name="BExOBYAVUCQ0IGM0Y6A75QHP0Q1A" localSheetId="10" hidden="1">#REF!</definedName>
    <definedName name="BExOBYAVUCQ0IGM0Y6A75QHP0Q1A" hidden="1">'[2]Reco Sheet for Fcast'!$F$9:$G$9</definedName>
    <definedName name="BExOC1G3P4Z633NKFJLRITBBHVCY" localSheetId="16" hidden="1">#REF!</definedName>
    <definedName name="BExOC1G3P4Z633NKFJLRITBBHVCY" localSheetId="18" hidden="1">#REF!</definedName>
    <definedName name="BExOC1G3P4Z633NKFJLRITBBHVCY" localSheetId="19" hidden="1">#REF!</definedName>
    <definedName name="BExOC1G3P4Z633NKFJLRITBBHVCY" localSheetId="12" hidden="1">#REF!</definedName>
    <definedName name="BExOC1G3P4Z633NKFJLRITBBHVCY" localSheetId="5" hidden="1">#REF!</definedName>
    <definedName name="BExOC1G3P4Z633NKFJLRITBBHVCY" localSheetId="11" hidden="1">#REF!</definedName>
    <definedName name="BExOC1G3P4Z633NKFJLRITBBHVCY" localSheetId="7" hidden="1">#REF!</definedName>
    <definedName name="BExOC1G3P4Z633NKFJLRITBBHVCY" localSheetId="9" hidden="1">#REF!</definedName>
    <definedName name="BExOC1G3P4Z633NKFJLRITBBHVCY" hidden="1">#REF!</definedName>
    <definedName name="BExOC3UEHB1CZNINSQHZANWJYKR8" localSheetId="10" hidden="1">#REF!</definedName>
    <definedName name="BExOC3UEHB1CZNINSQHZANWJYKR8" hidden="1">'[2]Reco Sheet for Fcast'!$I$9:$J$9</definedName>
    <definedName name="BExOCBSF3XGO9YJ23LX2H78VOUR7" localSheetId="10" hidden="1">#REF!</definedName>
    <definedName name="BExOCBSF3XGO9YJ23LX2H78VOUR7" hidden="1">'[2]Reco Sheet for Fcast'!$G$2</definedName>
    <definedName name="BExOCBSFINGJ4P4IGX8EZ2JAOTBJ" localSheetId="16" hidden="1">#REF!</definedName>
    <definedName name="BExOCBSFINGJ4P4IGX8EZ2JAOTBJ" localSheetId="18" hidden="1">#REF!</definedName>
    <definedName name="BExOCBSFINGJ4P4IGX8EZ2JAOTBJ" localSheetId="19" hidden="1">#REF!</definedName>
    <definedName name="BExOCBSFINGJ4P4IGX8EZ2JAOTBJ" localSheetId="12" hidden="1">#REF!</definedName>
    <definedName name="BExOCBSFINGJ4P4IGX8EZ2JAOTBJ" localSheetId="5" hidden="1">#REF!</definedName>
    <definedName name="BExOCBSFINGJ4P4IGX8EZ2JAOTBJ" localSheetId="11" hidden="1">#REF!</definedName>
    <definedName name="BExOCBSFINGJ4P4IGX8EZ2JAOTBJ" localSheetId="7" hidden="1">#REF!</definedName>
    <definedName name="BExOCBSFINGJ4P4IGX8EZ2JAOTBJ" localSheetId="9" hidden="1">#REF!</definedName>
    <definedName name="BExOCBSFINGJ4P4IGX8EZ2JAOTBJ" hidden="1">#REF!</definedName>
    <definedName name="BExOCKXFMOW6WPFEVX1I7R7FNDSS" localSheetId="10" hidden="1">#REF!</definedName>
    <definedName name="BExOCKXFMOW6WPFEVX1I7R7FNDSS" hidden="1">'[2]Reco Sheet for Fcast'!$I$9:$J$9</definedName>
    <definedName name="BExOCWWZTGTAKUL8MMNN9EOE2DVH" localSheetId="16" hidden="1">#REF!</definedName>
    <definedName name="BExOCWWZTGTAKUL8MMNN9EOE2DVH" localSheetId="18" hidden="1">#REF!</definedName>
    <definedName name="BExOCWWZTGTAKUL8MMNN9EOE2DVH" localSheetId="19" hidden="1">#REF!</definedName>
    <definedName name="BExOCWWZTGTAKUL8MMNN9EOE2DVH" localSheetId="12" hidden="1">#REF!</definedName>
    <definedName name="BExOCWWZTGTAKUL8MMNN9EOE2DVH" localSheetId="5" hidden="1">#REF!</definedName>
    <definedName name="BExOCWWZTGTAKUL8MMNN9EOE2DVH" localSheetId="11" hidden="1">#REF!</definedName>
    <definedName name="BExOCWWZTGTAKUL8MMNN9EOE2DVH" localSheetId="7" hidden="1">#REF!</definedName>
    <definedName name="BExOCWWZTGTAKUL8MMNN9EOE2DVH" localSheetId="9" hidden="1">#REF!</definedName>
    <definedName name="BExOCWWZTGTAKUL8MMNN9EOE2DVH" hidden="1">#REF!</definedName>
    <definedName name="BExOCYEXOB95DH5NOB0M5NOYX398" localSheetId="10" hidden="1">#REF!</definedName>
    <definedName name="BExOCYEXOB95DH5NOB0M5NOYX398" hidden="1">'[2]Reco Sheet for Fcast'!$F$6:$G$6</definedName>
    <definedName name="BExOD4ERMDMFD8X1016N4EXOUR0S" localSheetId="10" hidden="1">#REF!</definedName>
    <definedName name="BExOD4ERMDMFD8X1016N4EXOUR0S" hidden="1">'[2]Reco Sheet for Fcast'!$F$8:$G$8</definedName>
    <definedName name="BExOD55RS7BQUHRQ6H3USVGKR0P7" localSheetId="10" hidden="1">#REF!</definedName>
    <definedName name="BExOD55RS7BQUHRQ6H3USVGKR0P7" hidden="1">'[2]Reco Sheet for Fcast'!$H$2:$I$2</definedName>
    <definedName name="BExODEWDDEABM4ZY3XREJIBZ8IVP" localSheetId="10" hidden="1">#REF!</definedName>
    <definedName name="BExODEWDDEABM4ZY3XREJIBZ8IVP" hidden="1">'[2]Reco Sheet for Fcast'!$G$2</definedName>
    <definedName name="BExODZFEIWV26E8RFU7XQYX1J458" localSheetId="10" hidden="1">#REF!</definedName>
    <definedName name="BExODZFEIWV26E8RFU7XQYX1J458" hidden="1">'[2]Reco Sheet for Fcast'!$F$11:$G$11</definedName>
    <definedName name="BExOEBKG55EROA2VL360A06LKASE" localSheetId="10" hidden="1">#REF!</definedName>
    <definedName name="BExOEBKG55EROA2VL360A06LKASE" hidden="1">'[2]Reco Sheet for Fcast'!$F$11:$G$11</definedName>
    <definedName name="BExOERG5LWXYYEN1DY1H2FWRJS9T" localSheetId="10" hidden="1">#REF!</definedName>
    <definedName name="BExOERG5LWXYYEN1DY1H2FWRJS9T" hidden="1">'[2]Reco Sheet for Fcast'!$I$6:$J$6</definedName>
    <definedName name="BExOERR3JZBGPM0JUHNGZKIHF51J" localSheetId="16" hidden="1">#REF!</definedName>
    <definedName name="BExOERR3JZBGPM0JUHNGZKIHF51J" localSheetId="18" hidden="1">#REF!</definedName>
    <definedName name="BExOERR3JZBGPM0JUHNGZKIHF51J" localSheetId="19" hidden="1">#REF!</definedName>
    <definedName name="BExOERR3JZBGPM0JUHNGZKIHF51J" localSheetId="12" hidden="1">#REF!</definedName>
    <definedName name="BExOERR3JZBGPM0JUHNGZKIHF51J" localSheetId="5" hidden="1">#REF!</definedName>
    <definedName name="BExOERR3JZBGPM0JUHNGZKIHF51J" localSheetId="11" hidden="1">#REF!</definedName>
    <definedName name="BExOERR3JZBGPM0JUHNGZKIHF51J" localSheetId="7" hidden="1">#REF!</definedName>
    <definedName name="BExOERR3JZBGPM0JUHNGZKIHF51J" localSheetId="9" hidden="1">#REF!</definedName>
    <definedName name="BExOERR3JZBGPM0JUHNGZKIHF51J" hidden="1">#REF!</definedName>
    <definedName name="BExOETUH0P9C7B0TJPBHO6O8LDPO" localSheetId="16" hidden="1">#REF!</definedName>
    <definedName name="BExOETUH0P9C7B0TJPBHO6O8LDPO" localSheetId="18" hidden="1">#REF!</definedName>
    <definedName name="BExOETUH0P9C7B0TJPBHO6O8LDPO" localSheetId="19" hidden="1">#REF!</definedName>
    <definedName name="BExOETUH0P9C7B0TJPBHO6O8LDPO" localSheetId="12" hidden="1">#REF!</definedName>
    <definedName name="BExOETUH0P9C7B0TJPBHO6O8LDPO" localSheetId="11" hidden="1">#REF!</definedName>
    <definedName name="BExOETUH0P9C7B0TJPBHO6O8LDPO" localSheetId="7" hidden="1">#REF!</definedName>
    <definedName name="BExOETUH0P9C7B0TJPBHO6O8LDPO" localSheetId="9" hidden="1">#REF!</definedName>
    <definedName name="BExOETUH0P9C7B0TJPBHO6O8LDPO" hidden="1">#REF!</definedName>
    <definedName name="BExOEV1S6JJVO5PP4BZ20SNGZR7D" localSheetId="10" hidden="1">#REF!</definedName>
    <definedName name="BExOEV1S6JJVO5PP4BZ20SNGZR7D" hidden="1">'[2]Reco Sheet for Fcast'!$I$7:$J$7</definedName>
    <definedName name="BExOFEDNCYI2TPTMQ8SJN3AW4YMF" localSheetId="10" hidden="1">#REF!</definedName>
    <definedName name="BExOFEDNCYI2TPTMQ8SJN3AW4YMF" hidden="1">'[2]Reco Sheet for Fcast'!$F$9:$G$9</definedName>
    <definedName name="BExOFVLXVD6RVHSQO8KZOOACSV24" localSheetId="16" hidden="1">'[3]AMI P &amp; L'!#REF!</definedName>
    <definedName name="BExOFVLXVD6RVHSQO8KZOOACSV24" localSheetId="18" hidden="1">'[3]AMI P &amp; L'!#REF!</definedName>
    <definedName name="BExOFVLXVD6RVHSQO8KZOOACSV24" localSheetId="19" hidden="1">'[3]AMI P &amp; L'!#REF!</definedName>
    <definedName name="BExOFVLXVD6RVHSQO8KZOOACSV24" localSheetId="12" hidden="1">'[3]AMI P &amp; L'!#REF!</definedName>
    <definedName name="BExOFVLXVD6RVHSQO8KZOOACSV24" localSheetId="5" hidden="1">'[3]AMI P &amp; L'!#REF!</definedName>
    <definedName name="BExOFVLXVD6RVHSQO8KZOOACSV24" localSheetId="11" hidden="1">'[3]AMI P &amp; L'!#REF!</definedName>
    <definedName name="BExOFVLXVD6RVHSQO8KZOOACSV24" localSheetId="7" hidden="1">'[3]AMI P &amp; L'!#REF!</definedName>
    <definedName name="BExOFVLXVD6RVHSQO8KZOOACSV24" localSheetId="9" hidden="1">'[3]AMI P &amp; L'!#REF!</definedName>
    <definedName name="BExOFVLXVD6RVHSQO8KZOOACSV24" localSheetId="10" hidden="1">#REF!</definedName>
    <definedName name="BExOFVLXVD6RVHSQO8KZOOACSV24" hidden="1">'[3]AMI P &amp; L'!#REF!</definedName>
    <definedName name="BExOFVWR29JOZ66F7LOP8BWQPXPI" localSheetId="16" hidden="1">#REF!</definedName>
    <definedName name="BExOFVWR29JOZ66F7LOP8BWQPXPI" localSheetId="18" hidden="1">#REF!</definedName>
    <definedName name="BExOFVWR29JOZ66F7LOP8BWQPXPI" localSheetId="19" hidden="1">#REF!</definedName>
    <definedName name="BExOFVWR29JOZ66F7LOP8BWQPXPI" localSheetId="12" hidden="1">#REF!</definedName>
    <definedName name="BExOFVWR29JOZ66F7LOP8BWQPXPI" localSheetId="5" hidden="1">#REF!</definedName>
    <definedName name="BExOFVWR29JOZ66F7LOP8BWQPXPI" localSheetId="11" hidden="1">#REF!</definedName>
    <definedName name="BExOFVWR29JOZ66F7LOP8BWQPXPI" localSheetId="7" hidden="1">#REF!</definedName>
    <definedName name="BExOFVWR29JOZ66F7LOP8BWQPXPI" localSheetId="9" hidden="1">#REF!</definedName>
    <definedName name="BExOFVWR29JOZ66F7LOP8BWQPXPI" hidden="1">#REF!</definedName>
    <definedName name="BExOG2SW3XOGP9VAPQ3THV3VWV12" localSheetId="10" hidden="1">#REF!</definedName>
    <definedName name="BExOG2SW3XOGP9VAPQ3THV3VWV12" hidden="1">'[2]Reco Sheet for Fcast'!$F$8:$G$8</definedName>
    <definedName name="BExOG45J81K4OPA40KW5VQU54KY3" localSheetId="10" hidden="1">#REF!</definedName>
    <definedName name="BExOG45J81K4OPA40KW5VQU54KY3" hidden="1">'[2]Reco Sheet for Fcast'!$F$7:$G$7</definedName>
    <definedName name="BExOGFE2SCL8HHT4DFAXKLUTJZOG" localSheetId="10" hidden="1">#REF!</definedName>
    <definedName name="BExOGFE2SCL8HHT4DFAXKLUTJZOG" hidden="1">'[2]Reco Sheet for Fcast'!$F$11:$G$11</definedName>
    <definedName name="BExOGQ6I69R7MDSMN5LOOKPGDL6E" localSheetId="16" hidden="1">#REF!</definedName>
    <definedName name="BExOGQ6I69R7MDSMN5LOOKPGDL6E" localSheetId="18" hidden="1">#REF!</definedName>
    <definedName name="BExOGQ6I69R7MDSMN5LOOKPGDL6E" localSheetId="19" hidden="1">#REF!</definedName>
    <definedName name="BExOGQ6I69R7MDSMN5LOOKPGDL6E" localSheetId="12" hidden="1">#REF!</definedName>
    <definedName name="BExOGQ6I69R7MDSMN5LOOKPGDL6E" localSheetId="5" hidden="1">#REF!</definedName>
    <definedName name="BExOGQ6I69R7MDSMN5LOOKPGDL6E" localSheetId="11" hidden="1">#REF!</definedName>
    <definedName name="BExOGQ6I69R7MDSMN5LOOKPGDL6E" localSheetId="7" hidden="1">#REF!</definedName>
    <definedName name="BExOGQ6I69R7MDSMN5LOOKPGDL6E" localSheetId="9" hidden="1">#REF!</definedName>
    <definedName name="BExOGQ6I69R7MDSMN5LOOKPGDL6E" hidden="1">#REF!</definedName>
    <definedName name="BExOGR2VS4QGVJ34NR8UE7CLMPQ0" localSheetId="16" hidden="1">#REF!</definedName>
    <definedName name="BExOGR2VS4QGVJ34NR8UE7CLMPQ0" localSheetId="18" hidden="1">#REF!</definedName>
    <definedName name="BExOGR2VS4QGVJ34NR8UE7CLMPQ0" localSheetId="19" hidden="1">#REF!</definedName>
    <definedName name="BExOGR2VS4QGVJ34NR8UE7CLMPQ0" localSheetId="12" hidden="1">#REF!</definedName>
    <definedName name="BExOGR2VS4QGVJ34NR8UE7CLMPQ0" localSheetId="11" hidden="1">#REF!</definedName>
    <definedName name="BExOGR2VS4QGVJ34NR8UE7CLMPQ0" localSheetId="7" hidden="1">#REF!</definedName>
    <definedName name="BExOGR2VS4QGVJ34NR8UE7CLMPQ0" localSheetId="9" hidden="1">#REF!</definedName>
    <definedName name="BExOGR2VS4QGVJ34NR8UE7CLMPQ0" hidden="1">#REF!</definedName>
    <definedName name="BExOGT6D0LJ3C22RDW8COECKB1J5" localSheetId="10" hidden="1">#REF!</definedName>
    <definedName name="BExOGT6D0LJ3C22RDW8COECKB1J5" hidden="1">'[2]Reco Sheet for Fcast'!$F$9:$G$9</definedName>
    <definedName name="BExOGTMI1HT31M1RGWVRAVHAK7DE" localSheetId="10" hidden="1">#REF!</definedName>
    <definedName name="BExOGTMI1HT31M1RGWVRAVHAK7DE" hidden="1">'[2]Reco Sheet for Fcast'!$F$7:$G$7</definedName>
    <definedName name="BExOGXO9JE5XSE9GC3I6O21UEKAO" localSheetId="10" hidden="1">#REF!</definedName>
    <definedName name="BExOGXO9JE5XSE9GC3I6O21UEKAO" hidden="1">'[2]Reco Sheet for Fcast'!$H$2:$I$2</definedName>
    <definedName name="BExOH9ICZ13C1LAW8OTYTR9S7ZP3" localSheetId="10" hidden="1">#REF!</definedName>
    <definedName name="BExOH9ICZ13C1LAW8OTYTR9S7ZP3" hidden="1">'[2]Reco Sheet for Fcast'!$F$9:$G$9</definedName>
    <definedName name="BExOHKLJYVQSS6GVLW8T2GOARV4J" localSheetId="16" hidden="1">#REF!</definedName>
    <definedName name="BExOHKLJYVQSS6GVLW8T2GOARV4J" localSheetId="18" hidden="1">#REF!</definedName>
    <definedName name="BExOHKLJYVQSS6GVLW8T2GOARV4J" localSheetId="19" hidden="1">#REF!</definedName>
    <definedName name="BExOHKLJYVQSS6GVLW8T2GOARV4J" localSheetId="12" hidden="1">#REF!</definedName>
    <definedName name="BExOHKLJYVQSS6GVLW8T2GOARV4J" localSheetId="5" hidden="1">#REF!</definedName>
    <definedName name="BExOHKLJYVQSS6GVLW8T2GOARV4J" localSheetId="11" hidden="1">#REF!</definedName>
    <definedName name="BExOHKLJYVQSS6GVLW8T2GOARV4J" localSheetId="7" hidden="1">#REF!</definedName>
    <definedName name="BExOHKLJYVQSS6GVLW8T2GOARV4J" localSheetId="9" hidden="1">#REF!</definedName>
    <definedName name="BExOHKLJYVQSS6GVLW8T2GOARV4J" hidden="1">#REF!</definedName>
    <definedName name="BExOHL75H3OT4WAKKPUXIVXWFVDS" localSheetId="10" hidden="1">#REF!</definedName>
    <definedName name="BExOHL75H3OT4WAKKPUXIVXWFVDS" hidden="1">'[2]Reco Sheet for Fcast'!$F$15</definedName>
    <definedName name="BExOHLHXXJL6363CC082M9M5VVXQ" localSheetId="10" hidden="1">#REF!</definedName>
    <definedName name="BExOHLHXXJL6363CC082M9M5VVXQ" hidden="1">'[2]Reco Sheet for Fcast'!$F$15:$J$123</definedName>
    <definedName name="BExOHNAO5UDXSO73BK2ARHWKS90Y" localSheetId="10" hidden="1">#REF!</definedName>
    <definedName name="BExOHNAO5UDXSO73BK2ARHWKS90Y" hidden="1">'[2]Reco Sheet for Fcast'!$F$6:$G$6</definedName>
    <definedName name="BExOHR1G1I9A9CI1HG94EWBLWNM2" localSheetId="10" hidden="1">#REF!</definedName>
    <definedName name="BExOHR1G1I9A9CI1HG94EWBLWNM2" hidden="1">'[2]Reco Sheet for Fcast'!$I$6:$J$6</definedName>
    <definedName name="BExOHTQPP8LQ98L6PYUI6QW08YID" localSheetId="10" hidden="1">#REF!</definedName>
    <definedName name="BExOHTQPP8LQ98L6PYUI6QW08YID" hidden="1">'[2]Reco Sheet for Fcast'!$F$11:$G$11</definedName>
    <definedName name="BExOHV8IXM34DQ1XLXTJDNWLOQF9" localSheetId="16" hidden="1">#REF!</definedName>
    <definedName name="BExOHV8IXM34DQ1XLXTJDNWLOQF9" localSheetId="18" hidden="1">#REF!</definedName>
    <definedName name="BExOHV8IXM34DQ1XLXTJDNWLOQF9" localSheetId="19" hidden="1">#REF!</definedName>
    <definedName name="BExOHV8IXM34DQ1XLXTJDNWLOQF9" localSheetId="12" hidden="1">#REF!</definedName>
    <definedName name="BExOHV8IXM34DQ1XLXTJDNWLOQF9" localSheetId="5" hidden="1">#REF!</definedName>
    <definedName name="BExOHV8IXM34DQ1XLXTJDNWLOQF9" localSheetId="11" hidden="1">#REF!</definedName>
    <definedName name="BExOHV8IXM34DQ1XLXTJDNWLOQF9" localSheetId="7" hidden="1">#REF!</definedName>
    <definedName name="BExOHV8IXM34DQ1XLXTJDNWLOQF9" localSheetId="9" hidden="1">#REF!</definedName>
    <definedName name="BExOHV8IXM34DQ1XLXTJDNWLOQF9" hidden="1">#REF!</definedName>
    <definedName name="BExOHX6Q6NJI793PGX59O5EKTP4G" localSheetId="10" hidden="1">#REF!</definedName>
    <definedName name="BExOHX6Q6NJI793PGX59O5EKTP4G" hidden="1">'[2]Reco Sheet for Fcast'!$I$7:$J$7</definedName>
    <definedName name="BExOI5VMTHH7Y8MQQ1N635CHYI0P" localSheetId="10" hidden="1">#REF!</definedName>
    <definedName name="BExOI5VMTHH7Y8MQQ1N635CHYI0P" hidden="1">'[2]Reco Sheet for Fcast'!$F$9:$G$9</definedName>
    <definedName name="BExOIEVCP4Y6VDS23AK84MCYYHRT" localSheetId="10" hidden="1">#REF!</definedName>
    <definedName name="BExOIEVCP4Y6VDS23AK84MCYYHRT" hidden="1">'[2]Reco Sheet for Fcast'!$F$7:$G$7</definedName>
    <definedName name="BExOIHPQIXR0NDR5WD01BZKPKEO3" localSheetId="10" hidden="1">#REF!</definedName>
    <definedName name="BExOIHPQIXR0NDR5WD01BZKPKEO3" hidden="1">'[2]Reco Sheet for Fcast'!$F$7:$G$7</definedName>
    <definedName name="BExOIM7L0Z3LSII9P7ZTV4KJ8RMA" localSheetId="10" hidden="1">#REF!</definedName>
    <definedName name="BExOIM7L0Z3LSII9P7ZTV4KJ8RMA" hidden="1">'[2]Reco Sheet for Fcast'!$G$2</definedName>
    <definedName name="BExOIWJVMJ6MG6JC4SPD1L00OHU1" localSheetId="10" hidden="1">#REF!</definedName>
    <definedName name="BExOIWJVMJ6MG6JC4SPD1L00OHU1" hidden="1">'[2]Reco Sheet for Fcast'!$F$10:$G$10</definedName>
    <definedName name="BExOIYCN8Z4JK3OOG86KYUCV0ME8" localSheetId="10" hidden="1">#REF!</definedName>
    <definedName name="BExOIYCN8Z4JK3OOG86KYUCV0ME8" hidden="1">'[2]Reco Sheet for Fcast'!$I$9:$J$9</definedName>
    <definedName name="BExOJ3AKZ9BCBZT3KD8WMSLK6MN2" localSheetId="10" hidden="1">#REF!</definedName>
    <definedName name="BExOJ3AKZ9BCBZT3KD8WMSLK6MN2" hidden="1">'[2]Reco Sheet for Fcast'!$F$8:$G$8</definedName>
    <definedName name="BExOJ7XQK71I4YZDD29AKOOWZ47E" localSheetId="10" hidden="1">#REF!</definedName>
    <definedName name="BExOJ7XQK71I4YZDD29AKOOWZ47E" hidden="1">'[2]Reco Sheet for Fcast'!$H$2:$I$2</definedName>
    <definedName name="BExOJM0W6XGSW5MXPTTX0GNF6SFT" localSheetId="10" hidden="1">#REF!</definedName>
    <definedName name="BExOJM0W6XGSW5MXPTTX0GNF6SFT" hidden="1">'[2]Reco Sheet for Fcast'!$I$6:$J$6</definedName>
    <definedName name="BExOJNTMI04AUDW5J41CESW52YMP" localSheetId="16" hidden="1">#REF!</definedName>
    <definedName name="BExOJNTMI04AUDW5J41CESW52YMP" localSheetId="18" hidden="1">#REF!</definedName>
    <definedName name="BExOJNTMI04AUDW5J41CESW52YMP" localSheetId="19" hidden="1">#REF!</definedName>
    <definedName name="BExOJNTMI04AUDW5J41CESW52YMP" localSheetId="12" hidden="1">#REF!</definedName>
    <definedName name="BExOJNTMI04AUDW5J41CESW52YMP" localSheetId="5" hidden="1">#REF!</definedName>
    <definedName name="BExOJNTMI04AUDW5J41CESW52YMP" localSheetId="11" hidden="1">#REF!</definedName>
    <definedName name="BExOJNTMI04AUDW5J41CESW52YMP" localSheetId="7" hidden="1">#REF!</definedName>
    <definedName name="BExOJNTMI04AUDW5J41CESW52YMP" localSheetId="9" hidden="1">#REF!</definedName>
    <definedName name="BExOJNTMI04AUDW5J41CESW52YMP" hidden="1">#REF!</definedName>
    <definedName name="BExOJXEUJJ9SYRJXKYYV2NCCDT2R" localSheetId="16" hidden="1">'[3]AMI P &amp; L'!#REF!</definedName>
    <definedName name="BExOJXEUJJ9SYRJXKYYV2NCCDT2R" localSheetId="18" hidden="1">'[3]AMI P &amp; L'!#REF!</definedName>
    <definedName name="BExOJXEUJJ9SYRJXKYYV2NCCDT2R" localSheetId="19" hidden="1">'[3]AMI P &amp; L'!#REF!</definedName>
    <definedName name="BExOJXEUJJ9SYRJXKYYV2NCCDT2R" localSheetId="12" hidden="1">'[3]AMI P &amp; L'!#REF!</definedName>
    <definedName name="BExOJXEUJJ9SYRJXKYYV2NCCDT2R" localSheetId="5" hidden="1">'[3]AMI P &amp; L'!#REF!</definedName>
    <definedName name="BExOJXEUJJ9SYRJXKYYV2NCCDT2R" localSheetId="11" hidden="1">'[3]AMI P &amp; L'!#REF!</definedName>
    <definedName name="BExOJXEUJJ9SYRJXKYYV2NCCDT2R" localSheetId="7" hidden="1">'[3]AMI P &amp; L'!#REF!</definedName>
    <definedName name="BExOJXEUJJ9SYRJXKYYV2NCCDT2R" localSheetId="9" hidden="1">'[3]AMI P &amp; L'!#REF!</definedName>
    <definedName name="BExOJXEUJJ9SYRJXKYYV2NCCDT2R" localSheetId="10" hidden="1">#REF!</definedName>
    <definedName name="BExOJXEUJJ9SYRJXKYYV2NCCDT2R" hidden="1">'[3]AMI P &amp; L'!#REF!</definedName>
    <definedName name="BExOK0EQYM9JUMAGWOUN7QDH7VMZ" localSheetId="16" hidden="1">'[3]AMI P &amp; L'!#REF!</definedName>
    <definedName name="BExOK0EQYM9JUMAGWOUN7QDH7VMZ" localSheetId="18" hidden="1">'[3]AMI P &amp; L'!#REF!</definedName>
    <definedName name="BExOK0EQYM9JUMAGWOUN7QDH7VMZ" localSheetId="19" hidden="1">'[3]AMI P &amp; L'!#REF!</definedName>
    <definedName name="BExOK0EQYM9JUMAGWOUN7QDH7VMZ" localSheetId="12" hidden="1">'[3]AMI P &amp; L'!#REF!</definedName>
    <definedName name="BExOK0EQYM9JUMAGWOUN7QDH7VMZ" localSheetId="11" hidden="1">'[3]AMI P &amp; L'!#REF!</definedName>
    <definedName name="BExOK0EQYM9JUMAGWOUN7QDH7VMZ" localSheetId="7" hidden="1">'[3]AMI P &amp; L'!#REF!</definedName>
    <definedName name="BExOK0EQYM9JUMAGWOUN7QDH7VMZ" localSheetId="9" hidden="1">'[3]AMI P &amp; L'!#REF!</definedName>
    <definedName name="BExOK0EQYM9JUMAGWOUN7QDH7VMZ" localSheetId="10" hidden="1">#REF!</definedName>
    <definedName name="BExOK0EQYM9JUMAGWOUN7QDH7VMZ" hidden="1">'[3]AMI P &amp; L'!#REF!</definedName>
    <definedName name="BExOK10DPUX7E7X0CT199QVBODEW" localSheetId="16" hidden="1">#REF!</definedName>
    <definedName name="BExOK10DPUX7E7X0CT199QVBODEW" localSheetId="18" hidden="1">#REF!</definedName>
    <definedName name="BExOK10DPUX7E7X0CT199QVBODEW" localSheetId="19" hidden="1">#REF!</definedName>
    <definedName name="BExOK10DPUX7E7X0CT199QVBODEW" localSheetId="12" hidden="1">#REF!</definedName>
    <definedName name="BExOK10DPUX7E7X0CT199QVBODEW" localSheetId="5" hidden="1">#REF!</definedName>
    <definedName name="BExOK10DPUX7E7X0CT199QVBODEW" localSheetId="11" hidden="1">#REF!</definedName>
    <definedName name="BExOK10DPUX7E7X0CT199QVBODEW" localSheetId="7" hidden="1">#REF!</definedName>
    <definedName name="BExOK10DPUX7E7X0CT199QVBODEW" localSheetId="9" hidden="1">#REF!</definedName>
    <definedName name="BExOK10DPUX7E7X0CT199QVBODEW" hidden="1">#REF!</definedName>
    <definedName name="BExOK4WM9O7QNG6O57FOASI5QSN1" localSheetId="10" hidden="1">#REF!</definedName>
    <definedName name="BExOK4WM9O7QNG6O57FOASI5QSN1" hidden="1">'[2]Reco Sheet for Fcast'!$F$8:$G$8</definedName>
    <definedName name="BExOK8SVNS9DXWU2QWBNB1YVNR7L" localSheetId="16" hidden="1">#REF!</definedName>
    <definedName name="BExOK8SVNS9DXWU2QWBNB1YVNR7L" localSheetId="18" hidden="1">#REF!</definedName>
    <definedName name="BExOK8SVNS9DXWU2QWBNB1YVNR7L" localSheetId="19" hidden="1">#REF!</definedName>
    <definedName name="BExOK8SVNS9DXWU2QWBNB1YVNR7L" localSheetId="12" hidden="1">#REF!</definedName>
    <definedName name="BExOK8SVNS9DXWU2QWBNB1YVNR7L" localSheetId="8" hidden="1">#REF!</definedName>
    <definedName name="BExOK8SVNS9DXWU2QWBNB1YVNR7L" localSheetId="11" hidden="1">#REF!</definedName>
    <definedName name="BExOK8SVNS9DXWU2QWBNB1YVNR7L" localSheetId="7" hidden="1">#REF!</definedName>
    <definedName name="BExOK8SVNS9DXWU2QWBNB1YVNR7L" localSheetId="9" hidden="1">#REF!</definedName>
    <definedName name="BExOK8SVNS9DXWU2QWBNB1YVNR7L" hidden="1">#REF!</definedName>
    <definedName name="BExOKF3GH3XG3I708CZPZD86ZVL2" localSheetId="16" hidden="1">#REF!</definedName>
    <definedName name="BExOKF3GH3XG3I708CZPZD86ZVL2" localSheetId="18" hidden="1">#REF!</definedName>
    <definedName name="BExOKF3GH3XG3I708CZPZD86ZVL2" localSheetId="19" hidden="1">#REF!</definedName>
    <definedName name="BExOKF3GH3XG3I708CZPZD86ZVL2" localSheetId="12" hidden="1">#REF!</definedName>
    <definedName name="BExOKF3GH3XG3I708CZPZD86ZVL2" localSheetId="11" hidden="1">#REF!</definedName>
    <definedName name="BExOKF3GH3XG3I708CZPZD86ZVL2" localSheetId="7" hidden="1">#REF!</definedName>
    <definedName name="BExOKF3GH3XG3I708CZPZD86ZVL2" localSheetId="9" hidden="1">#REF!</definedName>
    <definedName name="BExOKF3GH3XG3I708CZPZD86ZVL2" hidden="1">#REF!</definedName>
    <definedName name="BExOKM4WRNJIN0GK3121IV8DSGQZ" localSheetId="16" hidden="1">#REF!</definedName>
    <definedName name="BExOKM4WRNJIN0GK3121IV8DSGQZ" localSheetId="18" hidden="1">#REF!</definedName>
    <definedName name="BExOKM4WRNJIN0GK3121IV8DSGQZ" localSheetId="19" hidden="1">#REF!</definedName>
    <definedName name="BExOKM4WRNJIN0GK3121IV8DSGQZ" localSheetId="12" hidden="1">#REF!</definedName>
    <definedName name="BExOKM4WRNJIN0GK3121IV8DSGQZ" localSheetId="11" hidden="1">#REF!</definedName>
    <definedName name="BExOKM4WRNJIN0GK3121IV8DSGQZ" localSheetId="7" hidden="1">#REF!</definedName>
    <definedName name="BExOKM4WRNJIN0GK3121IV8DSGQZ" localSheetId="9" hidden="1">#REF!</definedName>
    <definedName name="BExOKM4WRNJIN0GK3121IV8DSGQZ" hidden="1">#REF!</definedName>
    <definedName name="BExOKTXMJP351VXKH8VT6SXUNIMF" localSheetId="10" hidden="1">#REF!</definedName>
    <definedName name="BExOKTXMJP351VXKH8VT6SXUNIMF" hidden="1">'[2]Reco Sheet for Fcast'!$F$7:$G$7</definedName>
    <definedName name="BExOKU8GMLOCNVORDE329819XN67" localSheetId="10" hidden="1">#REF!</definedName>
    <definedName name="BExOKU8GMLOCNVORDE329819XN67" hidden="1">'[2]Reco Sheet for Fcast'!$I$10:$J$10</definedName>
    <definedName name="BExOL0Z3Z7IAMHPB91EO2MF49U57" localSheetId="10" hidden="1">#REF!</definedName>
    <definedName name="BExOL0Z3Z7IAMHPB91EO2MF49U57" hidden="1">'[2]Reco Sheet for Fcast'!$F$8:$G$8</definedName>
    <definedName name="BExOL7KH12VAR0LG741SIOJTLWFD" localSheetId="10" hidden="1">#REF!</definedName>
    <definedName name="BExOL7KH12VAR0LG741SIOJTLWFD" hidden="1">'[2]Reco Sheet for Fcast'!$F$9:$G$9</definedName>
    <definedName name="BExOL8RN4G537EFMWEFGIWRPYDZ8" localSheetId="16" hidden="1">#REF!</definedName>
    <definedName name="BExOL8RN4G537EFMWEFGIWRPYDZ8" localSheetId="18" hidden="1">#REF!</definedName>
    <definedName name="BExOL8RN4G537EFMWEFGIWRPYDZ8" localSheetId="19" hidden="1">#REF!</definedName>
    <definedName name="BExOL8RN4G537EFMWEFGIWRPYDZ8" localSheetId="12" hidden="1">#REF!</definedName>
    <definedName name="BExOL8RN4G537EFMWEFGIWRPYDZ8" localSheetId="5" hidden="1">#REF!</definedName>
    <definedName name="BExOL8RN4G537EFMWEFGIWRPYDZ8" localSheetId="11" hidden="1">#REF!</definedName>
    <definedName name="BExOL8RN4G537EFMWEFGIWRPYDZ8" localSheetId="7" hidden="1">#REF!</definedName>
    <definedName name="BExOL8RN4G537EFMWEFGIWRPYDZ8" localSheetId="9" hidden="1">#REF!</definedName>
    <definedName name="BExOL8RN4G537EFMWEFGIWRPYDZ8" hidden="1">#REF!</definedName>
    <definedName name="BExOLE5P4BERQUOGV34XYTRQMJ67" localSheetId="16" hidden="1">#REF!</definedName>
    <definedName name="BExOLE5P4BERQUOGV34XYTRQMJ67" localSheetId="18" hidden="1">#REF!</definedName>
    <definedName name="BExOLE5P4BERQUOGV34XYTRQMJ67" localSheetId="19" hidden="1">#REF!</definedName>
    <definedName name="BExOLE5P4BERQUOGV34XYTRQMJ67" localSheetId="12" hidden="1">#REF!</definedName>
    <definedName name="BExOLE5P4BERQUOGV34XYTRQMJ67" localSheetId="11" hidden="1">#REF!</definedName>
    <definedName name="BExOLE5P4BERQUOGV34XYTRQMJ67" localSheetId="7" hidden="1">#REF!</definedName>
    <definedName name="BExOLE5P4BERQUOGV34XYTRQMJ67" localSheetId="9" hidden="1">#REF!</definedName>
    <definedName name="BExOLE5P4BERQUOGV34XYTRQMJ67" hidden="1">#REF!</definedName>
    <definedName name="BExOLICXFHJLILCJVFMJE5MGGWKR" localSheetId="16" hidden="1">'[3]AMI P &amp; L'!#REF!</definedName>
    <definedName name="BExOLICXFHJLILCJVFMJE5MGGWKR" localSheetId="18" hidden="1">'[3]AMI P &amp; L'!#REF!</definedName>
    <definedName name="BExOLICXFHJLILCJVFMJE5MGGWKR" localSheetId="19" hidden="1">'[3]AMI P &amp; L'!#REF!</definedName>
    <definedName name="BExOLICXFHJLILCJVFMJE5MGGWKR" localSheetId="12" hidden="1">'[3]AMI P &amp; L'!#REF!</definedName>
    <definedName name="BExOLICXFHJLILCJVFMJE5MGGWKR" localSheetId="5" hidden="1">'[3]AMI P &amp; L'!#REF!</definedName>
    <definedName name="BExOLICXFHJLILCJVFMJE5MGGWKR" localSheetId="11" hidden="1">'[3]AMI P &amp; L'!#REF!</definedName>
    <definedName name="BExOLICXFHJLILCJVFMJE5MGGWKR" localSheetId="7" hidden="1">'[3]AMI P &amp; L'!#REF!</definedName>
    <definedName name="BExOLICXFHJLILCJVFMJE5MGGWKR" localSheetId="9" hidden="1">'[3]AMI P &amp; L'!#REF!</definedName>
    <definedName name="BExOLICXFHJLILCJVFMJE5MGGWKR" localSheetId="10" hidden="1">#REF!</definedName>
    <definedName name="BExOLICXFHJLILCJVFMJE5MGGWKR" hidden="1">'[3]AMI P &amp; L'!#REF!</definedName>
    <definedName name="BExOLMUQP54SNJ4377CSQ2W2VRVE" localSheetId="16" hidden="1">#REF!</definedName>
    <definedName name="BExOLMUQP54SNJ4377CSQ2W2VRVE" localSheetId="18" hidden="1">#REF!</definedName>
    <definedName name="BExOLMUQP54SNJ4377CSQ2W2VRVE" localSheetId="19" hidden="1">#REF!</definedName>
    <definedName name="BExOLMUQP54SNJ4377CSQ2W2VRVE" localSheetId="12" hidden="1">#REF!</definedName>
    <definedName name="BExOLMUQP54SNJ4377CSQ2W2VRVE" localSheetId="5" hidden="1">#REF!</definedName>
    <definedName name="BExOLMUQP54SNJ4377CSQ2W2VRVE" localSheetId="11" hidden="1">#REF!</definedName>
    <definedName name="BExOLMUQP54SNJ4377CSQ2W2VRVE" localSheetId="7" hidden="1">#REF!</definedName>
    <definedName name="BExOLMUQP54SNJ4377CSQ2W2VRVE" localSheetId="9" hidden="1">#REF!</definedName>
    <definedName name="BExOLMUQP54SNJ4377CSQ2W2VRVE" hidden="1">#REF!</definedName>
    <definedName name="BExOLOI0WJS3QC12I3ISL0D9AWOF" localSheetId="10" hidden="1">#REF!</definedName>
    <definedName name="BExOLOI0WJS3QC12I3ISL0D9AWOF" hidden="1">'[2]Reco Sheet for Fcast'!$I$10:$J$10</definedName>
    <definedName name="BExOLYZNG5RBD0BTS1OEZJNU92Q5" localSheetId="10" hidden="1">#REF!</definedName>
    <definedName name="BExOLYZNG5RBD0BTS1OEZJNU92Q5" hidden="1">'[2]Reco Sheet for Fcast'!$F$9:$G$9</definedName>
    <definedName name="BExOM3HIJ3UZPOKJI68KPBJAHPDC" localSheetId="10" hidden="1">#REF!</definedName>
    <definedName name="BExOM3HIJ3UZPOKJI68KPBJAHPDC" hidden="1">'[2]Reco Sheet for Fcast'!$F$7:$G$7</definedName>
    <definedName name="BExOMATSM3O2HLV7ZXYCJJANWKW1" localSheetId="16" hidden="1">#REF!</definedName>
    <definedName name="BExOMATSM3O2HLV7ZXYCJJANWKW1" localSheetId="18" hidden="1">#REF!</definedName>
    <definedName name="BExOMATSM3O2HLV7ZXYCJJANWKW1" localSheetId="19" hidden="1">#REF!</definedName>
    <definedName name="BExOMATSM3O2HLV7ZXYCJJANWKW1" localSheetId="12" hidden="1">#REF!</definedName>
    <definedName name="BExOMATSM3O2HLV7ZXYCJJANWKW1" localSheetId="5" hidden="1">#REF!</definedName>
    <definedName name="BExOMATSM3O2HLV7ZXYCJJANWKW1" localSheetId="11" hidden="1">#REF!</definedName>
    <definedName name="BExOMATSM3O2HLV7ZXYCJJANWKW1" localSheetId="7" hidden="1">#REF!</definedName>
    <definedName name="BExOMATSM3O2HLV7ZXYCJJANWKW1" localSheetId="9" hidden="1">#REF!</definedName>
    <definedName name="BExOMATSM3O2HLV7ZXYCJJANWKW1" hidden="1">#REF!</definedName>
    <definedName name="BExOMKPURE33YQ3K1JG9NVQD4W49" localSheetId="10" hidden="1">#REF!</definedName>
    <definedName name="BExOMKPURE33YQ3K1JG9NVQD4W49" hidden="1">'[2]Reco Sheet for Fcast'!$I$8:$J$8</definedName>
    <definedName name="BExOMP7NGCLUNFK50QD2LPKRG078" localSheetId="10" hidden="1">#REF!</definedName>
    <definedName name="BExOMP7NGCLUNFK50QD2LPKRG078" hidden="1">'[2]Reco Sheet for Fcast'!$I$8:$J$8</definedName>
    <definedName name="BExOMU0A6XMY48SZRYL4WQZD13BI" localSheetId="16" hidden="1">'[3]AMI P &amp; L'!#REF!</definedName>
    <definedName name="BExOMU0A6XMY48SZRYL4WQZD13BI" localSheetId="18" hidden="1">'[3]AMI P &amp; L'!#REF!</definedName>
    <definedName name="BExOMU0A6XMY48SZRYL4WQZD13BI" localSheetId="19" hidden="1">'[3]AMI P &amp; L'!#REF!</definedName>
    <definedName name="BExOMU0A6XMY48SZRYL4WQZD13BI" localSheetId="12" hidden="1">'[3]AMI P &amp; L'!#REF!</definedName>
    <definedName name="BExOMU0A6XMY48SZRYL4WQZD13BI" localSheetId="5" hidden="1">'[3]AMI P &amp; L'!#REF!</definedName>
    <definedName name="BExOMU0A6XMY48SZRYL4WQZD13BI" localSheetId="11" hidden="1">'[3]AMI P &amp; L'!#REF!</definedName>
    <definedName name="BExOMU0A6XMY48SZRYL4WQZD13BI" localSheetId="7" hidden="1">'[3]AMI P &amp; L'!#REF!</definedName>
    <definedName name="BExOMU0A6XMY48SZRYL4WQZD13BI" localSheetId="9" hidden="1">'[3]AMI P &amp; L'!#REF!</definedName>
    <definedName name="BExOMU0A6XMY48SZRYL4WQZD13BI" localSheetId="10" hidden="1">#REF!</definedName>
    <definedName name="BExOMU0A6XMY48SZRYL4WQZD13BI" hidden="1">'[3]AMI P &amp; L'!#REF!</definedName>
    <definedName name="BExOMVT0HSNC59DJP4CLISASGHKL" localSheetId="10" hidden="1">#REF!</definedName>
    <definedName name="BExOMVT0HSNC59DJP4CLISASGHKL" hidden="1">'[2]Reco Sheet for Fcast'!$I$7:$J$7</definedName>
    <definedName name="BExON0AX35F2SI0UCVMGWGVIUNI3" localSheetId="10" hidden="1">#REF!</definedName>
    <definedName name="BExON0AX35F2SI0UCVMGWGVIUNI3" hidden="1">'[2]Reco Sheet for Fcast'!$I$11:$J$11</definedName>
    <definedName name="BExON41U4296DV3DPG6I5EF3OEYF" localSheetId="10" hidden="1">#REF!</definedName>
    <definedName name="BExON41U4296DV3DPG6I5EF3OEYF" hidden="1">'[2]Reco Sheet for Fcast'!$F$9:$G$9</definedName>
    <definedName name="BExON5P2OD5NSKR8O5KK74ICUSO2" localSheetId="16" hidden="1">#REF!</definedName>
    <definedName name="BExON5P2OD5NSKR8O5KK74ICUSO2" localSheetId="18" hidden="1">#REF!</definedName>
    <definedName name="BExON5P2OD5NSKR8O5KK74ICUSO2" localSheetId="19" hidden="1">#REF!</definedName>
    <definedName name="BExON5P2OD5NSKR8O5KK74ICUSO2" localSheetId="12" hidden="1">#REF!</definedName>
    <definedName name="BExON5P2OD5NSKR8O5KK74ICUSO2" localSheetId="5" hidden="1">#REF!</definedName>
    <definedName name="BExON5P2OD5NSKR8O5KK74ICUSO2" localSheetId="11" hidden="1">#REF!</definedName>
    <definedName name="BExON5P2OD5NSKR8O5KK74ICUSO2" localSheetId="7" hidden="1">#REF!</definedName>
    <definedName name="BExON5P2OD5NSKR8O5KK74ICUSO2" localSheetId="9" hidden="1">#REF!</definedName>
    <definedName name="BExON5P2OD5NSKR8O5KK74ICUSO2" hidden="1">#REF!</definedName>
    <definedName name="BExONB3A7CO4YD8RB41PHC93BQ9M" localSheetId="10" hidden="1">#REF!</definedName>
    <definedName name="BExONB3A7CO4YD8RB41PHC93BQ9M" hidden="1">'[2]Reco Sheet for Fcast'!$F$15:$J$123</definedName>
    <definedName name="BExONFQH6UUXF8V0GI4BRIST9RFO" localSheetId="10" hidden="1">#REF!</definedName>
    <definedName name="BExONFQH6UUXF8V0GI4BRIST9RFO" hidden="1">'[2]Reco Sheet for Fcast'!$F$6:$G$6</definedName>
    <definedName name="BExONH34JHZ9VP2WPUBTIVZOCPM6" hidden="1">'[4]Bud Mth'!$I$6:$J$6</definedName>
    <definedName name="BExONIL31DZWU7IFVN3VV0XTXJA1" localSheetId="10" hidden="1">#REF!</definedName>
    <definedName name="BExONIL31DZWU7IFVN3VV0XTXJA1" hidden="1">'[2]Reco Sheet for Fcast'!$F$11:$G$11</definedName>
    <definedName name="BExONJ1BU17R0F5A2UP1UGJBOGKS" localSheetId="10" hidden="1">#REF!</definedName>
    <definedName name="BExONJ1BU17R0F5A2UP1UGJBOGKS" hidden="1">'[2]Reco Sheet for Fcast'!$F$9:$G$9</definedName>
    <definedName name="BExONNZ9VMHVX3J6NLNJY7KZA61O" localSheetId="10" hidden="1">#REF!</definedName>
    <definedName name="BExONNZ9VMHVX3J6NLNJY7KZA61O" hidden="1">'[2]Reco Sheet for Fcast'!$I$6:$J$6</definedName>
    <definedName name="BExONRQ1BAA4F3TXP2MYQ4YCZ09S" localSheetId="10" hidden="1">#REF!</definedName>
    <definedName name="BExONRQ1BAA4F3TXP2MYQ4YCZ09S" hidden="1">'[2]Reco Sheet for Fcast'!$I$7:$J$7</definedName>
    <definedName name="BExOO1WWIZSGB0YTGKESB45TSVMZ" localSheetId="10" hidden="1">#REF!</definedName>
    <definedName name="BExOO1WWIZSGB0YTGKESB45TSVMZ" hidden="1">'[2]Reco Sheet for Fcast'!$F$11:$G$11</definedName>
    <definedName name="BExOO4B8FPAFYPHCTYTX37P1TQM5" localSheetId="10" hidden="1">#REF!</definedName>
    <definedName name="BExOO4B8FPAFYPHCTYTX37P1TQM5" hidden="1">'[2]Reco Sheet for Fcast'!$I$11:$J$11</definedName>
    <definedName name="BExOOIULUDOJRMYABWV5CCL906X6" localSheetId="10" hidden="1">#REF!</definedName>
    <definedName name="BExOOIULUDOJRMYABWV5CCL906X6" hidden="1">'[2]Reco Sheet for Fcast'!$I$9:$J$9</definedName>
    <definedName name="BExOOTN0KTXJCL7E476XBN1CJ553" localSheetId="10" hidden="1">#REF!</definedName>
    <definedName name="BExOOTN0KTXJCL7E476XBN1CJ553" hidden="1">'[2]Reco Sheet for Fcast'!$G$2</definedName>
    <definedName name="BExOOUOOR1038J07BOYJJU106NFS" hidden="1">'[2]Reco Sheet for Fcast'!$L$6:$M$10</definedName>
    <definedName name="BExOOUZHJUFHENA2ET6S02TMZRNP" localSheetId="16" hidden="1">#REF!</definedName>
    <definedName name="BExOOUZHJUFHENA2ET6S02TMZRNP" localSheetId="18" hidden="1">#REF!</definedName>
    <definedName name="BExOOUZHJUFHENA2ET6S02TMZRNP" localSheetId="19" hidden="1">#REF!</definedName>
    <definedName name="BExOOUZHJUFHENA2ET6S02TMZRNP" localSheetId="12" hidden="1">#REF!</definedName>
    <definedName name="BExOOUZHJUFHENA2ET6S02TMZRNP" localSheetId="5" hidden="1">#REF!</definedName>
    <definedName name="BExOOUZHJUFHENA2ET6S02TMZRNP" localSheetId="11" hidden="1">#REF!</definedName>
    <definedName name="BExOOUZHJUFHENA2ET6S02TMZRNP" localSheetId="7" hidden="1">#REF!</definedName>
    <definedName name="BExOOUZHJUFHENA2ET6S02TMZRNP" localSheetId="9" hidden="1">#REF!</definedName>
    <definedName name="BExOOUZHJUFHENA2ET6S02TMZRNP" localSheetId="10" hidden="1">#REF!</definedName>
    <definedName name="BExOOUZHJUFHENA2ET6S02TMZRNP" hidden="1">#REF!</definedName>
    <definedName name="BExOOXOLGZPOJ8PIQTN1HLVYEBQX" localSheetId="16" hidden="1">#REF!</definedName>
    <definedName name="BExOOXOLGZPOJ8PIQTN1HLVYEBQX" localSheetId="18" hidden="1">#REF!</definedName>
    <definedName name="BExOOXOLGZPOJ8PIQTN1HLVYEBQX" localSheetId="19" hidden="1">#REF!</definedName>
    <definedName name="BExOOXOLGZPOJ8PIQTN1HLVYEBQX" localSheetId="12" hidden="1">#REF!</definedName>
    <definedName name="BExOOXOLGZPOJ8PIQTN1HLVYEBQX" localSheetId="11" hidden="1">#REF!</definedName>
    <definedName name="BExOOXOLGZPOJ8PIQTN1HLVYEBQX" localSheetId="7" hidden="1">#REF!</definedName>
    <definedName name="BExOOXOLGZPOJ8PIQTN1HLVYEBQX" localSheetId="9" hidden="1">#REF!</definedName>
    <definedName name="BExOOXOLGZPOJ8PIQTN1HLVYEBQX" localSheetId="10" hidden="1">#REF!</definedName>
    <definedName name="BExOOXOLGZPOJ8PIQTN1HLVYEBQX" hidden="1">#REF!</definedName>
    <definedName name="BExOOYVROEYH3MPDNLVI5DQ7W4YN" localSheetId="16" hidden="1">#REF!</definedName>
    <definedName name="BExOOYVROEYH3MPDNLVI5DQ7W4YN" localSheetId="18" hidden="1">#REF!</definedName>
    <definedName name="BExOOYVROEYH3MPDNLVI5DQ7W4YN" localSheetId="19" hidden="1">#REF!</definedName>
    <definedName name="BExOOYVROEYH3MPDNLVI5DQ7W4YN" localSheetId="12" hidden="1">#REF!</definedName>
    <definedName name="BExOOYVROEYH3MPDNLVI5DQ7W4YN" localSheetId="11" hidden="1">#REF!</definedName>
    <definedName name="BExOOYVROEYH3MPDNLVI5DQ7W4YN" localSheetId="7" hidden="1">#REF!</definedName>
    <definedName name="BExOOYVROEYH3MPDNLVI5DQ7W4YN" localSheetId="9" hidden="1">#REF!</definedName>
    <definedName name="BExOOYVROEYH3MPDNLVI5DQ7W4YN" localSheetId="10" hidden="1">#REF!</definedName>
    <definedName name="BExOOYVROEYH3MPDNLVI5DQ7W4YN" hidden="1">#REF!</definedName>
    <definedName name="BExOP9DEBV5W5P4Q25J3XCJBP5S9" localSheetId="10" hidden="1">#REF!</definedName>
    <definedName name="BExOP9DEBV5W5P4Q25J3XCJBP5S9" hidden="1">'[2]Reco Sheet for Fcast'!$I$11:$J$11</definedName>
    <definedName name="BExOPFNYRBL0BFM23LZBJTADNOE4" localSheetId="10" hidden="1">#REF!</definedName>
    <definedName name="BExOPFNYRBL0BFM23LZBJTADNOE4" hidden="1">'[2]Reco Sheet for Fcast'!$F$15</definedName>
    <definedName name="BExOPINVFSIZMCVT9YGT2AODVCX3" localSheetId="10" hidden="1">#REF!</definedName>
    <definedName name="BExOPINVFSIZMCVT9YGT2AODVCX3" hidden="1">'[2]Reco Sheet for Fcast'!$F$6:$G$6</definedName>
    <definedName name="BExOPL26WA8DVFW4UQLIBW3HVSQL" localSheetId="16" hidden="1">#REF!</definedName>
    <definedName name="BExOPL26WA8DVFW4UQLIBW3HVSQL" localSheetId="18" hidden="1">#REF!</definedName>
    <definedName name="BExOPL26WA8DVFW4UQLIBW3HVSQL" localSheetId="19" hidden="1">#REF!</definedName>
    <definedName name="BExOPL26WA8DVFW4UQLIBW3HVSQL" localSheetId="12" hidden="1">#REF!</definedName>
    <definedName name="BExOPL26WA8DVFW4UQLIBW3HVSQL" localSheetId="5" hidden="1">#REF!</definedName>
    <definedName name="BExOPL26WA8DVFW4UQLIBW3HVSQL" localSheetId="11" hidden="1">#REF!</definedName>
    <definedName name="BExOPL26WA8DVFW4UQLIBW3HVSQL" localSheetId="7" hidden="1">#REF!</definedName>
    <definedName name="BExOPL26WA8DVFW4UQLIBW3HVSQL" localSheetId="9" hidden="1">#REF!</definedName>
    <definedName name="BExOPL26WA8DVFW4UQLIBW3HVSQL" hidden="1">#REF!</definedName>
    <definedName name="BExOQ1JN4SAC44RTMZIGHSW023WA" localSheetId="10" hidden="1">#REF!</definedName>
    <definedName name="BExOQ1JN4SAC44RTMZIGHSW023WA" hidden="1">'[2]Reco Sheet for Fcast'!$I$6:$J$6</definedName>
    <definedName name="BExOQ256YMF115DJL3KBPNKABJ90" localSheetId="10" hidden="1">#REF!</definedName>
    <definedName name="BExOQ256YMF115DJL3KBPNKABJ90" hidden="1">'[2]Reco Sheet for Fcast'!$F$6:$G$6</definedName>
    <definedName name="BExOQ31LFF5V955K4N7NSFG61GNX" hidden="1">'[4]Bud Mth'!$I$7:$J$7</definedName>
    <definedName name="BExQ19DEUOLC11IW32E2AMVZLFF1" localSheetId="10" hidden="1">#REF!</definedName>
    <definedName name="BExQ19DEUOLC11IW32E2AMVZLFF1" hidden="1">'[2]Reco Sheet for Fcast'!$H$2:$I$2</definedName>
    <definedName name="BExQ1J9FM9APIRBV1P93CISOUOPN" localSheetId="16" hidden="1">#REF!</definedName>
    <definedName name="BExQ1J9FM9APIRBV1P93CISOUOPN" localSheetId="18" hidden="1">#REF!</definedName>
    <definedName name="BExQ1J9FM9APIRBV1P93CISOUOPN" localSheetId="19" hidden="1">#REF!</definedName>
    <definedName name="BExQ1J9FM9APIRBV1P93CISOUOPN" localSheetId="12" hidden="1">#REF!</definedName>
    <definedName name="BExQ1J9FM9APIRBV1P93CISOUOPN" localSheetId="5" hidden="1">#REF!</definedName>
    <definedName name="BExQ1J9FM9APIRBV1P93CISOUOPN" localSheetId="11" hidden="1">#REF!</definedName>
    <definedName name="BExQ1J9FM9APIRBV1P93CISOUOPN" localSheetId="7" hidden="1">#REF!</definedName>
    <definedName name="BExQ1J9FM9APIRBV1P93CISOUOPN" localSheetId="9" hidden="1">#REF!</definedName>
    <definedName name="BExQ1J9FM9APIRBV1P93CISOUOPN" localSheetId="10" hidden="1">#REF!</definedName>
    <definedName name="BExQ1J9FM9APIRBV1P93CISOUOPN" hidden="1">#REF!</definedName>
    <definedName name="BExQ1SJXKHE45NHA4Y912ZWK0BVS" localSheetId="16" hidden="1">#REF!</definedName>
    <definedName name="BExQ1SJXKHE45NHA4Y912ZWK0BVS" localSheetId="18" hidden="1">#REF!</definedName>
    <definedName name="BExQ1SJXKHE45NHA4Y912ZWK0BVS" localSheetId="19" hidden="1">#REF!</definedName>
    <definedName name="BExQ1SJXKHE45NHA4Y912ZWK0BVS" localSheetId="12" hidden="1">#REF!</definedName>
    <definedName name="BExQ1SJXKHE45NHA4Y912ZWK0BVS" localSheetId="8" hidden="1">#REF!</definedName>
    <definedName name="BExQ1SJXKHE45NHA4Y912ZWK0BVS" localSheetId="11" hidden="1">#REF!</definedName>
    <definedName name="BExQ1SJXKHE45NHA4Y912ZWK0BVS" localSheetId="7" hidden="1">#REF!</definedName>
    <definedName name="BExQ1SJXKHE45NHA4Y912ZWK0BVS" localSheetId="9" hidden="1">#REF!</definedName>
    <definedName name="BExQ1SJXKHE45NHA4Y912ZWK0BVS" localSheetId="10" hidden="1">#REF!</definedName>
    <definedName name="BExQ1SJXKHE45NHA4Y912ZWK0BVS" hidden="1">#REF!</definedName>
    <definedName name="BExQ1WG83K960T15H8A2VLMPXVU0" hidden="1">'[4]Bud Mth'!$G$2:$H$2</definedName>
    <definedName name="BExQ29C73XR33S3668YYSYZAIHTG" localSheetId="10" hidden="1">#REF!</definedName>
    <definedName name="BExQ29C73XR33S3668YYSYZAIHTG" hidden="1">'[2]Reco Sheet for Fcast'!$I$11:$J$11</definedName>
    <definedName name="BExQ2FS228IUDUP2023RA1D4AO4C" localSheetId="10" hidden="1">#REF!</definedName>
    <definedName name="BExQ2FS228IUDUP2023RA1D4AO4C" hidden="1">'[2]Reco Sheet for Fcast'!$F$11:$G$11</definedName>
    <definedName name="BExQ2L0XYWLY9VPZWXYYFRIRQRJ1" localSheetId="10" hidden="1">#REF!</definedName>
    <definedName name="BExQ2L0XYWLY9VPZWXYYFRIRQRJ1" hidden="1">'[2]Reco Sheet for Fcast'!$F$7:$G$7</definedName>
    <definedName name="BExQ2M841F5Z1BQYR8DG5FKK0LIU" localSheetId="16" hidden="1">'[3]AMI P &amp; L'!#REF!</definedName>
    <definedName name="BExQ2M841F5Z1BQYR8DG5FKK0LIU" localSheetId="18" hidden="1">'[3]AMI P &amp; L'!#REF!</definedName>
    <definedName name="BExQ2M841F5Z1BQYR8DG5FKK0LIU" localSheetId="19" hidden="1">'[3]AMI P &amp; L'!#REF!</definedName>
    <definedName name="BExQ2M841F5Z1BQYR8DG5FKK0LIU" localSheetId="12" hidden="1">'[3]AMI P &amp; L'!#REF!</definedName>
    <definedName name="BExQ2M841F5Z1BQYR8DG5FKK0LIU" localSheetId="5" hidden="1">'[3]AMI P &amp; L'!#REF!</definedName>
    <definedName name="BExQ2M841F5Z1BQYR8DG5FKK0LIU" localSheetId="11" hidden="1">'[3]AMI P &amp; L'!#REF!</definedName>
    <definedName name="BExQ2M841F5Z1BQYR8DG5FKK0LIU" localSheetId="7" hidden="1">'[3]AMI P &amp; L'!#REF!</definedName>
    <definedName name="BExQ2M841F5Z1BQYR8DG5FKK0LIU" localSheetId="9" hidden="1">'[3]AMI P &amp; L'!#REF!</definedName>
    <definedName name="BExQ2M841F5Z1BQYR8DG5FKK0LIU" localSheetId="10" hidden="1">#REF!</definedName>
    <definedName name="BExQ2M841F5Z1BQYR8DG5FKK0LIU" hidden="1">'[3]AMI P &amp; L'!#REF!</definedName>
    <definedName name="BExQ300G8I8TK45A0MVHV15422EU" localSheetId="16" hidden="1">'[3]AMI P &amp; L'!#REF!</definedName>
    <definedName name="BExQ300G8I8TK45A0MVHV15422EU" localSheetId="18" hidden="1">'[3]AMI P &amp; L'!#REF!</definedName>
    <definedName name="BExQ300G8I8TK45A0MVHV15422EU" localSheetId="19" hidden="1">'[3]AMI P &amp; L'!#REF!</definedName>
    <definedName name="BExQ300G8I8TK45A0MVHV15422EU" localSheetId="12" hidden="1">'[3]AMI P &amp; L'!#REF!</definedName>
    <definedName name="BExQ300G8I8TK45A0MVHV15422EU" localSheetId="11" hidden="1">'[3]AMI P &amp; L'!#REF!</definedName>
    <definedName name="BExQ300G8I8TK45A0MVHV15422EU" localSheetId="7" hidden="1">'[3]AMI P &amp; L'!#REF!</definedName>
    <definedName name="BExQ300G8I8TK45A0MVHV15422EU" localSheetId="9" hidden="1">'[3]AMI P &amp; L'!#REF!</definedName>
    <definedName name="BExQ300G8I8TK45A0MVHV15422EU" localSheetId="10" hidden="1">#REF!</definedName>
    <definedName name="BExQ300G8I8TK45A0MVHV15422EU" hidden="1">'[3]AMI P &amp; L'!#REF!</definedName>
    <definedName name="BExQ31YI1MP6GUMQYF1OMB5P5GOE" localSheetId="16" hidden="1">#REF!</definedName>
    <definedName name="BExQ31YI1MP6GUMQYF1OMB5P5GOE" localSheetId="18" hidden="1">#REF!</definedName>
    <definedName name="BExQ31YI1MP6GUMQYF1OMB5P5GOE" localSheetId="19" hidden="1">#REF!</definedName>
    <definedName name="BExQ31YI1MP6GUMQYF1OMB5P5GOE" localSheetId="12" hidden="1">#REF!</definedName>
    <definedName name="BExQ31YI1MP6GUMQYF1OMB5P5GOE" localSheetId="5" hidden="1">#REF!</definedName>
    <definedName name="BExQ31YI1MP6GUMQYF1OMB5P5GOE" localSheetId="11" hidden="1">#REF!</definedName>
    <definedName name="BExQ31YI1MP6GUMQYF1OMB5P5GOE" localSheetId="7" hidden="1">#REF!</definedName>
    <definedName name="BExQ31YI1MP6GUMQYF1OMB5P5GOE" localSheetId="9" hidden="1">#REF!</definedName>
    <definedName name="BExQ31YI1MP6GUMQYF1OMB5P5GOE" hidden="1">#REF!</definedName>
    <definedName name="BExQ38JVNZHQEVM20T8PEG1GP01R" localSheetId="16" hidden="1">#REF!</definedName>
    <definedName name="BExQ38JVNZHQEVM20T8PEG1GP01R" localSheetId="18" hidden="1">#REF!</definedName>
    <definedName name="BExQ38JVNZHQEVM20T8PEG1GP01R" localSheetId="19" hidden="1">#REF!</definedName>
    <definedName name="BExQ38JVNZHQEVM20T8PEG1GP01R" localSheetId="12" hidden="1">#REF!</definedName>
    <definedName name="BExQ38JVNZHQEVM20T8PEG1GP01R" localSheetId="11" hidden="1">#REF!</definedName>
    <definedName name="BExQ38JVNZHQEVM20T8PEG1GP01R" localSheetId="7" hidden="1">#REF!</definedName>
    <definedName name="BExQ38JVNZHQEVM20T8PEG1GP01R" localSheetId="9" hidden="1">#REF!</definedName>
    <definedName name="BExQ38JVNZHQEVM20T8PEG1GP01R" hidden="1">#REF!</definedName>
    <definedName name="BExQ39R28MXSG2SEV956F0KZ20AN" localSheetId="16" hidden="1">'[3]AMI P &amp; L'!#REF!</definedName>
    <definedName name="BExQ39R28MXSG2SEV956F0KZ20AN" localSheetId="18" hidden="1">'[3]AMI P &amp; L'!#REF!</definedName>
    <definedName name="BExQ39R28MXSG2SEV956F0KZ20AN" localSheetId="19" hidden="1">'[3]AMI P &amp; L'!#REF!</definedName>
    <definedName name="BExQ39R28MXSG2SEV956F0KZ20AN" localSheetId="12" hidden="1">'[3]AMI P &amp; L'!#REF!</definedName>
    <definedName name="BExQ39R28MXSG2SEV956F0KZ20AN" localSheetId="5" hidden="1">'[3]AMI P &amp; L'!#REF!</definedName>
    <definedName name="BExQ39R28MXSG2SEV956F0KZ20AN" localSheetId="11" hidden="1">'[3]AMI P &amp; L'!#REF!</definedName>
    <definedName name="BExQ39R28MXSG2SEV956F0KZ20AN" localSheetId="7" hidden="1">'[3]AMI P &amp; L'!#REF!</definedName>
    <definedName name="BExQ39R28MXSG2SEV956F0KZ20AN" localSheetId="9" hidden="1">'[3]AMI P &amp; L'!#REF!</definedName>
    <definedName name="BExQ39R28MXSG2SEV956F0KZ20AN" localSheetId="10" hidden="1">#REF!</definedName>
    <definedName name="BExQ39R28MXSG2SEV956F0KZ20AN" hidden="1">'[3]AMI P &amp; L'!#REF!</definedName>
    <definedName name="BExQ3D1P3M5Z3HLMEZ17E0BLEE4U" localSheetId="16" hidden="1">'[3]AMI P &amp; L'!#REF!</definedName>
    <definedName name="BExQ3D1P3M5Z3HLMEZ17E0BLEE4U" localSheetId="18" hidden="1">'[3]AMI P &amp; L'!#REF!</definedName>
    <definedName name="BExQ3D1P3M5Z3HLMEZ17E0BLEE4U" localSheetId="19" hidden="1">'[3]AMI P &amp; L'!#REF!</definedName>
    <definedName name="BExQ3D1P3M5Z3HLMEZ17E0BLEE4U" localSheetId="12" hidden="1">'[3]AMI P &amp; L'!#REF!</definedName>
    <definedName name="BExQ3D1P3M5Z3HLMEZ17E0BLEE4U" localSheetId="11" hidden="1">'[3]AMI P &amp; L'!#REF!</definedName>
    <definedName name="BExQ3D1P3M5Z3HLMEZ17E0BLEE4U" localSheetId="7" hidden="1">'[3]AMI P &amp; L'!#REF!</definedName>
    <definedName name="BExQ3D1P3M5Z3HLMEZ17E0BLEE4U" localSheetId="9" hidden="1">'[3]AMI P &amp; L'!#REF!</definedName>
    <definedName name="BExQ3D1P3M5Z3HLMEZ17E0BLEE4U" localSheetId="10" hidden="1">#REF!</definedName>
    <definedName name="BExQ3D1P3M5Z3HLMEZ17E0BLEE4U" hidden="1">'[3]AMI P &amp; L'!#REF!</definedName>
    <definedName name="BExQ3O4W7QF8BOXTUT4IOGF6YKUD" localSheetId="10" hidden="1">#REF!</definedName>
    <definedName name="BExQ3O4W7QF8BOXTUT4IOGF6YKUD" hidden="1">'[2]Reco Sheet for Fcast'!$G$2</definedName>
    <definedName name="BExQ3PXOWSN8561ZR8IEY8ZASI3B" localSheetId="10" hidden="1">#REF!</definedName>
    <definedName name="BExQ3PXOWSN8561ZR8IEY8ZASI3B" hidden="1">'[2]Reco Sheet for Fcast'!$I$8:$J$8</definedName>
    <definedName name="BExQ3TZF04IPY0B0UG9CQQ5736UA" localSheetId="10" hidden="1">#REF!</definedName>
    <definedName name="BExQ3TZF04IPY0B0UG9CQQ5736UA" hidden="1">'[2]Reco Sheet for Fcast'!$F$8:$G$8</definedName>
    <definedName name="BExQ42IU9MNDYLODP41DL6YTZMAR" localSheetId="16" hidden="1">'[3]AMI P &amp; L'!#REF!</definedName>
    <definedName name="BExQ42IU9MNDYLODP41DL6YTZMAR" localSheetId="18" hidden="1">'[3]AMI P &amp; L'!#REF!</definedName>
    <definedName name="BExQ42IU9MNDYLODP41DL6YTZMAR" localSheetId="19" hidden="1">'[3]AMI P &amp; L'!#REF!</definedName>
    <definedName name="BExQ42IU9MNDYLODP41DL6YTZMAR" localSheetId="12" hidden="1">'[3]AMI P &amp; L'!#REF!</definedName>
    <definedName name="BExQ42IU9MNDYLODP41DL6YTZMAR" localSheetId="5" hidden="1">'[3]AMI P &amp; L'!#REF!</definedName>
    <definedName name="BExQ42IU9MNDYLODP41DL6YTZMAR" localSheetId="11" hidden="1">'[3]AMI P &amp; L'!#REF!</definedName>
    <definedName name="BExQ42IU9MNDYLODP41DL6YTZMAR" localSheetId="7" hidden="1">'[3]AMI P &amp; L'!#REF!</definedName>
    <definedName name="BExQ42IU9MNDYLODP41DL6YTZMAR" localSheetId="9" hidden="1">'[3]AMI P &amp; L'!#REF!</definedName>
    <definedName name="BExQ42IU9MNDYLODP41DL6YTZMAR" localSheetId="10" hidden="1">#REF!</definedName>
    <definedName name="BExQ42IU9MNDYLODP41DL6YTZMAR" hidden="1">'[3]AMI P &amp; L'!#REF!</definedName>
    <definedName name="BExQ452HF7N1HYPXJXQ8WD6SOWUV" localSheetId="10" hidden="1">#REF!</definedName>
    <definedName name="BExQ452HF7N1HYPXJXQ8WD6SOWUV" hidden="1">'[2]Reco Sheet for Fcast'!$I$6:$J$6</definedName>
    <definedName name="BExQ4BTBSHPHVEDRCXC2ROW8PLFC" localSheetId="10" hidden="1">#REF!</definedName>
    <definedName name="BExQ4BTBSHPHVEDRCXC2ROW8PLFC" hidden="1">'[2]Reco Sheet for Fcast'!$F$6:$G$6</definedName>
    <definedName name="BExQ4DGKF54SRKQUTUT4B1CZSS62" localSheetId="10" hidden="1">#REF!</definedName>
    <definedName name="BExQ4DGKF54SRKQUTUT4B1CZSS62" hidden="1">'[2]Reco Sheet for Fcast'!$I$7:$J$7</definedName>
    <definedName name="BExQ4M04XQFHM953TPL217CAK4ZP" hidden="1">'[2]Reco Sheet for Fcast'!$F$7:$G$7</definedName>
    <definedName name="BExQ4T74LQ5PYTV1MUQUW75A4BDY" localSheetId="10" hidden="1">#REF!</definedName>
    <definedName name="BExQ4T74LQ5PYTV1MUQUW75A4BDY" hidden="1">'[2]Reco Sheet for Fcast'!$I$11:$J$11</definedName>
    <definedName name="BExQ4XJHD7EJCNH7S1MJDZJ2MNWG" localSheetId="10" hidden="1">#REF!</definedName>
    <definedName name="BExQ4XJHD7EJCNH7S1MJDZJ2MNWG" hidden="1">'[2]Reco Sheet for Fcast'!$I$10:$J$10</definedName>
    <definedName name="BExQ5039ZCEWBUJHU682G4S89J03" localSheetId="10" hidden="1">#REF!</definedName>
    <definedName name="BExQ5039ZCEWBUJHU682G4S89J03" hidden="1">'[2]Reco Sheet for Fcast'!$F$6:$G$6</definedName>
    <definedName name="BExQ56Z9W6YHZHRXOFFI8EFA7CDI" localSheetId="10" hidden="1">#REF!</definedName>
    <definedName name="BExQ56Z9W6YHZHRXOFFI8EFA7CDI" hidden="1">'[2]Reco Sheet for Fcast'!$H$2:$I$2</definedName>
    <definedName name="BExQ5ITIC66SDM614FOSP325TOY5" localSheetId="16" hidden="1">#REF!</definedName>
    <definedName name="BExQ5ITIC66SDM614FOSP325TOY5" localSheetId="18" hidden="1">#REF!</definedName>
    <definedName name="BExQ5ITIC66SDM614FOSP325TOY5" localSheetId="19" hidden="1">#REF!</definedName>
    <definedName name="BExQ5ITIC66SDM614FOSP325TOY5" localSheetId="12" hidden="1">#REF!</definedName>
    <definedName name="BExQ5ITIC66SDM614FOSP325TOY5" localSheetId="5" hidden="1">#REF!</definedName>
    <definedName name="BExQ5ITIC66SDM614FOSP325TOY5" localSheetId="11" hidden="1">#REF!</definedName>
    <definedName name="BExQ5ITIC66SDM614FOSP325TOY5" localSheetId="7" hidden="1">#REF!</definedName>
    <definedName name="BExQ5ITIC66SDM614FOSP325TOY5" localSheetId="9" hidden="1">#REF!</definedName>
    <definedName name="BExQ5ITIC66SDM614FOSP325TOY5" hidden="1">#REF!</definedName>
    <definedName name="BExQ5KX3Z668H1KUCKZ9J24HUQ1F" localSheetId="10" hidden="1">#REF!</definedName>
    <definedName name="BExQ5KX3Z668H1KUCKZ9J24HUQ1F" hidden="1">'[2]Reco Sheet for Fcast'!$F$7:$G$7</definedName>
    <definedName name="BExQ5SPLEYLGXSVLD9HO5BKQXKIP" localSheetId="16" hidden="1">#REF!</definedName>
    <definedName name="BExQ5SPLEYLGXSVLD9HO5BKQXKIP" localSheetId="18" hidden="1">#REF!</definedName>
    <definedName name="BExQ5SPLEYLGXSVLD9HO5BKQXKIP" localSheetId="19" hidden="1">#REF!</definedName>
    <definedName name="BExQ5SPLEYLGXSVLD9HO5BKQXKIP" localSheetId="12" hidden="1">#REF!</definedName>
    <definedName name="BExQ5SPLEYLGXSVLD9HO5BKQXKIP" localSheetId="5" hidden="1">#REF!</definedName>
    <definedName name="BExQ5SPLEYLGXSVLD9HO5BKQXKIP" localSheetId="11" hidden="1">#REF!</definedName>
    <definedName name="BExQ5SPLEYLGXSVLD9HO5BKQXKIP" localSheetId="7" hidden="1">#REF!</definedName>
    <definedName name="BExQ5SPLEYLGXSVLD9HO5BKQXKIP" localSheetId="9" hidden="1">#REF!</definedName>
    <definedName name="BExQ5SPLEYLGXSVLD9HO5BKQXKIP" hidden="1">#REF!</definedName>
    <definedName name="BExQ5SPMSOCJYLAY20NB5A6O32RE" localSheetId="10" hidden="1">#REF!</definedName>
    <definedName name="BExQ5SPMSOCJYLAY20NB5A6O32RE" hidden="1">'[2]Reco Sheet for Fcast'!$F$15</definedName>
    <definedName name="BExQ5SPMT3P68JT670S38H90FP23" localSheetId="16" hidden="1">#REF!</definedName>
    <definedName name="BExQ5SPMT3P68JT670S38H90FP23" localSheetId="18" hidden="1">#REF!</definedName>
    <definedName name="BExQ5SPMT3P68JT670S38H90FP23" localSheetId="19" hidden="1">#REF!</definedName>
    <definedName name="BExQ5SPMT3P68JT670S38H90FP23" localSheetId="12" hidden="1">#REF!</definedName>
    <definedName name="BExQ5SPMT3P68JT670S38H90FP23" localSheetId="5" hidden="1">#REF!</definedName>
    <definedName name="BExQ5SPMT3P68JT670S38H90FP23" localSheetId="11" hidden="1">#REF!</definedName>
    <definedName name="BExQ5SPMT3P68JT670S38H90FP23" localSheetId="7" hidden="1">#REF!</definedName>
    <definedName name="BExQ5SPMT3P68JT670S38H90FP23" localSheetId="9" hidden="1">#REF!</definedName>
    <definedName name="BExQ5SPMT3P68JT670S38H90FP23" hidden="1">#REF!</definedName>
    <definedName name="BExQ5UICMGTMK790KTLK49MAGXRC" localSheetId="10" hidden="1">#REF!</definedName>
    <definedName name="BExQ5UICMGTMK790KTLK49MAGXRC" hidden="1">'[2]Reco Sheet for Fcast'!$F$6:$G$6</definedName>
    <definedName name="BExQ5YUUK9FD0QGTY4WD0W90O7OL" localSheetId="10" hidden="1">#REF!</definedName>
    <definedName name="BExQ5YUUK9FD0QGTY4WD0W90O7OL" hidden="1">'[2]Reco Sheet for Fcast'!$F$8:$G$8</definedName>
    <definedName name="BExQ63793YQ9BH7JLCNRIATIGTRG" localSheetId="16" hidden="1">'[3]AMI P &amp; L'!#REF!</definedName>
    <definedName name="BExQ63793YQ9BH7JLCNRIATIGTRG" localSheetId="18" hidden="1">'[3]AMI P &amp; L'!#REF!</definedName>
    <definedName name="BExQ63793YQ9BH7JLCNRIATIGTRG" localSheetId="19" hidden="1">'[3]AMI P &amp; L'!#REF!</definedName>
    <definedName name="BExQ63793YQ9BH7JLCNRIATIGTRG" localSheetId="12" hidden="1">'[3]AMI P &amp; L'!#REF!</definedName>
    <definedName name="BExQ63793YQ9BH7JLCNRIATIGTRG" localSheetId="5" hidden="1">'[3]AMI P &amp; L'!#REF!</definedName>
    <definedName name="BExQ63793YQ9BH7JLCNRIATIGTRG" localSheetId="11" hidden="1">'[3]AMI P &amp; L'!#REF!</definedName>
    <definedName name="BExQ63793YQ9BH7JLCNRIATIGTRG" localSheetId="7" hidden="1">'[3]AMI P &amp; L'!#REF!</definedName>
    <definedName name="BExQ63793YQ9BH7JLCNRIATIGTRG" localSheetId="9" hidden="1">'[3]AMI P &amp; L'!#REF!</definedName>
    <definedName name="BExQ63793YQ9BH7JLCNRIATIGTRG" localSheetId="10" hidden="1">#REF!</definedName>
    <definedName name="BExQ63793YQ9BH7JLCNRIATIGTRG" hidden="1">'[3]AMI P &amp; L'!#REF!</definedName>
    <definedName name="BExQ6BW4OE2LJPN7H8XKFK42SCJA" localSheetId="16" hidden="1">#REF!</definedName>
    <definedName name="BExQ6BW4OE2LJPN7H8XKFK42SCJA" localSheetId="18" hidden="1">#REF!</definedName>
    <definedName name="BExQ6BW4OE2LJPN7H8XKFK42SCJA" localSheetId="19" hidden="1">#REF!</definedName>
    <definedName name="BExQ6BW4OE2LJPN7H8XKFK42SCJA" localSheetId="12" hidden="1">#REF!</definedName>
    <definedName name="BExQ6BW4OE2LJPN7H8XKFK42SCJA" localSheetId="5" hidden="1">#REF!</definedName>
    <definedName name="BExQ6BW4OE2LJPN7H8XKFK42SCJA" localSheetId="11" hidden="1">#REF!</definedName>
    <definedName name="BExQ6BW4OE2LJPN7H8XKFK42SCJA" localSheetId="7" hidden="1">#REF!</definedName>
    <definedName name="BExQ6BW4OE2LJPN7H8XKFK42SCJA" localSheetId="9" hidden="1">#REF!</definedName>
    <definedName name="BExQ6BW4OE2LJPN7H8XKFK42SCJA" hidden="1">#REF!</definedName>
    <definedName name="BExQ6CN1EF2UPZ57ZYMGK8TUJQSS" localSheetId="10" hidden="1">#REF!</definedName>
    <definedName name="BExQ6CN1EF2UPZ57ZYMGK8TUJQSS" hidden="1">'[2]Reco Sheet for Fcast'!$I$9:$J$9</definedName>
    <definedName name="BExQ6M2YXJ8AMRJF3QGHC40ADAHZ" localSheetId="10" hidden="1">#REF!</definedName>
    <definedName name="BExQ6M2YXJ8AMRJF3QGHC40ADAHZ" hidden="1">'[2]Reco Sheet for Fcast'!$I$6:$J$6</definedName>
    <definedName name="BExQ6M8B0X44N9TV56ATUVHGDI00" localSheetId="10" hidden="1">#REF!</definedName>
    <definedName name="BExQ6M8B0X44N9TV56ATUVHGDI00" hidden="1">'[2]Reco Sheet for Fcast'!$F$15:$J$123</definedName>
    <definedName name="BExQ6POH065GV0I74XXVD0VUPBJW" localSheetId="10" hidden="1">#REF!</definedName>
    <definedName name="BExQ6POH065GV0I74XXVD0VUPBJW" hidden="1">'[2]Reco Sheet for Fcast'!$F$10:$G$10</definedName>
    <definedName name="BExQ6WV9KPSMXPPLGZ3KK4WNYTHU" localSheetId="10" hidden="1">#REF!</definedName>
    <definedName name="BExQ6WV9KPSMXPPLGZ3KK4WNYTHU" hidden="1">'[2]Reco Sheet for Fcast'!$G$2</definedName>
    <definedName name="BExQ6XRSPHARKJTKTB0NOV3SBZIW" hidden="1">'[2]Reco Sheet for Fcast'!$I$9:$J$9</definedName>
    <definedName name="BExQ783XTMM2A9I3UKCFWJH1PP2N" localSheetId="10" hidden="1">#REF!</definedName>
    <definedName name="BExQ783XTMM2A9I3UKCFWJH1PP2N" hidden="1">'[2]Reco Sheet for Fcast'!$F$11:$G$11</definedName>
    <definedName name="BExQ79LX01ZPQB8EGD1ZHR2VK2H3" localSheetId="10" hidden="1">#REF!</definedName>
    <definedName name="BExQ79LX01ZPQB8EGD1ZHR2VK2H3" hidden="1">'[2]Reco Sheet for Fcast'!$I$10:$J$10</definedName>
    <definedName name="BExQ7ANJWDL69ZUG3AW5S2HJL4GL" localSheetId="16" hidden="1">#REF!</definedName>
    <definedName name="BExQ7ANJWDL69ZUG3AW5S2HJL4GL" localSheetId="18" hidden="1">#REF!</definedName>
    <definedName name="BExQ7ANJWDL69ZUG3AW5S2HJL4GL" localSheetId="19" hidden="1">#REF!</definedName>
    <definedName name="BExQ7ANJWDL69ZUG3AW5S2HJL4GL" localSheetId="12" hidden="1">#REF!</definedName>
    <definedName name="BExQ7ANJWDL69ZUG3AW5S2HJL4GL" localSheetId="5" hidden="1">#REF!</definedName>
    <definedName name="BExQ7ANJWDL69ZUG3AW5S2HJL4GL" localSheetId="11" hidden="1">#REF!</definedName>
    <definedName name="BExQ7ANJWDL69ZUG3AW5S2HJL4GL" localSheetId="7" hidden="1">#REF!</definedName>
    <definedName name="BExQ7ANJWDL69ZUG3AW5S2HJL4GL" localSheetId="9" hidden="1">#REF!</definedName>
    <definedName name="BExQ7ANJWDL69ZUG3AW5S2HJL4GL" localSheetId="10" hidden="1">#REF!</definedName>
    <definedName name="BExQ7ANJWDL69ZUG3AW5S2HJL4GL" hidden="1">#REF!</definedName>
    <definedName name="BExQ7B3V9MGDK2OIJ61XXFBFLJFZ" localSheetId="10" hidden="1">#REF!</definedName>
    <definedName name="BExQ7B3V9MGDK2OIJ61XXFBFLJFZ" hidden="1">'[2]Reco Sheet for Fcast'!$F$7:$G$7</definedName>
    <definedName name="BExQ7CB046NVPF9ZXDGA7OXOLSLX" localSheetId="10" hidden="1">#REF!</definedName>
    <definedName name="BExQ7CB046NVPF9ZXDGA7OXOLSLX" hidden="1">'[2]Reco Sheet for Fcast'!$F$6:$G$6</definedName>
    <definedName name="BExQ7IWDCGGOO1HTJ97YGO1CK3R9" localSheetId="10" hidden="1">#REF!</definedName>
    <definedName name="BExQ7IWDCGGOO1HTJ97YGO1CK3R9" hidden="1">'[2]Reco Sheet for Fcast'!$I$7:$J$7</definedName>
    <definedName name="BExQ7JNFIEGS2HKNBALH3Q2N5G7Z" localSheetId="10" hidden="1">#REF!</definedName>
    <definedName name="BExQ7JNFIEGS2HKNBALH3Q2N5G7Z" hidden="1">'[2]Reco Sheet for Fcast'!$I$8:$J$8</definedName>
    <definedName name="BExQ7MY3U2Z1IZ71U5LJUD00VVB4" localSheetId="16" hidden="1">'[3]AMI P &amp; L'!#REF!</definedName>
    <definedName name="BExQ7MY3U2Z1IZ71U5LJUD00VVB4" localSheetId="18" hidden="1">'[3]AMI P &amp; L'!#REF!</definedName>
    <definedName name="BExQ7MY3U2Z1IZ71U5LJUD00VVB4" localSheetId="19" hidden="1">'[3]AMI P &amp; L'!#REF!</definedName>
    <definedName name="BExQ7MY3U2Z1IZ71U5LJUD00VVB4" localSheetId="12" hidden="1">'[3]AMI P &amp; L'!#REF!</definedName>
    <definedName name="BExQ7MY3U2Z1IZ71U5LJUD00VVB4" localSheetId="5" hidden="1">'[3]AMI P &amp; L'!#REF!</definedName>
    <definedName name="BExQ7MY3U2Z1IZ71U5LJUD00VVB4" localSheetId="11" hidden="1">'[3]AMI P &amp; L'!#REF!</definedName>
    <definedName name="BExQ7MY3U2Z1IZ71U5LJUD00VVB4" localSheetId="7" hidden="1">'[3]AMI P &amp; L'!#REF!</definedName>
    <definedName name="BExQ7MY3U2Z1IZ71U5LJUD00VVB4" localSheetId="9" hidden="1">'[3]AMI P &amp; L'!#REF!</definedName>
    <definedName name="BExQ7MY3U2Z1IZ71U5LJUD00VVB4" localSheetId="10" hidden="1">#REF!</definedName>
    <definedName name="BExQ7MY3U2Z1IZ71U5LJUD00VVB4" hidden="1">'[3]AMI P &amp; L'!#REF!</definedName>
    <definedName name="BExQ7XL2Q1GVUFL1F9KK0K0EXMWG" localSheetId="16" hidden="1">'[3]AMI P &amp; L'!#REF!</definedName>
    <definedName name="BExQ7XL2Q1GVUFL1F9KK0K0EXMWG" localSheetId="18" hidden="1">'[3]AMI P &amp; L'!#REF!</definedName>
    <definedName name="BExQ7XL2Q1GVUFL1F9KK0K0EXMWG" localSheetId="19" hidden="1">'[3]AMI P &amp; L'!#REF!</definedName>
    <definedName name="BExQ7XL2Q1GVUFL1F9KK0K0EXMWG" localSheetId="12" hidden="1">'[3]AMI P &amp; L'!#REF!</definedName>
    <definedName name="BExQ7XL2Q1GVUFL1F9KK0K0EXMWG" localSheetId="11" hidden="1">'[3]AMI P &amp; L'!#REF!</definedName>
    <definedName name="BExQ7XL2Q1GVUFL1F9KK0K0EXMWG" localSheetId="7" hidden="1">'[3]AMI P &amp; L'!#REF!</definedName>
    <definedName name="BExQ7XL2Q1GVUFL1F9KK0K0EXMWG" localSheetId="9" hidden="1">'[3]AMI P &amp; L'!#REF!</definedName>
    <definedName name="BExQ7XL2Q1GVUFL1F9KK0K0EXMWG" localSheetId="10" hidden="1">#REF!</definedName>
    <definedName name="BExQ7XL2Q1GVUFL1F9KK0K0EXMWG" hidden="1">'[3]AMI P &amp; L'!#REF!</definedName>
    <definedName name="BExQ7YMQIDA28QFJSJT1YWT4PUVZ" localSheetId="16" hidden="1">#REF!</definedName>
    <definedName name="BExQ7YMQIDA28QFJSJT1YWT4PUVZ" localSheetId="18" hidden="1">#REF!</definedName>
    <definedName name="BExQ7YMQIDA28QFJSJT1YWT4PUVZ" localSheetId="19" hidden="1">#REF!</definedName>
    <definedName name="BExQ7YMQIDA28QFJSJT1YWT4PUVZ" localSheetId="12" hidden="1">#REF!</definedName>
    <definedName name="BExQ7YMQIDA28QFJSJT1YWT4PUVZ" localSheetId="5" hidden="1">#REF!</definedName>
    <definedName name="BExQ7YMQIDA28QFJSJT1YWT4PUVZ" localSheetId="11" hidden="1">#REF!</definedName>
    <definedName name="BExQ7YMQIDA28QFJSJT1YWT4PUVZ" localSheetId="7" hidden="1">#REF!</definedName>
    <definedName name="BExQ7YMQIDA28QFJSJT1YWT4PUVZ" localSheetId="9" hidden="1">#REF!</definedName>
    <definedName name="BExQ7YMQIDA28QFJSJT1YWT4PUVZ" hidden="1">#REF!</definedName>
    <definedName name="BExQ8469L3ZRZ3KYZPYMSJIDL7Y5" localSheetId="10" hidden="1">#REF!</definedName>
    <definedName name="BExQ8469L3ZRZ3KYZPYMSJIDL7Y5" hidden="1">'[2]Reco Sheet for Fcast'!$I$6:$J$6</definedName>
    <definedName name="BExQ84MJB94HL3BWRN50M4NCB6Z0" localSheetId="10" hidden="1">#REF!</definedName>
    <definedName name="BExQ84MJB94HL3BWRN50M4NCB6Z0" hidden="1">'[2]Reco Sheet for Fcast'!$F$15</definedName>
    <definedName name="BExQ8583ZE00NW7T9OF11OT9IA14" localSheetId="10" hidden="1">#REF!</definedName>
    <definedName name="BExQ8583ZE00NW7T9OF11OT9IA14" hidden="1">'[2]Reco Sheet for Fcast'!$F$15</definedName>
    <definedName name="BExQ8A0RPE3IMIFIZLUE7KD2N21W" localSheetId="16" hidden="1">'[3]AMI P &amp; L'!#REF!</definedName>
    <definedName name="BExQ8A0RPE3IMIFIZLUE7KD2N21W" localSheetId="18" hidden="1">'[3]AMI P &amp; L'!#REF!</definedName>
    <definedName name="BExQ8A0RPE3IMIFIZLUE7KD2N21W" localSheetId="19" hidden="1">'[3]AMI P &amp; L'!#REF!</definedName>
    <definedName name="BExQ8A0RPE3IMIFIZLUE7KD2N21W" localSheetId="12" hidden="1">'[3]AMI P &amp; L'!#REF!</definedName>
    <definedName name="BExQ8A0RPE3IMIFIZLUE7KD2N21W" localSheetId="5" hidden="1">'[3]AMI P &amp; L'!#REF!</definedName>
    <definedName name="BExQ8A0RPE3IMIFIZLUE7KD2N21W" localSheetId="11" hidden="1">'[3]AMI P &amp; L'!#REF!</definedName>
    <definedName name="BExQ8A0RPE3IMIFIZLUE7KD2N21W" localSheetId="7" hidden="1">'[3]AMI P &amp; L'!#REF!</definedName>
    <definedName name="BExQ8A0RPE3IMIFIZLUE7KD2N21W" localSheetId="9" hidden="1">'[3]AMI P &amp; L'!#REF!</definedName>
    <definedName name="BExQ8A0RPE3IMIFIZLUE7KD2N21W" localSheetId="10" hidden="1">#REF!</definedName>
    <definedName name="BExQ8A0RPE3IMIFIZLUE7KD2N21W" hidden="1">'[3]AMI P &amp; L'!#REF!</definedName>
    <definedName name="BExQ8ABK6H1ADV2R2OYT8NFFYG2N" localSheetId="10" hidden="1">#REF!</definedName>
    <definedName name="BExQ8ABK6H1ADV2R2OYT8NFFYG2N" hidden="1">'[2]Reco Sheet for Fcast'!$H$2:$I$2</definedName>
    <definedName name="BExQ8B2GTATY2SYZWYQKTTDGONE4" localSheetId="16" hidden="1">#REF!</definedName>
    <definedName name="BExQ8B2GTATY2SYZWYQKTTDGONE4" localSheetId="18" hidden="1">#REF!</definedName>
    <definedName name="BExQ8B2GTATY2SYZWYQKTTDGONE4" localSheetId="19" hidden="1">#REF!</definedName>
    <definedName name="BExQ8B2GTATY2SYZWYQKTTDGONE4" localSheetId="12" hidden="1">#REF!</definedName>
    <definedName name="BExQ8B2GTATY2SYZWYQKTTDGONE4" localSheetId="5" hidden="1">#REF!</definedName>
    <definedName name="BExQ8B2GTATY2SYZWYQKTTDGONE4" localSheetId="11" hidden="1">#REF!</definedName>
    <definedName name="BExQ8B2GTATY2SYZWYQKTTDGONE4" localSheetId="7" hidden="1">#REF!</definedName>
    <definedName name="BExQ8B2GTATY2SYZWYQKTTDGONE4" localSheetId="9" hidden="1">#REF!</definedName>
    <definedName name="BExQ8B2GTATY2SYZWYQKTTDGONE4" hidden="1">#REF!</definedName>
    <definedName name="BExQ8DM90XJ6GCJIK9LC5O82I2TJ" localSheetId="10" hidden="1">#REF!</definedName>
    <definedName name="BExQ8DM90XJ6GCJIK9LC5O82I2TJ" hidden="1">'[2]Reco Sheet for Fcast'!$F$15</definedName>
    <definedName name="BExQ8G0K46ZORA0QVQTDI7Z8LXGF" localSheetId="10" hidden="1">#REF!</definedName>
    <definedName name="BExQ8G0K46ZORA0QVQTDI7Z8LXGF" hidden="1">'[2]Reco Sheet for Fcast'!$I$7:$J$7</definedName>
    <definedName name="BExQ8O3WEU8HNTTGKTW5T0QSKCLP" localSheetId="16" hidden="1">'[3]AMI P &amp; L'!#REF!</definedName>
    <definedName name="BExQ8O3WEU8HNTTGKTW5T0QSKCLP" localSheetId="18" hidden="1">'[3]AMI P &amp; L'!#REF!</definedName>
    <definedName name="BExQ8O3WEU8HNTTGKTW5T0QSKCLP" localSheetId="19" hidden="1">'[3]AMI P &amp; L'!#REF!</definedName>
    <definedName name="BExQ8O3WEU8HNTTGKTW5T0QSKCLP" localSheetId="12" hidden="1">'[3]AMI P &amp; L'!#REF!</definedName>
    <definedName name="BExQ8O3WEU8HNTTGKTW5T0QSKCLP" localSheetId="5" hidden="1">'[3]AMI P &amp; L'!#REF!</definedName>
    <definedName name="BExQ8O3WEU8HNTTGKTW5T0QSKCLP" localSheetId="11" hidden="1">'[3]AMI P &amp; L'!#REF!</definedName>
    <definedName name="BExQ8O3WEU8HNTTGKTW5T0QSKCLP" localSheetId="7" hidden="1">'[3]AMI P &amp; L'!#REF!</definedName>
    <definedName name="BExQ8O3WEU8HNTTGKTW5T0QSKCLP" localSheetId="9" hidden="1">'[3]AMI P &amp; L'!#REF!</definedName>
    <definedName name="BExQ8O3WEU8HNTTGKTW5T0QSKCLP" localSheetId="10" hidden="1">#REF!</definedName>
    <definedName name="BExQ8O3WEU8HNTTGKTW5T0QSKCLP" hidden="1">'[3]AMI P &amp; L'!#REF!</definedName>
    <definedName name="BExQ8ZCEDBOBJA3D9LDP5TU2WYGR" localSheetId="10" hidden="1">#REF!</definedName>
    <definedName name="BExQ8ZCEDBOBJA3D9LDP5TU2WYGR" hidden="1">'[2]Reco Sheet for Fcast'!$H$2:$I$2</definedName>
    <definedName name="BExQ94LAW6MAQBWY25WTBFV5PPZJ" localSheetId="10" hidden="1">#REF!</definedName>
    <definedName name="BExQ94LAW6MAQBWY25WTBFV5PPZJ" hidden="1">'[2]Reco Sheet for Fcast'!$H$2:$I$2</definedName>
    <definedName name="BExQ97QIPOSSRK978N8P234Y1XA4" localSheetId="10" hidden="1">#REF!</definedName>
    <definedName name="BExQ97QIPOSSRK978N8P234Y1XA4" hidden="1">'[2]Reco Sheet for Fcast'!$G$2</definedName>
    <definedName name="BExQ9E6FBAXTHGF3RXANFIA77GXP" localSheetId="10" hidden="1">#REF!</definedName>
    <definedName name="BExQ9E6FBAXTHGF3RXANFIA77GXP" hidden="1">'[2]Reco Sheet for Fcast'!$G$2</definedName>
    <definedName name="BExQ9FOI3AFYS7CTELHWZ9F8PCOR" localSheetId="16" hidden="1">#REF!</definedName>
    <definedName name="BExQ9FOI3AFYS7CTELHWZ9F8PCOR" localSheetId="18" hidden="1">#REF!</definedName>
    <definedName name="BExQ9FOI3AFYS7CTELHWZ9F8PCOR" localSheetId="19" hidden="1">#REF!</definedName>
    <definedName name="BExQ9FOI3AFYS7CTELHWZ9F8PCOR" localSheetId="12" hidden="1">#REF!</definedName>
    <definedName name="BExQ9FOI3AFYS7CTELHWZ9F8PCOR" localSheetId="5" hidden="1">#REF!</definedName>
    <definedName name="BExQ9FOI3AFYS7CTELHWZ9F8PCOR" localSheetId="11" hidden="1">#REF!</definedName>
    <definedName name="BExQ9FOI3AFYS7CTELHWZ9F8PCOR" localSheetId="7" hidden="1">#REF!</definedName>
    <definedName name="BExQ9FOI3AFYS7CTELHWZ9F8PCOR" localSheetId="9" hidden="1">#REF!</definedName>
    <definedName name="BExQ9FOI3AFYS7CTELHWZ9F8PCOR" hidden="1">#REF!</definedName>
    <definedName name="BExQ9KX9734KIAK7IMRLHCPYDHO2" localSheetId="10" hidden="1">#REF!</definedName>
    <definedName name="BExQ9KX9734KIAK7IMRLHCPYDHO2" hidden="1">'[2]Reco Sheet for Fcast'!$F$10:$G$10</definedName>
    <definedName name="BExQ9L81FF4I7816VTPFBDWVU4CW" localSheetId="10" hidden="1">#REF!</definedName>
    <definedName name="BExQ9L81FF4I7816VTPFBDWVU4CW" hidden="1">'[2]Reco Sheet for Fcast'!$I$9:$J$9</definedName>
    <definedName name="BExQ9M4E2ACZOWWWP1JJIQO8AHUM" localSheetId="16" hidden="1">'[3]AMI P &amp; L'!#REF!</definedName>
    <definedName name="BExQ9M4E2ACZOWWWP1JJIQO8AHUM" localSheetId="18" hidden="1">'[3]AMI P &amp; L'!#REF!</definedName>
    <definedName name="BExQ9M4E2ACZOWWWP1JJIQO8AHUM" localSheetId="19" hidden="1">'[3]AMI P &amp; L'!#REF!</definedName>
    <definedName name="BExQ9M4E2ACZOWWWP1JJIQO8AHUM" localSheetId="12" hidden="1">'[3]AMI P &amp; L'!#REF!</definedName>
    <definedName name="BExQ9M4E2ACZOWWWP1JJIQO8AHUM" localSheetId="5" hidden="1">'[3]AMI P &amp; L'!#REF!</definedName>
    <definedName name="BExQ9M4E2ACZOWWWP1JJIQO8AHUM" localSheetId="11" hidden="1">'[3]AMI P &amp; L'!#REF!</definedName>
    <definedName name="BExQ9M4E2ACZOWWWP1JJIQO8AHUM" localSheetId="7" hidden="1">'[3]AMI P &amp; L'!#REF!</definedName>
    <definedName name="BExQ9M4E2ACZOWWWP1JJIQO8AHUM" localSheetId="9" hidden="1">'[3]AMI P &amp; L'!#REF!</definedName>
    <definedName name="BExQ9M4E2ACZOWWWP1JJIQO8AHUM" localSheetId="10" hidden="1">#REF!</definedName>
    <definedName name="BExQ9M4E2ACZOWWWP1JJIQO8AHUM" hidden="1">'[3]AMI P &amp; L'!#REF!</definedName>
    <definedName name="BExQ9UTANMJCK7LJ4OQMD6F2Q01L" localSheetId="10" hidden="1">#REF!</definedName>
    <definedName name="BExQ9UTANMJCK7LJ4OQMD6F2Q01L" hidden="1">'[2]Reco Sheet for Fcast'!$H$2:$I$2</definedName>
    <definedName name="BExQ9ZLYHWABXAA9NJDW8ZS0UQ9P" localSheetId="16" hidden="1">'[5]R8. Capl incl Margins'!#REF!</definedName>
    <definedName name="BExQ9ZLYHWABXAA9NJDW8ZS0UQ9P" localSheetId="18" hidden="1">'[5]R8. Capl incl Margins'!#REF!</definedName>
    <definedName name="BExQ9ZLYHWABXAA9NJDW8ZS0UQ9P" localSheetId="19" hidden="1">'[5]R8. Capl incl Margins'!#REF!</definedName>
    <definedName name="BExQ9ZLYHWABXAA9NJDW8ZS0UQ9P" localSheetId="12" hidden="1">'[5]R8. Capl incl Margins'!#REF!</definedName>
    <definedName name="BExQ9ZLYHWABXAA9NJDW8ZS0UQ9P" localSheetId="8" hidden="1">'[3]AMI P &amp; L'!#REF!</definedName>
    <definedName name="BExQ9ZLYHWABXAA9NJDW8ZS0UQ9P" localSheetId="11" hidden="1">'[5]R8. Capl incl Margins'!#REF!</definedName>
    <definedName name="BExQ9ZLYHWABXAA9NJDW8ZS0UQ9P" localSheetId="7" hidden="1">'[3]AMI P &amp; L'!#REF!</definedName>
    <definedName name="BExQ9ZLYHWABXAA9NJDW8ZS0UQ9P" localSheetId="9" hidden="1">'[5]R8. Capl incl Margins'!#REF!</definedName>
    <definedName name="BExQ9ZLYHWABXAA9NJDW8ZS0UQ9P" localSheetId="10" hidden="1">#REF!</definedName>
    <definedName name="BExQ9ZLYHWABXAA9NJDW8ZS0UQ9P" hidden="1">'[5]R8. Capl incl Margins'!#REF!</definedName>
    <definedName name="BExQA324HSCK40ENJUT9CS9EC71B" localSheetId="16" hidden="1">'[3]AMI P &amp; L'!#REF!</definedName>
    <definedName name="BExQA324HSCK40ENJUT9CS9EC71B" localSheetId="18" hidden="1">'[3]AMI P &amp; L'!#REF!</definedName>
    <definedName name="BExQA324HSCK40ENJUT9CS9EC71B" localSheetId="19" hidden="1">'[3]AMI P &amp; L'!#REF!</definedName>
    <definedName name="BExQA324HSCK40ENJUT9CS9EC71B" localSheetId="12" hidden="1">'[3]AMI P &amp; L'!#REF!</definedName>
    <definedName name="BExQA324HSCK40ENJUT9CS9EC71B" localSheetId="11" hidden="1">'[3]AMI P &amp; L'!#REF!</definedName>
    <definedName name="BExQA324HSCK40ENJUT9CS9EC71B" localSheetId="7" hidden="1">'[3]AMI P &amp; L'!#REF!</definedName>
    <definedName name="BExQA324HSCK40ENJUT9CS9EC71B" localSheetId="9" hidden="1">'[3]AMI P &amp; L'!#REF!</definedName>
    <definedName name="BExQA324HSCK40ENJUT9CS9EC71B" localSheetId="10" hidden="1">#REF!</definedName>
    <definedName name="BExQA324HSCK40ENJUT9CS9EC71B" hidden="1">'[3]AMI P &amp; L'!#REF!</definedName>
    <definedName name="BExQA55GY0STSNBWQCWN8E31ZXCS" localSheetId="10" hidden="1">#REF!</definedName>
    <definedName name="BExQA55GY0STSNBWQCWN8E31ZXCS" hidden="1">'[2]Reco Sheet for Fcast'!$I$6:$J$6</definedName>
    <definedName name="BExQA9HZIN9XEMHEEVHT99UU9Z82" localSheetId="10" hidden="1">#REF!</definedName>
    <definedName name="BExQA9HZIN9XEMHEEVHT99UU9Z82" hidden="1">'[2]Reco Sheet for Fcast'!$I$10:$J$10</definedName>
    <definedName name="BExQAELFYH92K8CJL155181UDORO" localSheetId="10" hidden="1">#REF!</definedName>
    <definedName name="BExQAELFYH92K8CJL155181UDORO" hidden="1">'[2]Reco Sheet for Fcast'!$H$2:$I$2</definedName>
    <definedName name="BExQAG8PP8R5NJKNQD1U4QOSD6X5" localSheetId="10" hidden="1">#REF!</definedName>
    <definedName name="BExQAG8PP8R5NJKNQD1U4QOSD6X5" hidden="1">'[2]Reco Sheet for Fcast'!$F$15</definedName>
    <definedName name="BExQBC0EAV6PKQT8I8C3GLEZDMZL" localSheetId="16" hidden="1">#REF!</definedName>
    <definedName name="BExQBC0EAV6PKQT8I8C3GLEZDMZL" localSheetId="18" hidden="1">#REF!</definedName>
    <definedName name="BExQBC0EAV6PKQT8I8C3GLEZDMZL" localSheetId="19" hidden="1">#REF!</definedName>
    <definedName name="BExQBC0EAV6PKQT8I8C3GLEZDMZL" localSheetId="12" hidden="1">#REF!</definedName>
    <definedName name="BExQBC0EAV6PKQT8I8C3GLEZDMZL" localSheetId="5" hidden="1">#REF!</definedName>
    <definedName name="BExQBC0EAV6PKQT8I8C3GLEZDMZL" localSheetId="11" hidden="1">#REF!</definedName>
    <definedName name="BExQBC0EAV6PKQT8I8C3GLEZDMZL" localSheetId="7" hidden="1">#REF!</definedName>
    <definedName name="BExQBC0EAV6PKQT8I8C3GLEZDMZL" localSheetId="9" hidden="1">#REF!</definedName>
    <definedName name="BExQBC0EAV6PKQT8I8C3GLEZDMZL" hidden="1">#REF!</definedName>
    <definedName name="BExQBDICMZTSA1X73TMHNO4JSFLN" localSheetId="10" hidden="1">#REF!</definedName>
    <definedName name="BExQBDICMZTSA1X73TMHNO4JSFLN" hidden="1">'[2]Reco Sheet for Fcast'!$K$2</definedName>
    <definedName name="BExQBEER6CRCRPSSL61S0OMH57ZA" localSheetId="10" hidden="1">#REF!</definedName>
    <definedName name="BExQBEER6CRCRPSSL61S0OMH57ZA" hidden="1">'[2]Reco Sheet for Fcast'!$F$11:$G$11</definedName>
    <definedName name="BExQBIGGY5TXI2FJVVZSLZ0LTZYH" localSheetId="10" hidden="1">#REF!</definedName>
    <definedName name="BExQBIGGY5TXI2FJVVZSLZ0LTZYH" hidden="1">'[2]Reco Sheet for Fcast'!$I$10:$J$10</definedName>
    <definedName name="BExQBM1RUSIQ85LLMM2159BYDPIP" localSheetId="10" hidden="1">#REF!</definedName>
    <definedName name="BExQBM1RUSIQ85LLMM2159BYDPIP" hidden="1">'[2]Reco Sheet for Fcast'!$I$7:$J$7</definedName>
    <definedName name="BExQBPSOZ47V81YAEURP0NQJNTJH" localSheetId="10" hidden="1">#REF!</definedName>
    <definedName name="BExQBPSOZ47V81YAEURP0NQJNTJH" hidden="1">'[2]Reco Sheet for Fcast'!$F$9:$G$9</definedName>
    <definedName name="BExQC5TWT21CGBKD0IHAXTIN2QB8" localSheetId="10" hidden="1">#REF!</definedName>
    <definedName name="BExQC5TWT21CGBKD0IHAXTIN2QB8" hidden="1">'[2]Reco Sheet for Fcast'!$I$8:$J$8</definedName>
    <definedName name="BExQC94JL9F5GW4S8DQCAF4WB2DA" localSheetId="10" hidden="1">#REF!</definedName>
    <definedName name="BExQC94JL9F5GW4S8DQCAF4WB2DA" hidden="1">'[2]Reco Sheet for Fcast'!$F$10:$G$10</definedName>
    <definedName name="BExQCKTD8AT0824LGWREXM1B5D1X" localSheetId="10" hidden="1">#REF!</definedName>
    <definedName name="BExQCKTD8AT0824LGWREXM1B5D1X" hidden="1">'[2]Reco Sheet for Fcast'!$I$7:$J$7</definedName>
    <definedName name="BExQCL45LYUSPEVB6VCDQAC05VSS" localSheetId="16" hidden="1">#REF!</definedName>
    <definedName name="BExQCL45LYUSPEVB6VCDQAC05VSS" localSheetId="18" hidden="1">#REF!</definedName>
    <definedName name="BExQCL45LYUSPEVB6VCDQAC05VSS" localSheetId="19" hidden="1">#REF!</definedName>
    <definedName name="BExQCL45LYUSPEVB6VCDQAC05VSS" localSheetId="12" hidden="1">#REF!</definedName>
    <definedName name="BExQCL45LYUSPEVB6VCDQAC05VSS" localSheetId="5" hidden="1">#REF!</definedName>
    <definedName name="BExQCL45LYUSPEVB6VCDQAC05VSS" localSheetId="11" hidden="1">#REF!</definedName>
    <definedName name="BExQCL45LYUSPEVB6VCDQAC05VSS" localSheetId="7" hidden="1">#REF!</definedName>
    <definedName name="BExQCL45LYUSPEVB6VCDQAC05VSS" localSheetId="9" hidden="1">#REF!</definedName>
    <definedName name="BExQCL45LYUSPEVB6VCDQAC05VSS" hidden="1">#REF!</definedName>
    <definedName name="BExQCP0EE3PKTDKVOL04IOBUGZ6F" hidden="1">'[2]Reco Sheet for Fcast'!$I$11:$J$11</definedName>
    <definedName name="BExQCRPJCDKQQIBYGE5391OQXNQ7" localSheetId="16" hidden="1">#REF!</definedName>
    <definedName name="BExQCRPJCDKQQIBYGE5391OQXNQ7" localSheetId="18" hidden="1">#REF!</definedName>
    <definedName name="BExQCRPJCDKQQIBYGE5391OQXNQ7" localSheetId="19" hidden="1">#REF!</definedName>
    <definedName name="BExQCRPJCDKQQIBYGE5391OQXNQ7" localSheetId="12" hidden="1">#REF!</definedName>
    <definedName name="BExQCRPJCDKQQIBYGE5391OQXNQ7" localSheetId="5" hidden="1">#REF!</definedName>
    <definedName name="BExQCRPJCDKQQIBYGE5391OQXNQ7" localSheetId="11" hidden="1">#REF!</definedName>
    <definedName name="BExQCRPJCDKQQIBYGE5391OQXNQ7" localSheetId="7" hidden="1">#REF!</definedName>
    <definedName name="BExQCRPJCDKQQIBYGE5391OQXNQ7" localSheetId="9" hidden="1">#REF!</definedName>
    <definedName name="BExQCRPJCDKQQIBYGE5391OQXNQ7" localSheetId="10" hidden="1">#REF!</definedName>
    <definedName name="BExQCRPJCDKQQIBYGE5391OQXNQ7" hidden="1">#REF!</definedName>
    <definedName name="BExQD3ZVGTFSCD9MSWY8NN45FLM3" localSheetId="16" hidden="1">#REF!</definedName>
    <definedName name="BExQD3ZVGTFSCD9MSWY8NN45FLM3" localSheetId="18" hidden="1">#REF!</definedName>
    <definedName name="BExQD3ZVGTFSCD9MSWY8NN45FLM3" localSheetId="19" hidden="1">#REF!</definedName>
    <definedName name="BExQD3ZVGTFSCD9MSWY8NN45FLM3" localSheetId="12" hidden="1">#REF!</definedName>
    <definedName name="BExQD3ZVGTFSCD9MSWY8NN45FLM3" localSheetId="11" hidden="1">#REF!</definedName>
    <definedName name="BExQD3ZVGTFSCD9MSWY8NN45FLM3" localSheetId="7" hidden="1">#REF!</definedName>
    <definedName name="BExQD3ZVGTFSCD9MSWY8NN45FLM3" localSheetId="9" hidden="1">#REF!</definedName>
    <definedName name="BExQD3ZVGTFSCD9MSWY8NN45FLM3" localSheetId="10" hidden="1">#REF!</definedName>
    <definedName name="BExQD3ZVGTFSCD9MSWY8NN45FLM3" hidden="1">#REF!</definedName>
    <definedName name="BExQD571YWOXKR2SX85K5MKQ0AO2" localSheetId="10" hidden="1">#REF!</definedName>
    <definedName name="BExQD571YWOXKR2SX85K5MKQ0AO2" hidden="1">'[2]Reco Sheet for Fcast'!$F$7:$G$7</definedName>
    <definedName name="BExQD7AKUWKH58PNJCJZNN1COR9E" localSheetId="16" hidden="1">#REF!</definedName>
    <definedName name="BExQD7AKUWKH58PNJCJZNN1COR9E" localSheetId="18" hidden="1">#REF!</definedName>
    <definedName name="BExQD7AKUWKH58PNJCJZNN1COR9E" localSheetId="19" hidden="1">#REF!</definedName>
    <definedName name="BExQD7AKUWKH58PNJCJZNN1COR9E" localSheetId="12" hidden="1">#REF!</definedName>
    <definedName name="BExQD7AKUWKH58PNJCJZNN1COR9E" localSheetId="8" hidden="1">#REF!</definedName>
    <definedName name="BExQD7AKUWKH58PNJCJZNN1COR9E" localSheetId="11" hidden="1">#REF!</definedName>
    <definedName name="BExQD7AKUWKH58PNJCJZNN1COR9E" localSheetId="7" hidden="1">#REF!</definedName>
    <definedName name="BExQD7AKUWKH58PNJCJZNN1COR9E" localSheetId="9" hidden="1">#REF!</definedName>
    <definedName name="BExQD7AKUWKH58PNJCJZNN1COR9E" hidden="1">#REF!</definedName>
    <definedName name="BExQDB6VCHN8PNX8EA6JNIEQ2JC2" localSheetId="10" hidden="1">#REF!</definedName>
    <definedName name="BExQDB6VCHN8PNX8EA6JNIEQ2JC2" hidden="1">'[2]Reco Sheet for Fcast'!$G$2</definedName>
    <definedName name="BExQDE1B6U2Q9B73KBENABP71YM1" localSheetId="16" hidden="1">'[3]AMI P &amp; L'!#REF!</definedName>
    <definedName name="BExQDE1B6U2Q9B73KBENABP71YM1" localSheetId="18" hidden="1">'[3]AMI P &amp; L'!#REF!</definedName>
    <definedName name="BExQDE1B6U2Q9B73KBENABP71YM1" localSheetId="19" hidden="1">'[3]AMI P &amp; L'!#REF!</definedName>
    <definedName name="BExQDE1B6U2Q9B73KBENABP71YM1" localSheetId="12" hidden="1">'[3]AMI P &amp; L'!#REF!</definedName>
    <definedName name="BExQDE1B6U2Q9B73KBENABP71YM1" localSheetId="5" hidden="1">'[3]AMI P &amp; L'!#REF!</definedName>
    <definedName name="BExQDE1B6U2Q9B73KBENABP71YM1" localSheetId="11" hidden="1">'[3]AMI P &amp; L'!#REF!</definedName>
    <definedName name="BExQDE1B6U2Q9B73KBENABP71YM1" localSheetId="7" hidden="1">'[3]AMI P &amp; L'!#REF!</definedName>
    <definedName name="BExQDE1B6U2Q9B73KBENABP71YM1" localSheetId="9" hidden="1">'[3]AMI P &amp; L'!#REF!</definedName>
    <definedName name="BExQDE1B6U2Q9B73KBENABP71YM1" localSheetId="10" hidden="1">#REF!</definedName>
    <definedName name="BExQDE1B6U2Q9B73KBENABP71YM1" hidden="1">'[3]AMI P &amp; L'!#REF!</definedName>
    <definedName name="BExQDGQCN7ZW41QDUHOBJUGQAX40" localSheetId="10" hidden="1">#REF!</definedName>
    <definedName name="BExQDGQCN7ZW41QDUHOBJUGQAX40" hidden="1">'[2]Reco Sheet for Fcast'!$I$8:$J$8</definedName>
    <definedName name="BExQEG918FUBEWTF0HLT9G5I5XRJ" localSheetId="16" hidden="1">#REF!</definedName>
    <definedName name="BExQEG918FUBEWTF0HLT9G5I5XRJ" localSheetId="18" hidden="1">#REF!</definedName>
    <definedName name="BExQEG918FUBEWTF0HLT9G5I5XRJ" localSheetId="19" hidden="1">#REF!</definedName>
    <definedName name="BExQEG918FUBEWTF0HLT9G5I5XRJ" localSheetId="12" hidden="1">#REF!</definedName>
    <definedName name="BExQEG918FUBEWTF0HLT9G5I5XRJ" localSheetId="5" hidden="1">#REF!</definedName>
    <definedName name="BExQEG918FUBEWTF0HLT9G5I5XRJ" localSheetId="11" hidden="1">#REF!</definedName>
    <definedName name="BExQEG918FUBEWTF0HLT9G5I5XRJ" localSheetId="7" hidden="1">#REF!</definedName>
    <definedName name="BExQEG918FUBEWTF0HLT9G5I5XRJ" localSheetId="9" hidden="1">#REF!</definedName>
    <definedName name="BExQEG918FUBEWTF0HLT9G5I5XRJ" hidden="1">#REF!</definedName>
    <definedName name="BExQEMUA4HEFM4OVO8M8MA8PIAW1" localSheetId="16" hidden="1">'[3]AMI P &amp; L'!#REF!</definedName>
    <definedName name="BExQEMUA4HEFM4OVO8M8MA8PIAW1" localSheetId="18" hidden="1">'[3]AMI P &amp; L'!#REF!</definedName>
    <definedName name="BExQEMUA4HEFM4OVO8M8MA8PIAW1" localSheetId="19" hidden="1">'[3]AMI P &amp; L'!#REF!</definedName>
    <definedName name="BExQEMUA4HEFM4OVO8M8MA8PIAW1" localSheetId="12" hidden="1">'[3]AMI P &amp; L'!#REF!</definedName>
    <definedName name="BExQEMUA4HEFM4OVO8M8MA8PIAW1" localSheetId="5" hidden="1">'[3]AMI P &amp; L'!#REF!</definedName>
    <definedName name="BExQEMUA4HEFM4OVO8M8MA8PIAW1" localSheetId="11" hidden="1">'[3]AMI P &amp; L'!#REF!</definedName>
    <definedName name="BExQEMUA4HEFM4OVO8M8MA8PIAW1" localSheetId="7" hidden="1">'[3]AMI P &amp; L'!#REF!</definedName>
    <definedName name="BExQEMUA4HEFM4OVO8M8MA8PIAW1" localSheetId="9" hidden="1">'[3]AMI P &amp; L'!#REF!</definedName>
    <definedName name="BExQEMUA4HEFM4OVO8M8MA8PIAW1" localSheetId="10" hidden="1">#REF!</definedName>
    <definedName name="BExQEMUA4HEFM4OVO8M8MA8PIAW1" hidden="1">'[3]AMI P &amp; L'!#REF!</definedName>
    <definedName name="BExQEQ4XZQFIKUXNU9H7WE7AMZ1U" localSheetId="10" hidden="1">#REF!</definedName>
    <definedName name="BExQEQ4XZQFIKUXNU9H7WE7AMZ1U" hidden="1">'[2]Reco Sheet for Fcast'!$I$6:$J$6</definedName>
    <definedName name="BExQF1OEB07CRAP6ALNNMJNJ3P2D" localSheetId="10" hidden="1">#REF!</definedName>
    <definedName name="BExQF1OEB07CRAP6ALNNMJNJ3P2D" hidden="1">'[2]Reco Sheet for Fcast'!$F$8:$G$8</definedName>
    <definedName name="BExQF54F62R5B3N9BG47XYK8T6XS" localSheetId="16" hidden="1">#REF!</definedName>
    <definedName name="BExQF54F62R5B3N9BG47XYK8T6XS" localSheetId="18" hidden="1">#REF!</definedName>
    <definedName name="BExQF54F62R5B3N9BG47XYK8T6XS" localSheetId="19" hidden="1">#REF!</definedName>
    <definedName name="BExQF54F62R5B3N9BG47XYK8T6XS" localSheetId="12" hidden="1">#REF!</definedName>
    <definedName name="BExQF54F62R5B3N9BG47XYK8T6XS" localSheetId="8" hidden="1">#REF!</definedName>
    <definedName name="BExQF54F62R5B3N9BG47XYK8T6XS" localSheetId="11" hidden="1">#REF!</definedName>
    <definedName name="BExQF54F62R5B3N9BG47XYK8T6XS" localSheetId="7" hidden="1">#REF!</definedName>
    <definedName name="BExQF54F62R5B3N9BG47XYK8T6XS" localSheetId="9" hidden="1">#REF!</definedName>
    <definedName name="BExQF54F62R5B3N9BG47XYK8T6XS" hidden="1">#REF!</definedName>
    <definedName name="BExQF9X2AQPFJZTCHTU5PTTR0JAH" localSheetId="10" hidden="1">#REF!</definedName>
    <definedName name="BExQF9X2AQPFJZTCHTU5PTTR0JAH" hidden="1">'[2]Reco Sheet for Fcast'!$F$10:$G$10</definedName>
    <definedName name="BExQFC0M9KKFMQKPLPEO2RQDB7MM" localSheetId="10" hidden="1">#REF!</definedName>
    <definedName name="BExQFC0M9KKFMQKPLPEO2RQDB7MM" hidden="1">'[2]Reco Sheet for Fcast'!$I$10:$J$10</definedName>
    <definedName name="BExQFEEV7627R8TYZCM28C6V6WHE" localSheetId="10" hidden="1">#REF!</definedName>
    <definedName name="BExQFEEV7627R8TYZCM28C6V6WHE" hidden="1">'[2]Reco Sheet for Fcast'!$F$15</definedName>
    <definedName name="BExQFEK8NUD04X2OBRA275ADPSDL" localSheetId="16" hidden="1">'[3]AMI P &amp; L'!#REF!</definedName>
    <definedName name="BExQFEK8NUD04X2OBRA275ADPSDL" localSheetId="18" hidden="1">'[3]AMI P &amp; L'!#REF!</definedName>
    <definedName name="BExQFEK8NUD04X2OBRA275ADPSDL" localSheetId="19" hidden="1">'[3]AMI P &amp; L'!#REF!</definedName>
    <definedName name="BExQFEK8NUD04X2OBRA275ADPSDL" localSheetId="12" hidden="1">'[3]AMI P &amp; L'!#REF!</definedName>
    <definedName name="BExQFEK8NUD04X2OBRA275ADPSDL" localSheetId="5" hidden="1">'[3]AMI P &amp; L'!#REF!</definedName>
    <definedName name="BExQFEK8NUD04X2OBRA275ADPSDL" localSheetId="11" hidden="1">'[3]AMI P &amp; L'!#REF!</definedName>
    <definedName name="BExQFEK8NUD04X2OBRA275ADPSDL" localSheetId="7" hidden="1">'[3]AMI P &amp; L'!#REF!</definedName>
    <definedName name="BExQFEK8NUD04X2OBRA275ADPSDL" localSheetId="9" hidden="1">'[3]AMI P &amp; L'!#REF!</definedName>
    <definedName name="BExQFEK8NUD04X2OBRA275ADPSDL" localSheetId="10" hidden="1">#REF!</definedName>
    <definedName name="BExQFEK8NUD04X2OBRA275ADPSDL" hidden="1">'[3]AMI P &amp; L'!#REF!</definedName>
    <definedName name="BExQFGYIWDR4W0YF7XR6E4EWWJ02" localSheetId="10" hidden="1">#REF!</definedName>
    <definedName name="BExQFGYIWDR4W0YF7XR6E4EWWJ02" hidden="1">'[2]Reco Sheet for Fcast'!$I$6:$J$6</definedName>
    <definedName name="BExQFK9CM9S7VEN838EI8DKI9WSL" localSheetId="16" hidden="1">#REF!</definedName>
    <definedName name="BExQFK9CM9S7VEN838EI8DKI9WSL" localSheetId="18" hidden="1">#REF!</definedName>
    <definedName name="BExQFK9CM9S7VEN838EI8DKI9WSL" localSheetId="19" hidden="1">#REF!</definedName>
    <definedName name="BExQFK9CM9S7VEN838EI8DKI9WSL" localSheetId="12" hidden="1">#REF!</definedName>
    <definedName name="BExQFK9CM9S7VEN838EI8DKI9WSL" localSheetId="5" hidden="1">#REF!</definedName>
    <definedName name="BExQFK9CM9S7VEN838EI8DKI9WSL" localSheetId="11" hidden="1">#REF!</definedName>
    <definedName name="BExQFK9CM9S7VEN838EI8DKI9WSL" localSheetId="7" hidden="1">#REF!</definedName>
    <definedName name="BExQFK9CM9S7VEN838EI8DKI9WSL" localSheetId="9" hidden="1">#REF!</definedName>
    <definedName name="BExQFK9CM9S7VEN838EI8DKI9WSL" hidden="1">#REF!</definedName>
    <definedName name="BExQFOGG5ULYNV6XAFVJ1T69RAUZ" hidden="1">'[4]Bud Mth'!$I$10:$J$10</definedName>
    <definedName name="BExQFPNFKA36IAPS22LAUMBDI4KE" localSheetId="10" hidden="1">#REF!</definedName>
    <definedName name="BExQFPNFKA36IAPS22LAUMBDI4KE" hidden="1">'[2]Reco Sheet for Fcast'!$I$10:$J$10</definedName>
    <definedName name="BExQFPSWEMA8WBUZ4WK20LR13VSU" localSheetId="10" hidden="1">#REF!</definedName>
    <definedName name="BExQFPSWEMA8WBUZ4WK20LR13VSU" hidden="1">'[2]Reco Sheet for Fcast'!$K$2</definedName>
    <definedName name="BExQFSYARQ5AIUI2V7O1EDCDM882" localSheetId="16" hidden="1">'[3]AMI P &amp; L'!#REF!</definedName>
    <definedName name="BExQFSYARQ5AIUI2V7O1EDCDM882" localSheetId="18" hidden="1">'[3]AMI P &amp; L'!#REF!</definedName>
    <definedName name="BExQFSYARQ5AIUI2V7O1EDCDM882" localSheetId="19" hidden="1">'[3]AMI P &amp; L'!#REF!</definedName>
    <definedName name="BExQFSYARQ5AIUI2V7O1EDCDM882" localSheetId="12" hidden="1">'[3]AMI P &amp; L'!#REF!</definedName>
    <definedName name="BExQFSYARQ5AIUI2V7O1EDCDM882" localSheetId="5" hidden="1">'[3]AMI P &amp; L'!#REF!</definedName>
    <definedName name="BExQFSYARQ5AIUI2V7O1EDCDM882" localSheetId="11" hidden="1">'[3]AMI P &amp; L'!#REF!</definedName>
    <definedName name="BExQFSYARQ5AIUI2V7O1EDCDM882" localSheetId="7" hidden="1">'[3]AMI P &amp; L'!#REF!</definedName>
    <definedName name="BExQFSYARQ5AIUI2V7O1EDCDM882" localSheetId="9" hidden="1">'[3]AMI P &amp; L'!#REF!</definedName>
    <definedName name="BExQFSYARQ5AIUI2V7O1EDCDM882" localSheetId="10" hidden="1">'[3]AMI P &amp; L'!#REF!</definedName>
    <definedName name="BExQFSYARQ5AIUI2V7O1EDCDM882" hidden="1">'[3]AMI P &amp; L'!#REF!</definedName>
    <definedName name="BExQFVSPOSCCPF1TLJPIWYWYB8A9" localSheetId="10" hidden="1">#REF!</definedName>
    <definedName name="BExQFVSPOSCCPF1TLJPIWYWYB8A9" hidden="1">'[2]Reco Sheet for Fcast'!$F$10:$G$10</definedName>
    <definedName name="BExQFWJQXNQAW6LUMOEDS6KMJMYL" localSheetId="10" hidden="1">#REF!</definedName>
    <definedName name="BExQFWJQXNQAW6LUMOEDS6KMJMYL" hidden="1">'[2]Reco Sheet for Fcast'!$F$7:$G$7</definedName>
    <definedName name="BExQG8TYRD2G42UA5ZPCRLNKUDMX" localSheetId="10" hidden="1">#REF!</definedName>
    <definedName name="BExQG8TYRD2G42UA5ZPCRLNKUDMX" hidden="1">'[2]Reco Sheet for Fcast'!$F$7:$G$7</definedName>
    <definedName name="BExQGO48J9MPCDQ96RBB9UN9AIGT" localSheetId="10" hidden="1">#REF!</definedName>
    <definedName name="BExQGO48J9MPCDQ96RBB9UN9AIGT" hidden="1">'[2]Reco Sheet for Fcast'!$F$9:$G$9</definedName>
    <definedName name="BExQGSBB6MJWDW7AYWA0MSFTXKRR" localSheetId="10" hidden="1">#REF!</definedName>
    <definedName name="BExQGSBB6MJWDW7AYWA0MSFTXKRR" hidden="1">'[2]Reco Sheet for Fcast'!$I$8:$J$8</definedName>
    <definedName name="BExQGZ7H6ND6DRMZMKKTMXLFYHJC" localSheetId="16" hidden="1">#REF!</definedName>
    <definedName name="BExQGZ7H6ND6DRMZMKKTMXLFYHJC" localSheetId="18" hidden="1">#REF!</definedName>
    <definedName name="BExQGZ7H6ND6DRMZMKKTMXLFYHJC" localSheetId="19" hidden="1">#REF!</definedName>
    <definedName name="BExQGZ7H6ND6DRMZMKKTMXLFYHJC" localSheetId="12" hidden="1">#REF!</definedName>
    <definedName name="BExQGZ7H6ND6DRMZMKKTMXLFYHJC" localSheetId="8" hidden="1">#REF!</definedName>
    <definedName name="BExQGZ7H6ND6DRMZMKKTMXLFYHJC" localSheetId="11" hidden="1">#REF!</definedName>
    <definedName name="BExQGZ7H6ND6DRMZMKKTMXLFYHJC" localSheetId="7" hidden="1">#REF!</definedName>
    <definedName name="BExQGZ7H6ND6DRMZMKKTMXLFYHJC" localSheetId="9" hidden="1">#REF!</definedName>
    <definedName name="BExQGZ7H6ND6DRMZMKKTMXLFYHJC" hidden="1">#REF!</definedName>
    <definedName name="BExQH0UURAJ13AVO5UI04HSRGVYW" localSheetId="10" hidden="1">#REF!</definedName>
    <definedName name="BExQH0UURAJ13AVO5UI04HSRGVYW" hidden="1">'[2]Reco Sheet for Fcast'!$F$6:$G$6</definedName>
    <definedName name="BExQH6ZZY0NR8SE48PSI9D0CU1TC" localSheetId="10" hidden="1">#REF!</definedName>
    <definedName name="BExQH6ZZY0NR8SE48PSI9D0CU1TC" hidden="1">'[2]Reco Sheet for Fcast'!$I$10:$J$10</definedName>
    <definedName name="BExQH9P2MCXAJOVEO4GFQT6MNW22" localSheetId="10" hidden="1">#REF!</definedName>
    <definedName name="BExQH9P2MCXAJOVEO4GFQT6MNW22" hidden="1">'[2]Reco Sheet for Fcast'!$F$15</definedName>
    <definedName name="BExQHC3DXXZX5BWEIV17DNSO0EB6" localSheetId="16" hidden="1">'[3]AMI P &amp; L'!#REF!</definedName>
    <definedName name="BExQHC3DXXZX5BWEIV17DNSO0EB6" localSheetId="18" hidden="1">'[3]AMI P &amp; L'!#REF!</definedName>
    <definedName name="BExQHC3DXXZX5BWEIV17DNSO0EB6" localSheetId="19" hidden="1">'[3]AMI P &amp; L'!#REF!</definedName>
    <definedName name="BExQHC3DXXZX5BWEIV17DNSO0EB6" localSheetId="12" hidden="1">'[3]AMI P &amp; L'!#REF!</definedName>
    <definedName name="BExQHC3DXXZX5BWEIV17DNSO0EB6" localSheetId="5" hidden="1">'[3]AMI P &amp; L'!#REF!</definedName>
    <definedName name="BExQHC3DXXZX5BWEIV17DNSO0EB6" localSheetId="11" hidden="1">'[3]AMI P &amp; L'!#REF!</definedName>
    <definedName name="BExQHC3DXXZX5BWEIV17DNSO0EB6" localSheetId="7" hidden="1">'[3]AMI P &amp; L'!#REF!</definedName>
    <definedName name="BExQHC3DXXZX5BWEIV17DNSO0EB6" localSheetId="9" hidden="1">'[3]AMI P &amp; L'!#REF!</definedName>
    <definedName name="BExQHC3DXXZX5BWEIV17DNSO0EB6" localSheetId="10" hidden="1">'[3]AMI P &amp; L'!#REF!</definedName>
    <definedName name="BExQHC3DXXZX5BWEIV17DNSO0EB6" hidden="1">'[3]AMI P &amp; L'!#REF!</definedName>
    <definedName name="BExQHCZSBYUY8OKKJXFYWKBBM6AH" localSheetId="10" hidden="1">#REF!</definedName>
    <definedName name="BExQHCZSBYUY8OKKJXFYWKBBM6AH" hidden="1">'[2]Reco Sheet for Fcast'!$I$11:$J$11</definedName>
    <definedName name="BExQHPKXZ1K33V2F90NZIQRZYIAW" localSheetId="10" hidden="1">#REF!</definedName>
    <definedName name="BExQHPKXZ1K33V2F90NZIQRZYIAW" hidden="1">'[2]Reco Sheet for Fcast'!$I$11:$J$11</definedName>
    <definedName name="BExQHVF9KD06AG2RXUQJ9X4PVGX4" localSheetId="10" hidden="1">#REF!</definedName>
    <definedName name="BExQHVF9KD06AG2RXUQJ9X4PVGX4" hidden="1">'[2]Reco Sheet for Fcast'!$I$7:$J$7</definedName>
    <definedName name="BExQHZBHVN2L4HC7ACTR73T5OCV0" localSheetId="10" hidden="1">#REF!</definedName>
    <definedName name="BExQHZBHVN2L4HC7ACTR73T5OCV0" hidden="1">'[2]Reco Sheet for Fcast'!$G$2</definedName>
    <definedName name="BExQI85V9TNLDJT5LTRZS10Y26SG" localSheetId="10" hidden="1">#REF!</definedName>
    <definedName name="BExQI85V9TNLDJT5LTRZS10Y26SG" hidden="1">'[2]Reco Sheet for Fcast'!$G$2</definedName>
    <definedName name="BExQIAPKHVEV8CU1L3TTHJW67FJ5" localSheetId="10" hidden="1">#REF!</definedName>
    <definedName name="BExQIAPKHVEV8CU1L3TTHJW67FJ5" hidden="1">'[2]Reco Sheet for Fcast'!$F$6:$G$6</definedName>
    <definedName name="BExQIBB4I3Z6AUU0HYV1DHRS13M4" localSheetId="10" hidden="1">#REF!</definedName>
    <definedName name="BExQIBB4I3Z6AUU0HYV1DHRS13M4" hidden="1">'[2]Reco Sheet for Fcast'!$I$9:$J$9</definedName>
    <definedName name="BExQIBWPAXU7HJZLKGJZY3EB7MIS" localSheetId="10" hidden="1">#REF!</definedName>
    <definedName name="BExQIBWPAXU7HJZLKGJZY3EB7MIS" hidden="1">'[2]Reco Sheet for Fcast'!$I$11:$J$11</definedName>
    <definedName name="BExQIM3J1Y2DOI3BDUM8WV3BMSIN" hidden="1">'[2]Reco Sheet for Fcast'!$F$9:$G$9</definedName>
    <definedName name="BExQIS8O6R36CI01XRY9ISM99TW9" localSheetId="10" hidden="1">#REF!</definedName>
    <definedName name="BExQIS8O6R36CI01XRY9ISM99TW9" hidden="1">'[2]Reco Sheet for Fcast'!$F$15</definedName>
    <definedName name="BExQIVJB9MJ25NDUHTCVMSODJY2C" localSheetId="10" hidden="1">#REF!</definedName>
    <definedName name="BExQIVJB9MJ25NDUHTCVMSODJY2C" hidden="1">'[2]Reco Sheet for Fcast'!$F$11:$G$11</definedName>
    <definedName name="BExQJBF7LAX128WR7VTMJC88ZLPG" localSheetId="10" hidden="1">#REF!</definedName>
    <definedName name="BExQJBF7LAX128WR7VTMJC88ZLPG" hidden="1">'[2]Reco Sheet for Fcast'!$I$10:$J$10</definedName>
    <definedName name="BExQJEVCKX6KZHNCLYXY7D0MX5KN" localSheetId="10" hidden="1">#REF!</definedName>
    <definedName name="BExQJEVCKX6KZHNCLYXY7D0MX5KN" hidden="1">'[2]Reco Sheet for Fcast'!$G$2</definedName>
    <definedName name="BExQJFBF3KAMSKYCE9AX0C3FDWJE" localSheetId="16" hidden="1">#REF!</definedName>
    <definedName name="BExQJFBF3KAMSKYCE9AX0C3FDWJE" localSheetId="18" hidden="1">#REF!</definedName>
    <definedName name="BExQJFBF3KAMSKYCE9AX0C3FDWJE" localSheetId="19" hidden="1">#REF!</definedName>
    <definedName name="BExQJFBF3KAMSKYCE9AX0C3FDWJE" localSheetId="12" hidden="1">#REF!</definedName>
    <definedName name="BExQJFBF3KAMSKYCE9AX0C3FDWJE" localSheetId="5" hidden="1">#REF!</definedName>
    <definedName name="BExQJFBF3KAMSKYCE9AX0C3FDWJE" localSheetId="11" hidden="1">#REF!</definedName>
    <definedName name="BExQJFBF3KAMSKYCE9AX0C3FDWJE" localSheetId="7" hidden="1">#REF!</definedName>
    <definedName name="BExQJFBF3KAMSKYCE9AX0C3FDWJE" localSheetId="9" hidden="1">#REF!</definedName>
    <definedName name="BExQJFBF3KAMSKYCE9AX0C3FDWJE" hidden="1">#REF!</definedName>
    <definedName name="BExQJIBC34O4SDXEWBX0XXJ9F93B" localSheetId="16" hidden="1">#REF!</definedName>
    <definedName name="BExQJIBC34O4SDXEWBX0XXJ9F93B" localSheetId="18" hidden="1">#REF!</definedName>
    <definedName name="BExQJIBC34O4SDXEWBX0XXJ9F93B" localSheetId="19" hidden="1">#REF!</definedName>
    <definedName name="BExQJIBC34O4SDXEWBX0XXJ9F93B" localSheetId="12" hidden="1">#REF!</definedName>
    <definedName name="BExQJIBC34O4SDXEWBX0XXJ9F93B" localSheetId="8" hidden="1">#REF!</definedName>
    <definedName name="BExQJIBC34O4SDXEWBX0XXJ9F93B" localSheetId="11" hidden="1">#REF!</definedName>
    <definedName name="BExQJIBC34O4SDXEWBX0XXJ9F93B" localSheetId="7" hidden="1">#REF!</definedName>
    <definedName name="BExQJIBC34O4SDXEWBX0XXJ9F93B" localSheetId="9" hidden="1">#REF!</definedName>
    <definedName name="BExQJIBC34O4SDXEWBX0XXJ9F93B" hidden="1">#REF!</definedName>
    <definedName name="BExQJJYSDX8B0J1QGF2HL071KKA3" localSheetId="10" hidden="1">#REF!</definedName>
    <definedName name="BExQJJYSDX8B0J1QGF2HL071KKA3" hidden="1">'[2]Reco Sheet for Fcast'!$F$7:$G$7</definedName>
    <definedName name="BExQJL0FR3OWBYI6TVYE6R6KPU28" localSheetId="16" hidden="1">#REF!</definedName>
    <definedName name="BExQJL0FR3OWBYI6TVYE6R6KPU28" localSheetId="18" hidden="1">#REF!</definedName>
    <definedName name="BExQJL0FR3OWBYI6TVYE6R6KPU28" localSheetId="19" hidden="1">#REF!</definedName>
    <definedName name="BExQJL0FR3OWBYI6TVYE6R6KPU28" localSheetId="12" hidden="1">#REF!</definedName>
    <definedName name="BExQJL0FR3OWBYI6TVYE6R6KPU28" localSheetId="5" hidden="1">#REF!</definedName>
    <definedName name="BExQJL0FR3OWBYI6TVYE6R6KPU28" localSheetId="11" hidden="1">#REF!</definedName>
    <definedName name="BExQJL0FR3OWBYI6TVYE6R6KPU28" localSheetId="7" hidden="1">#REF!</definedName>
    <definedName name="BExQJL0FR3OWBYI6TVYE6R6KPU28" localSheetId="9" hidden="1">#REF!</definedName>
    <definedName name="BExQJL0FR3OWBYI6TVYE6R6KPU28" hidden="1">#REF!</definedName>
    <definedName name="BExQK1HV6SQQ7CP8H8IUKI9TYXTD" localSheetId="10" hidden="1">#REF!</definedName>
    <definedName name="BExQK1HV6SQQ7CP8H8IUKI9TYXTD" hidden="1">'[2]Reco Sheet for Fcast'!$I$7:$J$7</definedName>
    <definedName name="BExQK3LE5CSBW1E4H4KHW548FL2R" localSheetId="10" hidden="1">#REF!</definedName>
    <definedName name="BExQK3LE5CSBW1E4H4KHW548FL2R" hidden="1">'[2]Reco Sheet for Fcast'!$I$7:$J$7</definedName>
    <definedName name="BExQKG6LD6PLNDGNGO9DJXY865BR" localSheetId="10" hidden="1">#REF!</definedName>
    <definedName name="BExQKG6LD6PLNDGNGO9DJXY865BR" hidden="1">'[2]Reco Sheet for Fcast'!$I$10:$J$10</definedName>
    <definedName name="BExQLE1TOW3A287TQB0AVWENT8O1" localSheetId="10" hidden="1">#REF!</definedName>
    <definedName name="BExQLE1TOW3A287TQB0AVWENT8O1" hidden="1">'[2]Reco Sheet for Fcast'!$I$6:$J$6</definedName>
    <definedName name="BExRYOYB4A3E5F6MTROY69LR0PMG" localSheetId="10" hidden="1">#REF!</definedName>
    <definedName name="BExRYOYB4A3E5F6MTROY69LR0PMG" hidden="1">'[2]Reco Sheet for Fcast'!$F$7:$G$7</definedName>
    <definedName name="BExRYZLA9EW71H4SXQR525S72LLP" localSheetId="10" hidden="1">#REF!</definedName>
    <definedName name="BExRYZLA9EW71H4SXQR525S72LLP" hidden="1">'[2]Reco Sheet for Fcast'!$I$9:$J$9</definedName>
    <definedName name="BExRZ66M8G9FQ0VFP077QSZBSOA5" localSheetId="10" hidden="1">#REF!</definedName>
    <definedName name="BExRZ66M8G9FQ0VFP077QSZBSOA5" hidden="1">'[2]Reco Sheet for Fcast'!$F$6:$G$6</definedName>
    <definedName name="BExRZ8FMQQL46I8AQWU17LRNZD5T" localSheetId="10" hidden="1">#REF!</definedName>
    <definedName name="BExRZ8FMQQL46I8AQWU17LRNZD5T" hidden="1">'[2]Reco Sheet for Fcast'!$I$6:$J$6</definedName>
    <definedName name="BExRZIRRIXRUMZ5GOO95S7460BMP" localSheetId="10" hidden="1">#REF!</definedName>
    <definedName name="BExRZIRRIXRUMZ5GOO95S7460BMP" hidden="1">'[2]Reco Sheet for Fcast'!$K$2</definedName>
    <definedName name="BExRZK9RAHMM0ZLTNSK7A4LDC42D" localSheetId="10" hidden="1">#REF!</definedName>
    <definedName name="BExRZK9RAHMM0ZLTNSK7A4LDC42D" hidden="1">'[2]Reco Sheet for Fcast'!$I$7:$J$7</definedName>
    <definedName name="BExRZOGSR69INI6GAEPHDWSNK5Q4" localSheetId="10" hidden="1">#REF!</definedName>
    <definedName name="BExRZOGSR69INI6GAEPHDWSNK5Q4" hidden="1">'[2]Reco Sheet for Fcast'!$F$6:$G$6</definedName>
    <definedName name="BExRZR0LVVK3899VBSAJ65GT2E3B" localSheetId="16" hidden="1">#REF!</definedName>
    <definedName name="BExRZR0LVVK3899VBSAJ65GT2E3B" localSheetId="18" hidden="1">#REF!</definedName>
    <definedName name="BExRZR0LVVK3899VBSAJ65GT2E3B" localSheetId="19" hidden="1">#REF!</definedName>
    <definedName name="BExRZR0LVVK3899VBSAJ65GT2E3B" localSheetId="12" hidden="1">#REF!</definedName>
    <definedName name="BExRZR0LVVK3899VBSAJ65GT2E3B" localSheetId="5" hidden="1">#REF!</definedName>
    <definedName name="BExRZR0LVVK3899VBSAJ65GT2E3B" localSheetId="11" hidden="1">#REF!</definedName>
    <definedName name="BExRZR0LVVK3899VBSAJ65GT2E3B" localSheetId="7" hidden="1">#REF!</definedName>
    <definedName name="BExRZR0LVVK3899VBSAJ65GT2E3B" localSheetId="9" hidden="1">#REF!</definedName>
    <definedName name="BExRZR0LVVK3899VBSAJ65GT2E3B" hidden="1">#REF!</definedName>
    <definedName name="BExS0ASQBKRTPDWFK0KUDFOS9LE5" localSheetId="10" hidden="1">#REF!</definedName>
    <definedName name="BExS0ASQBKRTPDWFK0KUDFOS9LE5" hidden="1">'[2]Reco Sheet for Fcast'!$F$8:$G$8</definedName>
    <definedName name="BExS0GHQUF6YT0RU3TKDEO8CSJYB" localSheetId="10" hidden="1">#REF!</definedName>
    <definedName name="BExS0GHQUF6YT0RU3TKDEO8CSJYB" hidden="1">'[2]Reco Sheet for Fcast'!$K$2</definedName>
    <definedName name="BExS0JSDQ1GV78JIPV6TBXM2DTJL" hidden="1">'[4]Bud Mth'!$F$11:$G$11</definedName>
    <definedName name="BExS0K8IHC45I78DMZBOJ1P13KQA" localSheetId="10" hidden="1">#REF!</definedName>
    <definedName name="BExS0K8IHC45I78DMZBOJ1P13KQA" hidden="1">'[2]Reco Sheet for Fcast'!$F$7:$G$7</definedName>
    <definedName name="BExS0Y0TXR2USG630NHZPX10E48C" localSheetId="16" hidden="1">#REF!</definedName>
    <definedName name="BExS0Y0TXR2USG630NHZPX10E48C" localSheetId="18" hidden="1">#REF!</definedName>
    <definedName name="BExS0Y0TXR2USG630NHZPX10E48C" localSheetId="19" hidden="1">#REF!</definedName>
    <definedName name="BExS0Y0TXR2USG630NHZPX10E48C" localSheetId="12" hidden="1">#REF!</definedName>
    <definedName name="BExS0Y0TXR2USG630NHZPX10E48C" localSheetId="5" hidden="1">#REF!</definedName>
    <definedName name="BExS0Y0TXR2USG630NHZPX10E48C" localSheetId="11" hidden="1">#REF!</definedName>
    <definedName name="BExS0Y0TXR2USG630NHZPX10E48C" localSheetId="7" hidden="1">#REF!</definedName>
    <definedName name="BExS0Y0TXR2USG630NHZPX10E48C" localSheetId="9" hidden="1">#REF!</definedName>
    <definedName name="BExS0Y0TXR2USG630NHZPX10E48C" localSheetId="10" hidden="1">#REF!</definedName>
    <definedName name="BExS0Y0TXR2USG630NHZPX10E48C" hidden="1">#REF!</definedName>
    <definedName name="BExS15IJV0WW662NXQUVT3FGP4ST" localSheetId="10" hidden="1">#REF!</definedName>
    <definedName name="BExS15IJV0WW662NXQUVT3FGP4ST" hidden="1">'[2]Reco Sheet for Fcast'!$F$7:$G$7</definedName>
    <definedName name="BExS194110MR25BYJI3CJ2EGZ8XT" localSheetId="10" hidden="1">#REF!</definedName>
    <definedName name="BExS194110MR25BYJI3CJ2EGZ8XT" hidden="1">'[2]Reco Sheet for Fcast'!$F$9:$G$9</definedName>
    <definedName name="BExS1BNVGNSGD4EP90QL8WXYWZ66" localSheetId="10" hidden="1">#REF!</definedName>
    <definedName name="BExS1BNVGNSGD4EP90QL8WXYWZ66" hidden="1">'[2]Reco Sheet for Fcast'!$F$2:$G$2</definedName>
    <definedName name="BExS1JLP6G8LTXP9L7HYJSATYX0H" localSheetId="16" hidden="1">#REF!</definedName>
    <definedName name="BExS1JLP6G8LTXP9L7HYJSATYX0H" localSheetId="18" hidden="1">#REF!</definedName>
    <definedName name="BExS1JLP6G8LTXP9L7HYJSATYX0H" localSheetId="19" hidden="1">#REF!</definedName>
    <definedName name="BExS1JLP6G8LTXP9L7HYJSATYX0H" localSheetId="12" hidden="1">#REF!</definedName>
    <definedName name="BExS1JLP6G8LTXP9L7HYJSATYX0H" localSheetId="5" hidden="1">#REF!</definedName>
    <definedName name="BExS1JLP6G8LTXP9L7HYJSATYX0H" localSheetId="11" hidden="1">#REF!</definedName>
    <definedName name="BExS1JLP6G8LTXP9L7HYJSATYX0H" localSheetId="7" hidden="1">#REF!</definedName>
    <definedName name="BExS1JLP6G8LTXP9L7HYJSATYX0H" localSheetId="9" hidden="1">#REF!</definedName>
    <definedName name="BExS1JLP6G8LTXP9L7HYJSATYX0H" hidden="1">#REF!</definedName>
    <definedName name="BExS1UE39N6NCND7MAARSBWXS6HU" localSheetId="10" hidden="1">#REF!</definedName>
    <definedName name="BExS1UE39N6NCND7MAARSBWXS6HU" hidden="1">'[2]Reco Sheet for Fcast'!$G$2</definedName>
    <definedName name="BExS1VL8PBT2LUQ4ZEAPPFJ4XW2N" hidden="1">'[4]Bud Mth'!$F$7:$G$7</definedName>
    <definedName name="BExS226HTWL5WVC76MP5A1IBI8WD" localSheetId="10" hidden="1">#REF!</definedName>
    <definedName name="BExS226HTWL5WVC76MP5A1IBI8WD" hidden="1">'[2]Reco Sheet for Fcast'!$F$6:$G$6</definedName>
    <definedName name="BExS26OI2QNNAH2WMDD95Z400048" localSheetId="10" hidden="1">#REF!</definedName>
    <definedName name="BExS26OI2QNNAH2WMDD95Z400048" hidden="1">'[2]Reco Sheet for Fcast'!$F$10:$G$10</definedName>
    <definedName name="BExS2BH5B8XAQLRCALR1KDKIS6AP" hidden="1">'[4]Bud Mth'!$F$10:$G$10</definedName>
    <definedName name="BExS2DF6B4ZUF3VZLI4G6LJ3BF38" localSheetId="10" hidden="1">#REF!</definedName>
    <definedName name="BExS2DF6B4ZUF3VZLI4G6LJ3BF38" hidden="1">'[2]Reco Sheet for Fcast'!$F$8:$G$8</definedName>
    <definedName name="BExS2QB5FS5LYTFYO4BROTWG3OV5" localSheetId="10" hidden="1">#REF!</definedName>
    <definedName name="BExS2QB5FS5LYTFYO4BROTWG3OV5" hidden="1">'[2]Reco Sheet for Fcast'!$H$2:$I$2</definedName>
    <definedName name="BExS2TLU1HONYV6S3ZD9T12D7CIG" localSheetId="10" hidden="1">#REF!</definedName>
    <definedName name="BExS2TLU1HONYV6S3ZD9T12D7CIG" hidden="1">'[2]Reco Sheet for Fcast'!$F$10:$G$10</definedName>
    <definedName name="BExS318UV9I2FXPQQWUKKX00QLPJ" localSheetId="10" hidden="1">#REF!</definedName>
    <definedName name="BExS318UV9I2FXPQQWUKKX00QLPJ" hidden="1">'[2]Reco Sheet for Fcast'!$J$2:$K$2</definedName>
    <definedName name="BExS3FMRX3LHIDMNRZT9X7Q9I9B2" localSheetId="16" hidden="1">#REF!</definedName>
    <definedName name="BExS3FMRX3LHIDMNRZT9X7Q9I9B2" localSheetId="18" hidden="1">#REF!</definedName>
    <definedName name="BExS3FMRX3LHIDMNRZT9X7Q9I9B2" localSheetId="19" hidden="1">#REF!</definedName>
    <definedName name="BExS3FMRX3LHIDMNRZT9X7Q9I9B2" localSheetId="12" hidden="1">#REF!</definedName>
    <definedName name="BExS3FMRX3LHIDMNRZT9X7Q9I9B2" localSheetId="5" hidden="1">#REF!</definedName>
    <definedName name="BExS3FMRX3LHIDMNRZT9X7Q9I9B2" localSheetId="11" hidden="1">#REF!</definedName>
    <definedName name="BExS3FMRX3LHIDMNRZT9X7Q9I9B2" localSheetId="7" hidden="1">#REF!</definedName>
    <definedName name="BExS3FMRX3LHIDMNRZT9X7Q9I9B2" localSheetId="9" hidden="1">#REF!</definedName>
    <definedName name="BExS3FMRX3LHIDMNRZT9X7Q9I9B2" hidden="1">#REF!</definedName>
    <definedName name="BExS3LBS0SMTHALVM4NRI1BAV1NP" localSheetId="10" hidden="1">#REF!</definedName>
    <definedName name="BExS3LBS0SMTHALVM4NRI1BAV1NP" hidden="1">'[2]Reco Sheet for Fcast'!$F$8:$G$8</definedName>
    <definedName name="BExS3MTQ75VBXDGEBURP6YT8RROE" localSheetId="10" hidden="1">#REF!</definedName>
    <definedName name="BExS3MTQ75VBXDGEBURP6YT8RROE" hidden="1">'[2]Reco Sheet for Fcast'!$I$10:$J$10</definedName>
    <definedName name="BExS3OMGYO0DFN5186UFKEXZ2RX3" localSheetId="10" hidden="1">#REF!</definedName>
    <definedName name="BExS3OMGYO0DFN5186UFKEXZ2RX3" hidden="1">'[2]Reco Sheet for Fcast'!$I$11:$J$11</definedName>
    <definedName name="BExS3SDERJ27OER67TIGOVZU13A2" localSheetId="10" hidden="1">#REF!</definedName>
    <definedName name="BExS3SDERJ27OER67TIGOVZU13A2" hidden="1">'[2]Reco Sheet for Fcast'!$F$7:$G$7</definedName>
    <definedName name="BExS3UX1ERFTYXVGC6682ZMBEGZS" localSheetId="16" hidden="1">#REF!</definedName>
    <definedName name="BExS3UX1ERFTYXVGC6682ZMBEGZS" localSheetId="18" hidden="1">#REF!</definedName>
    <definedName name="BExS3UX1ERFTYXVGC6682ZMBEGZS" localSheetId="19" hidden="1">#REF!</definedName>
    <definedName name="BExS3UX1ERFTYXVGC6682ZMBEGZS" localSheetId="12" hidden="1">#REF!</definedName>
    <definedName name="BExS3UX1ERFTYXVGC6682ZMBEGZS" localSheetId="5" hidden="1">#REF!</definedName>
    <definedName name="BExS3UX1ERFTYXVGC6682ZMBEGZS" localSheetId="11" hidden="1">#REF!</definedName>
    <definedName name="BExS3UX1ERFTYXVGC6682ZMBEGZS" localSheetId="7" hidden="1">#REF!</definedName>
    <definedName name="BExS3UX1ERFTYXVGC6682ZMBEGZS" localSheetId="9" hidden="1">#REF!</definedName>
    <definedName name="BExS3UX1ERFTYXVGC6682ZMBEGZS" hidden="1">#REF!</definedName>
    <definedName name="BExS46R5WDNU5KL04FKY5LHJUCB8" localSheetId="10" hidden="1">#REF!</definedName>
    <definedName name="BExS46R5WDNU5KL04FKY5LHJUCB8" hidden="1">'[2]Reco Sheet for Fcast'!$I$6:$J$6</definedName>
    <definedName name="BExS4ASWKM93XA275AXHYP8AG6SU" localSheetId="10" hidden="1">#REF!</definedName>
    <definedName name="BExS4ASWKM93XA275AXHYP8AG6SU" hidden="1">'[2]Reco Sheet for Fcast'!$I$10:$J$10</definedName>
    <definedName name="BExS4JN3Y6SVBKILQK0R9HS45Y52" localSheetId="10" hidden="1">#REF!</definedName>
    <definedName name="BExS4JN3Y6SVBKILQK0R9HS45Y52" hidden="1">'[2]Reco Sheet for Fcast'!$F$8:$G$8</definedName>
    <definedName name="BExS4LQMUTP91FH4M5NM9Y7L6XN6" localSheetId="16" hidden="1">#REF!</definedName>
    <definedName name="BExS4LQMUTP91FH4M5NM9Y7L6XN6" localSheetId="18" hidden="1">#REF!</definedName>
    <definedName name="BExS4LQMUTP91FH4M5NM9Y7L6XN6" localSheetId="19" hidden="1">#REF!</definedName>
    <definedName name="BExS4LQMUTP91FH4M5NM9Y7L6XN6" localSheetId="12" hidden="1">#REF!</definedName>
    <definedName name="BExS4LQMUTP91FH4M5NM9Y7L6XN6" localSheetId="8" hidden="1">#REF!</definedName>
    <definedName name="BExS4LQMUTP91FH4M5NM9Y7L6XN6" localSheetId="11" hidden="1">#REF!</definedName>
    <definedName name="BExS4LQMUTP91FH4M5NM9Y7L6XN6" localSheetId="7" hidden="1">#REF!</definedName>
    <definedName name="BExS4LQMUTP91FH4M5NM9Y7L6XN6" localSheetId="9" hidden="1">#REF!</definedName>
    <definedName name="BExS4LQMUTP91FH4M5NM9Y7L6XN6" hidden="1">#REF!</definedName>
    <definedName name="BExS4P6S41O6Z6BED77U3GD9PNH1" localSheetId="10" hidden="1">#REF!</definedName>
    <definedName name="BExS4P6S41O6Z6BED77U3GD9PNH1" hidden="1">'[2]Reco Sheet for Fcast'!$I$8:$J$8</definedName>
    <definedName name="BExS51H0N51UT0FZOPZRCF1GU063" localSheetId="10" hidden="1">#REF!</definedName>
    <definedName name="BExS51H0N51UT0FZOPZRCF1GU063" hidden="1">'[2]Reco Sheet for Fcast'!$I$9:$J$9</definedName>
    <definedName name="BExS54X72TJFC41FJK72MLRR2OO7" localSheetId="10" hidden="1">#REF!</definedName>
    <definedName name="BExS54X72TJFC41FJK72MLRR2OO7" hidden="1">'[2]Reco Sheet for Fcast'!$I$11:$J$11</definedName>
    <definedName name="BExS59F0PA1V2ZC7S5TN6IT41SXP" localSheetId="10" hidden="1">#REF!</definedName>
    <definedName name="BExS59F0PA1V2ZC7S5TN6IT41SXP" hidden="1">'[2]Reco Sheet for Fcast'!$F$11:$G$11</definedName>
    <definedName name="BExS5L3TGB8JVW9ROYWTKYTUPW27" localSheetId="10" hidden="1">#REF!</definedName>
    <definedName name="BExS5L3TGB8JVW9ROYWTKYTUPW27" hidden="1">'[2]Reco Sheet for Fcast'!$F$7:$G$7</definedName>
    <definedName name="BExS5TCGLYOBBY10G49VWHGM40DJ" localSheetId="16" hidden="1">#REF!</definedName>
    <definedName name="BExS5TCGLYOBBY10G49VWHGM40DJ" localSheetId="18" hidden="1">#REF!</definedName>
    <definedName name="BExS5TCGLYOBBY10G49VWHGM40DJ" localSheetId="19" hidden="1">#REF!</definedName>
    <definedName name="BExS5TCGLYOBBY10G49VWHGM40DJ" localSheetId="12" hidden="1">#REF!</definedName>
    <definedName name="BExS5TCGLYOBBY10G49VWHGM40DJ" localSheetId="5" hidden="1">#REF!</definedName>
    <definedName name="BExS5TCGLYOBBY10G49VWHGM40DJ" localSheetId="11" hidden="1">#REF!</definedName>
    <definedName name="BExS5TCGLYOBBY10G49VWHGM40DJ" localSheetId="7" hidden="1">#REF!</definedName>
    <definedName name="BExS5TCGLYOBBY10G49VWHGM40DJ" localSheetId="9" hidden="1">#REF!</definedName>
    <definedName name="BExS5TCGLYOBBY10G49VWHGM40DJ" hidden="1">#REF!</definedName>
    <definedName name="BExS6GKQ96EHVLYWNJDWXZXUZW90" localSheetId="10" hidden="1">#REF!</definedName>
    <definedName name="BExS6GKQ96EHVLYWNJDWXZXUZW90" hidden="1">'[2]Reco Sheet for Fcast'!$F$8:$G$8</definedName>
    <definedName name="BExS6ITKSZFRR01YD5B0F676SYN7" localSheetId="16" hidden="1">'[3]AMI P &amp; L'!#REF!</definedName>
    <definedName name="BExS6ITKSZFRR01YD5B0F676SYN7" localSheetId="18" hidden="1">'[3]AMI P &amp; L'!#REF!</definedName>
    <definedName name="BExS6ITKSZFRR01YD5B0F676SYN7" localSheetId="19" hidden="1">'[3]AMI P &amp; L'!#REF!</definedName>
    <definedName name="BExS6ITKSZFRR01YD5B0F676SYN7" localSheetId="12" hidden="1">'[3]AMI P &amp; L'!#REF!</definedName>
    <definedName name="BExS6ITKSZFRR01YD5B0F676SYN7" localSheetId="5" hidden="1">'[3]AMI P &amp; L'!#REF!</definedName>
    <definedName name="BExS6ITKSZFRR01YD5B0F676SYN7" localSheetId="11" hidden="1">'[3]AMI P &amp; L'!#REF!</definedName>
    <definedName name="BExS6ITKSZFRR01YD5B0F676SYN7" localSheetId="7" hidden="1">'[3]AMI P &amp; L'!#REF!</definedName>
    <definedName name="BExS6ITKSZFRR01YD5B0F676SYN7" localSheetId="9" hidden="1">'[3]AMI P &amp; L'!#REF!</definedName>
    <definedName name="BExS6ITKSZFRR01YD5B0F676SYN7" localSheetId="10" hidden="1">#REF!</definedName>
    <definedName name="BExS6ITKSZFRR01YD5B0F676SYN7" hidden="1">'[3]AMI P &amp; L'!#REF!</definedName>
    <definedName name="BExS6N0LI574IAC89EFW6CLTCQ33" localSheetId="10" hidden="1">#REF!</definedName>
    <definedName name="BExS6N0LI574IAC89EFW6CLTCQ33" hidden="1">'[2]Reco Sheet for Fcast'!$I$10:$J$10</definedName>
    <definedName name="BExS6WRDBF3ST86ZOBBUL3GTCR11" localSheetId="10" hidden="1">#REF!</definedName>
    <definedName name="BExS6WRDBF3ST86ZOBBUL3GTCR11" hidden="1">'[2]Reco Sheet for Fcast'!$I$8:$J$8</definedName>
    <definedName name="BExS6XNRKR0C3MTA0LV5B60UB908" localSheetId="10" hidden="1">#REF!</definedName>
    <definedName name="BExS6XNRKR0C3MTA0LV5B60UB908" hidden="1">'[2]Reco Sheet for Fcast'!$F$6:$G$6</definedName>
    <definedName name="BExS7CSJZR2R51S2LFXJ1OO82L9R" hidden="1">'[4]Bud Mth'!$L$6:$M$11</definedName>
    <definedName name="BExS7TKQYLRZGM93UY3ZJZJBQNFJ" localSheetId="10" hidden="1">#REF!</definedName>
    <definedName name="BExS7TKQYLRZGM93UY3ZJZJBQNFJ" hidden="1">'[2]Reco Sheet for Fcast'!$I$6:$J$6</definedName>
    <definedName name="BExS7Y2LNGVHSIBKC7C3R6X4LDR6" localSheetId="10" hidden="1">#REF!</definedName>
    <definedName name="BExS7Y2LNGVHSIBKC7C3R6X4LDR6" hidden="1">'[2]Reco Sheet for Fcast'!$I$11:$J$11</definedName>
    <definedName name="BExS7YDEJWVULTHX3SF8FS5KQAPB" localSheetId="16" hidden="1">#REF!</definedName>
    <definedName name="BExS7YDEJWVULTHX3SF8FS5KQAPB" localSheetId="18" hidden="1">#REF!</definedName>
    <definedName name="BExS7YDEJWVULTHX3SF8FS5KQAPB" localSheetId="19" hidden="1">#REF!</definedName>
    <definedName name="BExS7YDEJWVULTHX3SF8FS5KQAPB" localSheetId="12" hidden="1">#REF!</definedName>
    <definedName name="BExS7YDEJWVULTHX3SF8FS5KQAPB" localSheetId="5" hidden="1">#REF!</definedName>
    <definedName name="BExS7YDEJWVULTHX3SF8FS5KQAPB" localSheetId="11" hidden="1">#REF!</definedName>
    <definedName name="BExS7YDEJWVULTHX3SF8FS5KQAPB" localSheetId="7" hidden="1">#REF!</definedName>
    <definedName name="BExS7YDEJWVULTHX3SF8FS5KQAPB" localSheetId="9" hidden="1">#REF!</definedName>
    <definedName name="BExS7YDEJWVULTHX3SF8FS5KQAPB" localSheetId="10" hidden="1">#REF!</definedName>
    <definedName name="BExS7YDEJWVULTHX3SF8FS5KQAPB" hidden="1">#REF!</definedName>
    <definedName name="BExS81TE0EY44Y3W2M4Z4MGNP5OM" localSheetId="16" hidden="1">'[3]AMI P &amp; L'!#REF!</definedName>
    <definedName name="BExS81TE0EY44Y3W2M4Z4MGNP5OM" localSheetId="18" hidden="1">'[3]AMI P &amp; L'!#REF!</definedName>
    <definedName name="BExS81TE0EY44Y3W2M4Z4MGNP5OM" localSheetId="19" hidden="1">'[3]AMI P &amp; L'!#REF!</definedName>
    <definedName name="BExS81TE0EY44Y3W2M4Z4MGNP5OM" localSheetId="12" hidden="1">'[3]AMI P &amp; L'!#REF!</definedName>
    <definedName name="BExS81TE0EY44Y3W2M4Z4MGNP5OM" localSheetId="5" hidden="1">'[3]AMI P &amp; L'!#REF!</definedName>
    <definedName name="BExS81TE0EY44Y3W2M4Z4MGNP5OM" localSheetId="11" hidden="1">'[3]AMI P &amp; L'!#REF!</definedName>
    <definedName name="BExS81TE0EY44Y3W2M4Z4MGNP5OM" localSheetId="7" hidden="1">'[3]AMI P &amp; L'!#REF!</definedName>
    <definedName name="BExS81TE0EY44Y3W2M4Z4MGNP5OM" localSheetId="9" hidden="1">'[3]AMI P &amp; L'!#REF!</definedName>
    <definedName name="BExS81TE0EY44Y3W2M4Z4MGNP5OM" localSheetId="10" hidden="1">#REF!</definedName>
    <definedName name="BExS81TE0EY44Y3W2M4Z4MGNP5OM" hidden="1">'[3]AMI P &amp; L'!#REF!</definedName>
    <definedName name="BExS81YPDZDVJJVS15HV2HDXAC3Y" localSheetId="10" hidden="1">#REF!</definedName>
    <definedName name="BExS81YPDZDVJJVS15HV2HDXAC3Y" hidden="1">'[2]Reco Sheet for Fcast'!$I$10:$J$10</definedName>
    <definedName name="BExS82PRVNUTEKQZS56YT2DVF6C2" localSheetId="10" hidden="1">#REF!</definedName>
    <definedName name="BExS82PRVNUTEKQZS56YT2DVF6C2" hidden="1">'[2]Reco Sheet for Fcast'!$I$6:$J$6</definedName>
    <definedName name="BExS8BPG5A0GR5AO1U951NDGGR0L" localSheetId="10" hidden="1">#REF!</definedName>
    <definedName name="BExS8BPG5A0GR5AO1U951NDGGR0L" hidden="1">'[2]Reco Sheet for Fcast'!$F$9:$G$9</definedName>
    <definedName name="BExS8FR1778VV7DHWQTG4B927FMB" localSheetId="16" hidden="1">#REF!</definedName>
    <definedName name="BExS8FR1778VV7DHWQTG4B927FMB" localSheetId="18" hidden="1">#REF!</definedName>
    <definedName name="BExS8FR1778VV7DHWQTG4B927FMB" localSheetId="19" hidden="1">#REF!</definedName>
    <definedName name="BExS8FR1778VV7DHWQTG4B927FMB" localSheetId="12" hidden="1">#REF!</definedName>
    <definedName name="BExS8FR1778VV7DHWQTG4B927FMB" localSheetId="5" hidden="1">#REF!</definedName>
    <definedName name="BExS8FR1778VV7DHWQTG4B927FMB" localSheetId="11" hidden="1">#REF!</definedName>
    <definedName name="BExS8FR1778VV7DHWQTG4B927FMB" localSheetId="7" hidden="1">#REF!</definedName>
    <definedName name="BExS8FR1778VV7DHWQTG4B927FMB" localSheetId="9" hidden="1">#REF!</definedName>
    <definedName name="BExS8FR1778VV7DHWQTG4B927FMB" hidden="1">#REF!</definedName>
    <definedName name="BExS8GSUS17UY50TEM2AWF36BR9Z" localSheetId="10" hidden="1">#REF!</definedName>
    <definedName name="BExS8GSUS17UY50TEM2AWF36BR9Z" hidden="1">'[2]Reco Sheet for Fcast'!$F$7:$G$7</definedName>
    <definedName name="BExS8HJRBVG0XI6PWA9KTMJZMQXK" localSheetId="10" hidden="1">#REF!</definedName>
    <definedName name="BExS8HJRBVG0XI6PWA9KTMJZMQXK" hidden="1">'[2]Reco Sheet for Fcast'!$F$7:$G$7</definedName>
    <definedName name="BExS8R51C8RM2FS6V6IRTYO9GA4A" localSheetId="10" hidden="1">#REF!</definedName>
    <definedName name="BExS8R51C8RM2FS6V6IRTYO9GA4A" hidden="1">'[2]Reco Sheet for Fcast'!$F$15</definedName>
    <definedName name="BExS8WDX408F60MH1X9B9UZ2H4R7" localSheetId="10" hidden="1">#REF!</definedName>
    <definedName name="BExS8WDX408F60MH1X9B9UZ2H4R7" hidden="1">'[2]Reco Sheet for Fcast'!$I$9:$J$9</definedName>
    <definedName name="BExS8Z2W2QEC3MH0BZIYLDFQNUIP" localSheetId="10" hidden="1">#REF!</definedName>
    <definedName name="BExS8Z2W2QEC3MH0BZIYLDFQNUIP" hidden="1">'[2]Reco Sheet for Fcast'!$F$11:$G$11</definedName>
    <definedName name="BExS92DKGRFFCIA9C0IXDOLO57EP" localSheetId="10" hidden="1">#REF!</definedName>
    <definedName name="BExS92DKGRFFCIA9C0IXDOLO57EP" hidden="1">'[2]Reco Sheet for Fcast'!$I$9:$J$9</definedName>
    <definedName name="BExS98OB4321YCHLCQ022PXKTT2W" localSheetId="10" hidden="1">#REF!</definedName>
    <definedName name="BExS98OB4321YCHLCQ022PXKTT2W" hidden="1">'[2]Reco Sheet for Fcast'!$I$10:$J$10</definedName>
    <definedName name="BExS9C9N8GFISC6HUERJ0EI06GB2" localSheetId="10" hidden="1">#REF!</definedName>
    <definedName name="BExS9C9N8GFISC6HUERJ0EI06GB2" hidden="1">'[2]Reco Sheet for Fcast'!$I$6:$J$6</definedName>
    <definedName name="BExS9DX13CACP3J8JDREK30JB1SQ" localSheetId="10" hidden="1">#REF!</definedName>
    <definedName name="BExS9DX13CACP3J8JDREK30JB1SQ" hidden="1">'[2]Reco Sheet for Fcast'!$F$9:$G$9</definedName>
    <definedName name="BExS9FPRS2KRRCS33SE6WFNF5GYL" localSheetId="10" hidden="1">#REF!</definedName>
    <definedName name="BExS9FPRS2KRRCS33SE6WFNF5GYL" hidden="1">'[2]Reco Sheet for Fcast'!$F$9:$G$9</definedName>
    <definedName name="BExS9J0H1OEIBQPBIZ5V8BHOVD38" localSheetId="16" hidden="1">#REF!</definedName>
    <definedName name="BExS9J0H1OEIBQPBIZ5V8BHOVD38" localSheetId="18" hidden="1">#REF!</definedName>
    <definedName name="BExS9J0H1OEIBQPBIZ5V8BHOVD38" localSheetId="19" hidden="1">#REF!</definedName>
    <definedName name="BExS9J0H1OEIBQPBIZ5V8BHOVD38" localSheetId="12" hidden="1">#REF!</definedName>
    <definedName name="BExS9J0H1OEIBQPBIZ5V8BHOVD38" localSheetId="5" hidden="1">#REF!</definedName>
    <definedName name="BExS9J0H1OEIBQPBIZ5V8BHOVD38" localSheetId="11" hidden="1">#REF!</definedName>
    <definedName name="BExS9J0H1OEIBQPBIZ5V8BHOVD38" localSheetId="7" hidden="1">#REF!</definedName>
    <definedName name="BExS9J0H1OEIBQPBIZ5V8BHOVD38" localSheetId="9" hidden="1">#REF!</definedName>
    <definedName name="BExS9J0H1OEIBQPBIZ5V8BHOVD38" hidden="1">#REF!</definedName>
    <definedName name="BExS9WI0A6PSEB8N9GPXF2Z7MWHM" localSheetId="10" hidden="1">#REF!</definedName>
    <definedName name="BExS9WI0A6PSEB8N9GPXF2Z7MWHM" hidden="1">'[2]Reco Sheet for Fcast'!$I$7:$J$7</definedName>
    <definedName name="BExSA1QQVF4PNV7K3S1BMNPN0TK8" localSheetId="16" hidden="1">#REF!</definedName>
    <definedName name="BExSA1QQVF4PNV7K3S1BMNPN0TK8" localSheetId="18" hidden="1">#REF!</definedName>
    <definedName name="BExSA1QQVF4PNV7K3S1BMNPN0TK8" localSheetId="19" hidden="1">#REF!</definedName>
    <definedName name="BExSA1QQVF4PNV7K3S1BMNPN0TK8" localSheetId="12" hidden="1">#REF!</definedName>
    <definedName name="BExSA1QQVF4PNV7K3S1BMNPN0TK8" localSheetId="5" hidden="1">#REF!</definedName>
    <definedName name="BExSA1QQVF4PNV7K3S1BMNPN0TK8" localSheetId="11" hidden="1">#REF!</definedName>
    <definedName name="BExSA1QQVF4PNV7K3S1BMNPN0TK8" localSheetId="7" hidden="1">#REF!</definedName>
    <definedName name="BExSA1QQVF4PNV7K3S1BMNPN0TK8" localSheetId="9" hidden="1">#REF!</definedName>
    <definedName name="BExSA1QQVF4PNV7K3S1BMNPN0TK8" hidden="1">#REF!</definedName>
    <definedName name="BExSA5HP306TN9XJS0TU619DLRR7" localSheetId="10" hidden="1">#REF!</definedName>
    <definedName name="BExSA5HP306TN9XJS0TU619DLRR7" hidden="1">'[2]Reco Sheet for Fcast'!$H$2:$I$2</definedName>
    <definedName name="BExSAAVWQOOIA6B3JHQVGP08HFEM" localSheetId="10" hidden="1">#REF!</definedName>
    <definedName name="BExSAAVWQOOIA6B3JHQVGP08HFEM" hidden="1">'[2]Reco Sheet for Fcast'!$I$8:$J$8</definedName>
    <definedName name="BExSABS96AQZ56MKQWBDQWUWTPX5" localSheetId="16" hidden="1">#REF!</definedName>
    <definedName name="BExSABS96AQZ56MKQWBDQWUWTPX5" localSheetId="18" hidden="1">#REF!</definedName>
    <definedName name="BExSABS96AQZ56MKQWBDQWUWTPX5" localSheetId="19" hidden="1">#REF!</definedName>
    <definedName name="BExSABS96AQZ56MKQWBDQWUWTPX5" localSheetId="12" hidden="1">#REF!</definedName>
    <definedName name="BExSABS96AQZ56MKQWBDQWUWTPX5" localSheetId="5" hidden="1">#REF!</definedName>
    <definedName name="BExSABS96AQZ56MKQWBDQWUWTPX5" localSheetId="11" hidden="1">#REF!</definedName>
    <definedName name="BExSABS96AQZ56MKQWBDQWUWTPX5" localSheetId="7" hidden="1">#REF!</definedName>
    <definedName name="BExSABS96AQZ56MKQWBDQWUWTPX5" localSheetId="9" hidden="1">#REF!</definedName>
    <definedName name="BExSABS96AQZ56MKQWBDQWUWTPX5" hidden="1">#REF!</definedName>
    <definedName name="BExSAFJ3IICU2M7QPVE4ARYMXZKX" localSheetId="10" hidden="1">#REF!</definedName>
    <definedName name="BExSAFJ3IICU2M7QPVE4ARYMXZKX" hidden="1">'[2]Reco Sheet for Fcast'!$F$7:$G$7</definedName>
    <definedName name="BExSAH6ID8OHX379UXVNGFO8J6KQ" localSheetId="10" hidden="1">#REF!</definedName>
    <definedName name="BExSAH6ID8OHX379UXVNGFO8J6KQ" hidden="1">'[2]Reco Sheet for Fcast'!$F$8:$G$8</definedName>
    <definedName name="BExSAQBHIXGQRNIRGCJMBXUPCZQA" localSheetId="10" hidden="1">#REF!</definedName>
    <definedName name="BExSAQBHIXGQRNIRGCJMBXUPCZQA" hidden="1">'[2]Reco Sheet for Fcast'!$I$8:$J$8</definedName>
    <definedName name="BExSAUTCT4P7JP57NOR9MTX33QJZ" localSheetId="10" hidden="1">#REF!</definedName>
    <definedName name="BExSAUTCT4P7JP57NOR9MTX33QJZ" hidden="1">'[2]Reco Sheet for Fcast'!$F$10:$G$10</definedName>
    <definedName name="BExSAY9CA9TFXQ9M9FBJRGJO9T9E" localSheetId="16" hidden="1">'[3]AMI P &amp; L'!#REF!</definedName>
    <definedName name="BExSAY9CA9TFXQ9M9FBJRGJO9T9E" localSheetId="18" hidden="1">'[3]AMI P &amp; L'!#REF!</definedName>
    <definedName name="BExSAY9CA9TFXQ9M9FBJRGJO9T9E" localSheetId="19" hidden="1">'[3]AMI P &amp; L'!#REF!</definedName>
    <definedName name="BExSAY9CA9TFXQ9M9FBJRGJO9T9E" localSheetId="12" hidden="1">'[3]AMI P &amp; L'!#REF!</definedName>
    <definedName name="BExSAY9CA9TFXQ9M9FBJRGJO9T9E" localSheetId="5" hidden="1">'[3]AMI P &amp; L'!#REF!</definedName>
    <definedName name="BExSAY9CA9TFXQ9M9FBJRGJO9T9E" localSheetId="11" hidden="1">'[3]AMI P &amp; L'!#REF!</definedName>
    <definedName name="BExSAY9CA9TFXQ9M9FBJRGJO9T9E" localSheetId="7" hidden="1">'[3]AMI P &amp; L'!#REF!</definedName>
    <definedName name="BExSAY9CA9TFXQ9M9FBJRGJO9T9E" localSheetId="9" hidden="1">'[3]AMI P &amp; L'!#REF!</definedName>
    <definedName name="BExSAY9CA9TFXQ9M9FBJRGJO9T9E" localSheetId="10" hidden="1">#REF!</definedName>
    <definedName name="BExSAY9CA9TFXQ9M9FBJRGJO9T9E" hidden="1">'[3]AMI P &amp; L'!#REF!</definedName>
    <definedName name="BExSB4JYKQ3MINI7RAYK5M8BLJDC" localSheetId="10" hidden="1">#REF!</definedName>
    <definedName name="BExSB4JYKQ3MINI7RAYK5M8BLJDC" hidden="1">'[2]Reco Sheet for Fcast'!$I$10:$J$10</definedName>
    <definedName name="BExSBD8TZE1B5CZK6VNCCA977BCZ" localSheetId="16" hidden="1">#REF!</definedName>
    <definedName name="BExSBD8TZE1B5CZK6VNCCA977BCZ" localSheetId="18" hidden="1">#REF!</definedName>
    <definedName name="BExSBD8TZE1B5CZK6VNCCA977BCZ" localSheetId="19" hidden="1">#REF!</definedName>
    <definedName name="BExSBD8TZE1B5CZK6VNCCA977BCZ" localSheetId="12" hidden="1">#REF!</definedName>
    <definedName name="BExSBD8TZE1B5CZK6VNCCA977BCZ" localSheetId="5" hidden="1">#REF!</definedName>
    <definedName name="BExSBD8TZE1B5CZK6VNCCA977BCZ" localSheetId="11" hidden="1">#REF!</definedName>
    <definedName name="BExSBD8TZE1B5CZK6VNCCA977BCZ" localSheetId="7" hidden="1">#REF!</definedName>
    <definedName name="BExSBD8TZE1B5CZK6VNCCA977BCZ" localSheetId="9" hidden="1">#REF!</definedName>
    <definedName name="BExSBD8TZE1B5CZK6VNCCA977BCZ" hidden="1">#REF!</definedName>
    <definedName name="BExSBMOS41ZRLWYLOU29V6Y7YORR" localSheetId="16" hidden="1">'[3]AMI P &amp; L'!#REF!</definedName>
    <definedName name="BExSBMOS41ZRLWYLOU29V6Y7YORR" localSheetId="18" hidden="1">'[3]AMI P &amp; L'!#REF!</definedName>
    <definedName name="BExSBMOS41ZRLWYLOU29V6Y7YORR" localSheetId="19" hidden="1">'[3]AMI P &amp; L'!#REF!</definedName>
    <definedName name="BExSBMOS41ZRLWYLOU29V6Y7YORR" localSheetId="12" hidden="1">'[3]AMI P &amp; L'!#REF!</definedName>
    <definedName name="BExSBMOS41ZRLWYLOU29V6Y7YORR" localSheetId="5" hidden="1">'[3]AMI P &amp; L'!#REF!</definedName>
    <definedName name="BExSBMOS41ZRLWYLOU29V6Y7YORR" localSheetId="11" hidden="1">'[3]AMI P &amp; L'!#REF!</definedName>
    <definedName name="BExSBMOS41ZRLWYLOU29V6Y7YORR" localSheetId="7" hidden="1">'[3]AMI P &amp; L'!#REF!</definedName>
    <definedName name="BExSBMOS41ZRLWYLOU29V6Y7YORR" localSheetId="9" hidden="1">'[3]AMI P &amp; L'!#REF!</definedName>
    <definedName name="BExSBMOS41ZRLWYLOU29V6Y7YORR" localSheetId="10" hidden="1">#REF!</definedName>
    <definedName name="BExSBMOS41ZRLWYLOU29V6Y7YORR" hidden="1">'[3]AMI P &amp; L'!#REF!</definedName>
    <definedName name="BExSBRBXXQMBU1TYDW1BXTEVEPRU" localSheetId="10" hidden="1">#REF!</definedName>
    <definedName name="BExSBRBXXQMBU1TYDW1BXTEVEPRU" hidden="1">'[2]Reco Sheet for Fcast'!$F$8:$G$8</definedName>
    <definedName name="BExSC54998WTZ21DSL0R8UN0Y9JH" localSheetId="10" hidden="1">#REF!</definedName>
    <definedName name="BExSC54998WTZ21DSL0R8UN0Y9JH" hidden="1">'[2]Reco Sheet for Fcast'!$F$8:$G$8</definedName>
    <definedName name="BExSC60N7WR9PJSNC9B7ORCX9NGY" localSheetId="10" hidden="1">#REF!</definedName>
    <definedName name="BExSC60N7WR9PJSNC9B7ORCX9NGY" hidden="1">'[2]Reco Sheet for Fcast'!$I$7:$J$7</definedName>
    <definedName name="BExSCE99EZTILTTCE4NJJF96OYYM" localSheetId="10" hidden="1">#REF!</definedName>
    <definedName name="BExSCE99EZTILTTCE4NJJF96OYYM" hidden="1">'[2]Reco Sheet for Fcast'!$G$2</definedName>
    <definedName name="BExSCHUQZ2HFEWS54X67DIS8OSXZ" localSheetId="10" hidden="1">#REF!</definedName>
    <definedName name="BExSCHUQZ2HFEWS54X67DIS8OSXZ" hidden="1">'[2]Reco Sheet for Fcast'!$F$6:$G$6</definedName>
    <definedName name="BExSCOG41SKKG4GYU76WRWW1CTE6" localSheetId="10" hidden="1">#REF!</definedName>
    <definedName name="BExSCOG41SKKG4GYU76WRWW1CTE6" hidden="1">'[2]Reco Sheet for Fcast'!$F$11:$G$11</definedName>
    <definedName name="BExSCRAPD4F1ENO6Q7M8FSCSMREW" localSheetId="16" hidden="1">#REF!</definedName>
    <definedName name="BExSCRAPD4F1ENO6Q7M8FSCSMREW" localSheetId="18" hidden="1">#REF!</definedName>
    <definedName name="BExSCRAPD4F1ENO6Q7M8FSCSMREW" localSheetId="19" hidden="1">#REF!</definedName>
    <definedName name="BExSCRAPD4F1ENO6Q7M8FSCSMREW" localSheetId="12" hidden="1">#REF!</definedName>
    <definedName name="BExSCRAPD4F1ENO6Q7M8FSCSMREW" localSheetId="5" hidden="1">#REF!</definedName>
    <definedName name="BExSCRAPD4F1ENO6Q7M8FSCSMREW" localSheetId="11" hidden="1">#REF!</definedName>
    <definedName name="BExSCRAPD4F1ENO6Q7M8FSCSMREW" localSheetId="7" hidden="1">#REF!</definedName>
    <definedName name="BExSCRAPD4F1ENO6Q7M8FSCSMREW" localSheetId="9" hidden="1">#REF!</definedName>
    <definedName name="BExSCRAPD4F1ENO6Q7M8FSCSMREW" hidden="1">#REF!</definedName>
    <definedName name="BExSCVC9P86YVFMRKKUVRV29MZXZ" localSheetId="10" hidden="1">#REF!</definedName>
    <definedName name="BExSCVC9P86YVFMRKKUVRV29MZXZ" hidden="1">'[2]Reco Sheet for Fcast'!$G$2</definedName>
    <definedName name="BExSD233CH4MU9ZMGNRF97ZV7KWU" localSheetId="10" hidden="1">#REF!</definedName>
    <definedName name="BExSD233CH4MU9ZMGNRF97ZV7KWU" hidden="1">'[2]Reco Sheet for Fcast'!$F$8:$G$8</definedName>
    <definedName name="BExSD2U0F3BN6IN9N4R2DTTJG15H" localSheetId="10" hidden="1">#REF!</definedName>
    <definedName name="BExSD2U0F3BN6IN9N4R2DTTJG15H" hidden="1">'[2]Reco Sheet for Fcast'!$I$6:$J$6</definedName>
    <definedName name="BExSD6A6NY15YSMFH51ST6XJY429" localSheetId="10" hidden="1">#REF!</definedName>
    <definedName name="BExSD6A6NY15YSMFH51ST6XJY429" hidden="1">'[2]Reco Sheet for Fcast'!$K$2</definedName>
    <definedName name="BExSD9VH6PF6RQ135VOEE08YXPAW" localSheetId="10" hidden="1">#REF!</definedName>
    <definedName name="BExSD9VH6PF6RQ135VOEE08YXPAW" hidden="1">'[2]Reco Sheet for Fcast'!$F$11:$G$11</definedName>
    <definedName name="BExSDP5Y04WWMX2WWRITWOX8R5I9" localSheetId="10" hidden="1">#REF!</definedName>
    <definedName name="BExSDP5Y04WWMX2WWRITWOX8R5I9" hidden="1">'[2]Reco Sheet for Fcast'!$F$6:$G$6</definedName>
    <definedName name="BExSDSGM203BJTNS9MKCBX453HMD" localSheetId="10" hidden="1">#REF!</definedName>
    <definedName name="BExSDSGM203BJTNS9MKCBX453HMD" hidden="1">'[2]Reco Sheet for Fcast'!$F$8:$G$8</definedName>
    <definedName name="BExSDT20XUFXTDM37M148AXAP7HN" localSheetId="10" hidden="1">#REF!</definedName>
    <definedName name="BExSDT20XUFXTDM37M148AXAP7HN" hidden="1">'[2]Reco Sheet for Fcast'!$I$11:$J$11</definedName>
    <definedName name="BExSDUEOM0DE6ENOXB9XUONYJI7X" localSheetId="16" hidden="1">#REF!</definedName>
    <definedName name="BExSDUEOM0DE6ENOXB9XUONYJI7X" localSheetId="18" hidden="1">#REF!</definedName>
    <definedName name="BExSDUEOM0DE6ENOXB9XUONYJI7X" localSheetId="19" hidden="1">#REF!</definedName>
    <definedName name="BExSDUEOM0DE6ENOXB9XUONYJI7X" localSheetId="12" hidden="1">#REF!</definedName>
    <definedName name="BExSDUEOM0DE6ENOXB9XUONYJI7X" localSheetId="5" hidden="1">#REF!</definedName>
    <definedName name="BExSDUEOM0DE6ENOXB9XUONYJI7X" localSheetId="11" hidden="1">#REF!</definedName>
    <definedName name="BExSDUEOM0DE6ENOXB9XUONYJI7X" localSheetId="7" hidden="1">#REF!</definedName>
    <definedName name="BExSDUEOM0DE6ENOXB9XUONYJI7X" localSheetId="9" hidden="1">#REF!</definedName>
    <definedName name="BExSDUEOM0DE6ENOXB9XUONYJI7X" hidden="1">#REF!</definedName>
    <definedName name="BExSEEHK1VLWD7JBV9SVVVIKQZ3I" localSheetId="10" hidden="1">#REF!</definedName>
    <definedName name="BExSEEHK1VLWD7JBV9SVVVIKQZ3I" hidden="1">'[2]Reco Sheet for Fcast'!$F$8:$G$8</definedName>
    <definedName name="BExSEJKZLX37P3V33TRTFJ30BFRK" localSheetId="10" hidden="1">#REF!</definedName>
    <definedName name="BExSEJKZLX37P3V33TRTFJ30BFRK" hidden="1">'[2]Reco Sheet for Fcast'!$F$9:$G$9</definedName>
    <definedName name="BExSEP9UVOAI6TMXKNK587PQ3328" localSheetId="10" hidden="1">#REF!</definedName>
    <definedName name="BExSEP9UVOAI6TMXKNK587PQ3328" hidden="1">'[2]Reco Sheet for Fcast'!$I$10:$J$10</definedName>
    <definedName name="BExSF07QFLZCO4P6K6QF05XG7PH1" localSheetId="10" hidden="1">#REF!</definedName>
    <definedName name="BExSF07QFLZCO4P6K6QF05XG7PH1" hidden="1">'[2]Reco Sheet for Fcast'!$F$11:$G$11</definedName>
    <definedName name="BExSFJ8ZAGQ63A4MVMZRQWLVRGQ5" localSheetId="10" hidden="1">#REF!</definedName>
    <definedName name="BExSFJ8ZAGQ63A4MVMZRQWLVRGQ5" hidden="1">'[2]Reco Sheet for Fcast'!$F$8:$G$8</definedName>
    <definedName name="BExSFKQRST2S9KXWWLCXYLKSF4G1" localSheetId="10" hidden="1">#REF!</definedName>
    <definedName name="BExSFKQRST2S9KXWWLCXYLKSF4G1" hidden="1">'[2]Reco Sheet for Fcast'!$F$8:$G$8</definedName>
    <definedName name="BExSFYDRRTAZVPXRWUF5PDQ97WFF" localSheetId="10" hidden="1">#REF!</definedName>
    <definedName name="BExSFYDRRTAZVPXRWUF5PDQ97WFF" hidden="1">'[2]Reco Sheet for Fcast'!$G$2</definedName>
    <definedName name="BExSFZVPFTXA3F0IJ2NGH1GXX9R7" localSheetId="10" hidden="1">#REF!</definedName>
    <definedName name="BExSFZVPFTXA3F0IJ2NGH1GXX9R7" hidden="1">'[2]Reco Sheet for Fcast'!$I$9:$J$9</definedName>
    <definedName name="BExSG60TZAT2SKO046IKGMD8SGUE" localSheetId="16" hidden="1">#REF!</definedName>
    <definedName name="BExSG60TZAT2SKO046IKGMD8SGUE" localSheetId="18" hidden="1">#REF!</definedName>
    <definedName name="BExSG60TZAT2SKO046IKGMD8SGUE" localSheetId="19" hidden="1">#REF!</definedName>
    <definedName name="BExSG60TZAT2SKO046IKGMD8SGUE" localSheetId="12" hidden="1">#REF!</definedName>
    <definedName name="BExSG60TZAT2SKO046IKGMD8SGUE" localSheetId="5" hidden="1">#REF!</definedName>
    <definedName name="BExSG60TZAT2SKO046IKGMD8SGUE" localSheetId="11" hidden="1">#REF!</definedName>
    <definedName name="BExSG60TZAT2SKO046IKGMD8SGUE" localSheetId="7" hidden="1">#REF!</definedName>
    <definedName name="BExSG60TZAT2SKO046IKGMD8SGUE" localSheetId="9" hidden="1">#REF!</definedName>
    <definedName name="BExSG60TZAT2SKO046IKGMD8SGUE" hidden="1">#REF!</definedName>
    <definedName name="BExSG90Q4ZUU2IPGDYOM169NJV9S" localSheetId="10" hidden="1">#REF!</definedName>
    <definedName name="BExSG90Q4ZUU2IPGDYOM169NJV9S" hidden="1">'[2]Reco Sheet for Fcast'!$I$9:$J$9</definedName>
    <definedName name="BExSG9X3DU845PNXYJGGLBQY2UHG" localSheetId="16" hidden="1">'[3]AMI P &amp; L'!#REF!</definedName>
    <definedName name="BExSG9X3DU845PNXYJGGLBQY2UHG" localSheetId="18" hidden="1">'[3]AMI P &amp; L'!#REF!</definedName>
    <definedName name="BExSG9X3DU845PNXYJGGLBQY2UHG" localSheetId="19" hidden="1">'[3]AMI P &amp; L'!#REF!</definedName>
    <definedName name="BExSG9X3DU845PNXYJGGLBQY2UHG" localSheetId="12" hidden="1">'[3]AMI P &amp; L'!#REF!</definedName>
    <definedName name="BExSG9X3DU845PNXYJGGLBQY2UHG" localSheetId="5" hidden="1">'[3]AMI P &amp; L'!#REF!</definedName>
    <definedName name="BExSG9X3DU845PNXYJGGLBQY2UHG" localSheetId="11" hidden="1">'[3]AMI P &amp; L'!#REF!</definedName>
    <definedName name="BExSG9X3DU845PNXYJGGLBQY2UHG" localSheetId="7" hidden="1">'[3]AMI P &amp; L'!#REF!</definedName>
    <definedName name="BExSG9X3DU845PNXYJGGLBQY2UHG" localSheetId="9" hidden="1">'[3]AMI P &amp; L'!#REF!</definedName>
    <definedName name="BExSG9X3DU845PNXYJGGLBQY2UHG" localSheetId="10" hidden="1">#REF!</definedName>
    <definedName name="BExSG9X3DU845PNXYJGGLBQY2UHG" hidden="1">'[3]AMI P &amp; L'!#REF!</definedName>
    <definedName name="BExSGE45J27MDUUNXW7Z8Q33UAON" localSheetId="10" hidden="1">#REF!</definedName>
    <definedName name="BExSGE45J27MDUUNXW7Z8Q33UAON" hidden="1">'[2]Reco Sheet for Fcast'!$F$9:$G$9</definedName>
    <definedName name="BExSGE9LY91Q0URHB4YAMX0UAMYI" localSheetId="10" hidden="1">#REF!</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localSheetId="10" hidden="1">#REF!</definedName>
    <definedName name="BExSGLB2URTLBCKBB4Y885W925F2" hidden="1">'[2]Reco Sheet for Fcast'!$H$2:$I$2</definedName>
    <definedName name="BExSGM25R69NWJV48BYBJO2J24VT" hidden="1">'[4]Bud Mth'!$I$8:$J$8</definedName>
    <definedName name="BExSGOAYG73SFWOPAQV80P710GID" localSheetId="16" hidden="1">'[3]AMI P &amp; L'!#REF!</definedName>
    <definedName name="BExSGOAYG73SFWOPAQV80P710GID" localSheetId="18" hidden="1">'[3]AMI P &amp; L'!#REF!</definedName>
    <definedName name="BExSGOAYG73SFWOPAQV80P710GID" localSheetId="19" hidden="1">'[3]AMI P &amp; L'!#REF!</definedName>
    <definedName name="BExSGOAYG73SFWOPAQV80P710GID" localSheetId="12" hidden="1">'[3]AMI P &amp; L'!#REF!</definedName>
    <definedName name="BExSGOAYG73SFWOPAQV80P710GID" localSheetId="5" hidden="1">'[3]AMI P &amp; L'!#REF!</definedName>
    <definedName name="BExSGOAYG73SFWOPAQV80P710GID" localSheetId="11" hidden="1">'[3]AMI P &amp; L'!#REF!</definedName>
    <definedName name="BExSGOAYG73SFWOPAQV80P710GID" localSheetId="7" hidden="1">'[3]AMI P &amp; L'!#REF!</definedName>
    <definedName name="BExSGOAYG73SFWOPAQV80P710GID" localSheetId="9" hidden="1">'[3]AMI P &amp; L'!#REF!</definedName>
    <definedName name="BExSGOAYG73SFWOPAQV80P710GID" localSheetId="10" hidden="1">#REF!</definedName>
    <definedName name="BExSGOAYG73SFWOPAQV80P710GID" hidden="1">'[3]AMI P &amp; L'!#REF!</definedName>
    <definedName name="BExSGOWJHRW7FWKLO2EHUOOGHNAF" localSheetId="10" hidden="1">#REF!</definedName>
    <definedName name="BExSGOWJHRW7FWKLO2EHUOOGHNAF" hidden="1">'[2]Reco Sheet for Fcast'!$G$2</definedName>
    <definedName name="BExSGOWJTAP41ZV5Q23H7MI9C76W" localSheetId="10" hidden="1">#REF!</definedName>
    <definedName name="BExSGOWJTAP41ZV5Q23H7MI9C76W" hidden="1">'[2]Reco Sheet for Fcast'!$F$8:$G$8</definedName>
    <definedName name="BExSGR5JQVX2HQ0PKCGZNSSUM1RV" localSheetId="10" hidden="1">#REF!</definedName>
    <definedName name="BExSGR5JQVX2HQ0PKCGZNSSUM1RV" hidden="1">'[2]Reco Sheet for Fcast'!$F$8:$G$8</definedName>
    <definedName name="BExSGVHX69GJZHD99DKE4RZ042B1" localSheetId="10" hidden="1">#REF!</definedName>
    <definedName name="BExSGVHX69GJZHD99DKE4RZ042B1" hidden="1">'[2]Reco Sheet for Fcast'!$F$8:$G$8</definedName>
    <definedName name="BExSGZJO4J4ZO04E2N2ECVYS9DEZ" localSheetId="10" hidden="1">#REF!</definedName>
    <definedName name="BExSGZJO4J4ZO04E2N2ECVYS9DEZ" hidden="1">'[2]Reco Sheet for Fcast'!$I$11:$J$11</definedName>
    <definedName name="BExSHAHFHS7MMNJR8JPVABRGBVIT" localSheetId="10" hidden="1">#REF!</definedName>
    <definedName name="BExSHAHFHS7MMNJR8JPVABRGBVIT" hidden="1">'[2]Reco Sheet for Fcast'!$I$9:$J$9</definedName>
    <definedName name="BExSHGH88QZWW4RNAX4YKAZ5JEBL" localSheetId="10" hidden="1">#REF!</definedName>
    <definedName name="BExSHGH88QZWW4RNAX4YKAZ5JEBL" hidden="1">'[2]Reco Sheet for Fcast'!$H$2:$I$2</definedName>
    <definedName name="BExSHOKK1OO3CX9Z28C58E5J1D9W" localSheetId="10" hidden="1">#REF!</definedName>
    <definedName name="BExSHOKK1OO3CX9Z28C58E5J1D9W" hidden="1">'[2]Reco Sheet for Fcast'!$F$7:$G$7</definedName>
    <definedName name="BExSHQD8KYLTQGDXIRKCHQQ7MKIH" localSheetId="10" hidden="1">#REF!</definedName>
    <definedName name="BExSHQD8KYLTQGDXIRKCHQQ7MKIH" hidden="1">'[2]Reco Sheet for Fcast'!$I$11:$J$11</definedName>
    <definedName name="BExSHQO1L8X0LZLRFIGPEK60LN5P" localSheetId="16" hidden="1">#REF!</definedName>
    <definedName name="BExSHQO1L8X0LZLRFIGPEK60LN5P" localSheetId="18" hidden="1">#REF!</definedName>
    <definedName name="BExSHQO1L8X0LZLRFIGPEK60LN5P" localSheetId="19" hidden="1">#REF!</definedName>
    <definedName name="BExSHQO1L8X0LZLRFIGPEK60LN5P" localSheetId="12" hidden="1">#REF!</definedName>
    <definedName name="BExSHQO1L8X0LZLRFIGPEK60LN5P" localSheetId="5" hidden="1">#REF!</definedName>
    <definedName name="BExSHQO1L8X0LZLRFIGPEK60LN5P" localSheetId="11" hidden="1">#REF!</definedName>
    <definedName name="BExSHQO1L8X0LZLRFIGPEK60LN5P" localSheetId="7" hidden="1">#REF!</definedName>
    <definedName name="BExSHQO1L8X0LZLRFIGPEK60LN5P" localSheetId="9" hidden="1">#REF!</definedName>
    <definedName name="BExSHQO1L8X0LZLRFIGPEK60LN5P" hidden="1">#REF!</definedName>
    <definedName name="BExSHVGPIAHXI97UBLI9G4I4M29F" localSheetId="10" hidden="1">#REF!</definedName>
    <definedName name="BExSHVGPIAHXI97UBLI9G4I4M29F" hidden="1">'[2]Reco Sheet for Fcast'!$I$7:$J$7</definedName>
    <definedName name="BExSI0K2YL3HTCQAD8A7TR4QCUR6" localSheetId="10" hidden="1">#REF!</definedName>
    <definedName name="BExSI0K2YL3HTCQAD8A7TR4QCUR6" hidden="1">'[2]Reco Sheet for Fcast'!$F$15:$J$123</definedName>
    <definedName name="BExSIFUDNRWXWIWNGCCFOOD8WIAZ" localSheetId="10" hidden="1">#REF!</definedName>
    <definedName name="BExSIFUDNRWXWIWNGCCFOOD8WIAZ" hidden="1">'[2]Reco Sheet for Fcast'!$F$10:$G$10</definedName>
    <definedName name="BExTTZNS2PBCR93C9IUW49UZ4I6T" localSheetId="16" hidden="1">'[3]AMI P &amp; L'!#REF!</definedName>
    <definedName name="BExTTZNS2PBCR93C9IUW49UZ4I6T" localSheetId="18" hidden="1">'[3]AMI P &amp; L'!#REF!</definedName>
    <definedName name="BExTTZNS2PBCR93C9IUW49UZ4I6T" localSheetId="19" hidden="1">'[3]AMI P &amp; L'!#REF!</definedName>
    <definedName name="BExTTZNS2PBCR93C9IUW49UZ4I6T" localSheetId="12" hidden="1">'[3]AMI P &amp; L'!#REF!</definedName>
    <definedName name="BExTTZNS2PBCR93C9IUW49UZ4I6T" localSheetId="5" hidden="1">'[3]AMI P &amp; L'!#REF!</definedName>
    <definedName name="BExTTZNS2PBCR93C9IUW49UZ4I6T" localSheetId="11" hidden="1">'[3]AMI P &amp; L'!#REF!</definedName>
    <definedName name="BExTTZNS2PBCR93C9IUW49UZ4I6T" localSheetId="7" hidden="1">'[3]AMI P &amp; L'!#REF!</definedName>
    <definedName name="BExTTZNS2PBCR93C9IUW49UZ4I6T" localSheetId="9" hidden="1">'[3]AMI P &amp; L'!#REF!</definedName>
    <definedName name="BExTTZNS2PBCR93C9IUW49UZ4I6T" localSheetId="10" hidden="1">#REF!</definedName>
    <definedName name="BExTTZNS2PBCR93C9IUW49UZ4I6T" hidden="1">'[3]AMI P &amp; L'!#REF!</definedName>
    <definedName name="BExTU2YFQ25JQ6MEMRHHN66VLTPJ" localSheetId="10" hidden="1">#REF!</definedName>
    <definedName name="BExTU2YFQ25JQ6MEMRHHN66VLTPJ" hidden="1">'[2]Reco Sheet for Fcast'!$F$9:$G$9</definedName>
    <definedName name="BExTU75IOII1V5O0C9X2VAYYVJUG" localSheetId="10" hidden="1">#REF!</definedName>
    <definedName name="BExTU75IOII1V5O0C9X2VAYYVJUG" hidden="1">'[2]Reco Sheet for Fcast'!$F$15</definedName>
    <definedName name="BExTUA5F7V4LUIIAM17J3A8XF3JE" localSheetId="10" hidden="1">#REF!</definedName>
    <definedName name="BExTUA5F7V4LUIIAM17J3A8XF3JE" hidden="1">'[2]Reco Sheet for Fcast'!$F$8:$G$8</definedName>
    <definedName name="BExTUJ53ANGZ3H1KDK4CR4Q0OD6P" localSheetId="10" hidden="1">#REF!</definedName>
    <definedName name="BExTUJ53ANGZ3H1KDK4CR4Q0OD6P" hidden="1">'[2]Reco Sheet for Fcast'!$F$11:$G$11</definedName>
    <definedName name="BExTUKXSZBM7C57G6NGLWGU4WOHY" localSheetId="10" hidden="1">#REF!</definedName>
    <definedName name="BExTUKXSZBM7C57G6NGLWGU4WOHY" hidden="1">'[2]Reco Sheet for Fcast'!$I$6:$J$6</definedName>
    <definedName name="BExTUSQCFFYZCDNHWHADBC2E1ZP1" localSheetId="10" hidden="1">#REF!</definedName>
    <definedName name="BExTUSQCFFYZCDNHWHADBC2E1ZP1" hidden="1">'[2]Reco Sheet for Fcast'!$I$7:$J$7</definedName>
    <definedName name="BExTUVFGOJEYS28JURA5KHQFDU5J" localSheetId="10" hidden="1">#REF!</definedName>
    <definedName name="BExTUVFGOJEYS28JURA5KHQFDU5J" hidden="1">'[2]Reco Sheet for Fcast'!$F$7:$G$7</definedName>
    <definedName name="BExTUW10U40QCYGHM5NJ3YR1O5SP" localSheetId="10" hidden="1">#REF!</definedName>
    <definedName name="BExTUW10U40QCYGHM5NJ3YR1O5SP" hidden="1">'[2]Reco Sheet for Fcast'!$F$9:$G$9</definedName>
    <definedName name="BExTUWXFQHINU66YG82BI20ATMB5" localSheetId="10" hidden="1">#REF!</definedName>
    <definedName name="BExTUWXFQHINU66YG82BI20ATMB5" hidden="1">'[2]Reco Sheet for Fcast'!$F$15:$G$26</definedName>
    <definedName name="BExTUXDIWLJS33T33GOZENENX702" localSheetId="16" hidden="1">#REF!</definedName>
    <definedName name="BExTUXDIWLJS33T33GOZENENX702" localSheetId="18" hidden="1">#REF!</definedName>
    <definedName name="BExTUXDIWLJS33T33GOZENENX702" localSheetId="19" hidden="1">#REF!</definedName>
    <definedName name="BExTUXDIWLJS33T33GOZENENX702" localSheetId="12" hidden="1">#REF!</definedName>
    <definedName name="BExTUXDIWLJS33T33GOZENENX702" localSheetId="5" hidden="1">#REF!</definedName>
    <definedName name="BExTUXDIWLJS33T33GOZENENX702" localSheetId="11" hidden="1">#REF!</definedName>
    <definedName name="BExTUXDIWLJS33T33GOZENENX702" localSheetId="7" hidden="1">#REF!</definedName>
    <definedName name="BExTUXDIWLJS33T33GOZENENX702" localSheetId="9" hidden="1">#REF!</definedName>
    <definedName name="BExTUXDIWLJS33T33GOZENENX702" hidden="1">#REF!</definedName>
    <definedName name="BExTUY9WNSJ91GV8CP0SKJTEIV82" localSheetId="16" hidden="1">'[5]R8. Capl incl Margins'!#REF!</definedName>
    <definedName name="BExTUY9WNSJ91GV8CP0SKJTEIV82" localSheetId="18" hidden="1">'[5]R8. Capl incl Margins'!#REF!</definedName>
    <definedName name="BExTUY9WNSJ91GV8CP0SKJTEIV82" localSheetId="19" hidden="1">'[5]R8. Capl incl Margins'!#REF!</definedName>
    <definedName name="BExTUY9WNSJ91GV8CP0SKJTEIV82" localSheetId="12" hidden="1">'[5]R8. Capl incl Margins'!#REF!</definedName>
    <definedName name="BExTUY9WNSJ91GV8CP0SKJTEIV82" localSheetId="8" hidden="1">'[3]AMI P &amp; L'!#REF!</definedName>
    <definedName name="BExTUY9WNSJ91GV8CP0SKJTEIV82" localSheetId="11" hidden="1">'[5]R8. Capl incl Margins'!#REF!</definedName>
    <definedName name="BExTUY9WNSJ91GV8CP0SKJTEIV82" localSheetId="7" hidden="1">'[3]AMI P &amp; L'!#REF!</definedName>
    <definedName name="BExTUY9WNSJ91GV8CP0SKJTEIV82" localSheetId="9" hidden="1">'[5]R8. Capl incl Margins'!#REF!</definedName>
    <definedName name="BExTUY9WNSJ91GV8CP0SKJTEIV82" localSheetId="10" hidden="1">#REF!</definedName>
    <definedName name="BExTUY9WNSJ91GV8CP0SKJTEIV82" hidden="1">'[5]R8. Capl incl Margins'!#REF!</definedName>
    <definedName name="BExTV67VIM8PV6KO253M4DUBJQLC" localSheetId="10" hidden="1">#REF!</definedName>
    <definedName name="BExTV67VIM8PV6KO253M4DUBJQLC" hidden="1">'[2]Reco Sheet for Fcast'!$F$15</definedName>
    <definedName name="BExTVELZCF2YA5L6F23BYZZR6WHF" localSheetId="16" hidden="1">'[3]AMI P &amp; L'!#REF!</definedName>
    <definedName name="BExTVELZCF2YA5L6F23BYZZR6WHF" localSheetId="18" hidden="1">'[3]AMI P &amp; L'!#REF!</definedName>
    <definedName name="BExTVELZCF2YA5L6F23BYZZR6WHF" localSheetId="19" hidden="1">'[3]AMI P &amp; L'!#REF!</definedName>
    <definedName name="BExTVELZCF2YA5L6F23BYZZR6WHF" localSheetId="12" hidden="1">'[3]AMI P &amp; L'!#REF!</definedName>
    <definedName name="BExTVELZCF2YA5L6F23BYZZR6WHF" localSheetId="5" hidden="1">'[3]AMI P &amp; L'!#REF!</definedName>
    <definedName name="BExTVELZCF2YA5L6F23BYZZR6WHF" localSheetId="11" hidden="1">'[3]AMI P &amp; L'!#REF!</definedName>
    <definedName name="BExTVELZCF2YA5L6F23BYZZR6WHF" localSheetId="7" hidden="1">'[3]AMI P &amp; L'!#REF!</definedName>
    <definedName name="BExTVELZCF2YA5L6F23BYZZR6WHF" localSheetId="9" hidden="1">'[3]AMI P &amp; L'!#REF!</definedName>
    <definedName name="BExTVELZCF2YA5L6F23BYZZR6WHF" localSheetId="10" hidden="1">#REF!</definedName>
    <definedName name="BExTVELZCF2YA5L6F23BYZZR6WHF" hidden="1">'[3]AMI P &amp; L'!#REF!</definedName>
    <definedName name="BExTVGPIQZ99YFXUC8OONUX5BD42" localSheetId="10" hidden="1">#REF!</definedName>
    <definedName name="BExTVGPIQZ99YFXUC8OONUX5BD42" hidden="1">'[2]Reco Sheet for Fcast'!$F$11:$G$11</definedName>
    <definedName name="BExTVJUQOYQBC97GJ3GGCSOO84F8" localSheetId="16" hidden="1">#REF!</definedName>
    <definedName name="BExTVJUQOYQBC97GJ3GGCSOO84F8" localSheetId="18" hidden="1">#REF!</definedName>
    <definedName name="BExTVJUQOYQBC97GJ3GGCSOO84F8" localSheetId="19" hidden="1">#REF!</definedName>
    <definedName name="BExTVJUQOYQBC97GJ3GGCSOO84F8" localSheetId="12" hidden="1">#REF!</definedName>
    <definedName name="BExTVJUQOYQBC97GJ3GGCSOO84F8" localSheetId="5" hidden="1">#REF!</definedName>
    <definedName name="BExTVJUQOYQBC97GJ3GGCSOO84F8" localSheetId="11" hidden="1">#REF!</definedName>
    <definedName name="BExTVJUQOYQBC97GJ3GGCSOO84F8" localSheetId="7" hidden="1">#REF!</definedName>
    <definedName name="BExTVJUQOYQBC97GJ3GGCSOO84F8" localSheetId="9" hidden="1">#REF!</definedName>
    <definedName name="BExTVJUQOYQBC97GJ3GGCSOO84F8" hidden="1">#REF!</definedName>
    <definedName name="BExTVQWD46C2N8URK7Z8T1VZ2JX3" localSheetId="16" hidden="1">#REF!</definedName>
    <definedName name="BExTVQWD46C2N8URK7Z8T1VZ2JX3" localSheetId="18" hidden="1">#REF!</definedName>
    <definedName name="BExTVQWD46C2N8URK7Z8T1VZ2JX3" localSheetId="19" hidden="1">#REF!</definedName>
    <definedName name="BExTVQWD46C2N8URK7Z8T1VZ2JX3" localSheetId="12" hidden="1">#REF!</definedName>
    <definedName name="BExTVQWD46C2N8URK7Z8T1VZ2JX3" localSheetId="11" hidden="1">#REF!</definedName>
    <definedName name="BExTVQWD46C2N8URK7Z8T1VZ2JX3" localSheetId="7" hidden="1">#REF!</definedName>
    <definedName name="BExTVQWD46C2N8URK7Z8T1VZ2JX3" localSheetId="9" hidden="1">#REF!</definedName>
    <definedName name="BExTVQWD46C2N8URK7Z8T1VZ2JX3" hidden="1">#REF!</definedName>
    <definedName name="BExTVS8U0EZLJRZ2MIUYGE8U301G" localSheetId="16" hidden="1">#REF!</definedName>
    <definedName name="BExTVS8U0EZLJRZ2MIUYGE8U301G" localSheetId="18" hidden="1">#REF!</definedName>
    <definedName name="BExTVS8U0EZLJRZ2MIUYGE8U301G" localSheetId="19" hidden="1">#REF!</definedName>
    <definedName name="BExTVS8U0EZLJRZ2MIUYGE8U301G" localSheetId="12" hidden="1">#REF!</definedName>
    <definedName name="BExTVS8U0EZLJRZ2MIUYGE8U301G" localSheetId="11" hidden="1">#REF!</definedName>
    <definedName name="BExTVS8U0EZLJRZ2MIUYGE8U301G" localSheetId="7" hidden="1">#REF!</definedName>
    <definedName name="BExTVS8U0EZLJRZ2MIUYGE8U301G" localSheetId="9" hidden="1">#REF!</definedName>
    <definedName name="BExTVS8U0EZLJRZ2MIUYGE8U301G" hidden="1">#REF!</definedName>
    <definedName name="BExTVZQLP9VFLEYQ9280W13X7E8K" localSheetId="10" hidden="1">#REF!</definedName>
    <definedName name="BExTVZQLP9VFLEYQ9280W13X7E8K" hidden="1">'[2]Reco Sheet for Fcast'!$I$7:$J$7</definedName>
    <definedName name="BExTW5QDSCAJ7RXS743LW6RL5SJK" hidden="1">'[4]Bud Mth'!$L$6:$M$11</definedName>
    <definedName name="BExTWB4LA1PODQOH4LDTHQKBN16K" localSheetId="10" hidden="1">#REF!</definedName>
    <definedName name="BExTWB4LA1PODQOH4LDTHQKBN16K" hidden="1">'[2]Reco Sheet for Fcast'!$F$15</definedName>
    <definedName name="BExTWI0Q8AWXUA3ZN7I5V3QK2KM1" localSheetId="10" hidden="1">#REF!</definedName>
    <definedName name="BExTWI0Q8AWXUA3ZN7I5V3QK2KM1" hidden="1">'[2]Reco Sheet for Fcast'!$I$11:$J$11</definedName>
    <definedName name="BExTWJTIA3WUW1PUWXAOP9O8NKLZ" localSheetId="10" hidden="1">#REF!</definedName>
    <definedName name="BExTWJTIA3WUW1PUWXAOP9O8NKLZ" hidden="1">'[2]Reco Sheet for Fcast'!$F$6:$G$6</definedName>
    <definedName name="BExTWW95OX07FNA01WF5MSSSFQLX" localSheetId="10" hidden="1">#REF!</definedName>
    <definedName name="BExTWW95OX07FNA01WF5MSSSFQLX" hidden="1">'[2]Reco Sheet for Fcast'!$F$7:$G$7</definedName>
    <definedName name="BExTX11TGMK4J1I8SCX5QV40L2NX" localSheetId="16" hidden="1">#REF!</definedName>
    <definedName name="BExTX11TGMK4J1I8SCX5QV40L2NX" localSheetId="18" hidden="1">#REF!</definedName>
    <definedName name="BExTX11TGMK4J1I8SCX5QV40L2NX" localSheetId="19" hidden="1">#REF!</definedName>
    <definedName name="BExTX11TGMK4J1I8SCX5QV40L2NX" localSheetId="12" hidden="1">#REF!</definedName>
    <definedName name="BExTX11TGMK4J1I8SCX5QV40L2NX" localSheetId="5" hidden="1">#REF!</definedName>
    <definedName name="BExTX11TGMK4J1I8SCX5QV40L2NX" localSheetId="11" hidden="1">#REF!</definedName>
    <definedName name="BExTX11TGMK4J1I8SCX5QV40L2NX" localSheetId="7" hidden="1">#REF!</definedName>
    <definedName name="BExTX11TGMK4J1I8SCX5QV40L2NX" localSheetId="9" hidden="1">#REF!</definedName>
    <definedName name="BExTX11TGMK4J1I8SCX5QV40L2NX" hidden="1">#REF!</definedName>
    <definedName name="BExTX1NDJMYRERGKCYTBGJXXUSGU" localSheetId="16" hidden="1">#REF!</definedName>
    <definedName name="BExTX1NDJMYRERGKCYTBGJXXUSGU" localSheetId="18" hidden="1">#REF!</definedName>
    <definedName name="BExTX1NDJMYRERGKCYTBGJXXUSGU" localSheetId="19" hidden="1">#REF!</definedName>
    <definedName name="BExTX1NDJMYRERGKCYTBGJXXUSGU" localSheetId="12" hidden="1">#REF!</definedName>
    <definedName name="BExTX1NDJMYRERGKCYTBGJXXUSGU" localSheetId="11" hidden="1">#REF!</definedName>
    <definedName name="BExTX1NDJMYRERGKCYTBGJXXUSGU" localSheetId="7" hidden="1">#REF!</definedName>
    <definedName name="BExTX1NDJMYRERGKCYTBGJXXUSGU" localSheetId="9" hidden="1">#REF!</definedName>
    <definedName name="BExTX1NDJMYRERGKCYTBGJXXUSGU" hidden="1">#REF!</definedName>
    <definedName name="BExTX476KI0RNB71XI5TYMANSGBG" localSheetId="10" hidden="1">#REF!</definedName>
    <definedName name="BExTX476KI0RNB71XI5TYMANSGBG" hidden="1">'[2]Reco Sheet for Fcast'!$F$10:$G$10</definedName>
    <definedName name="BExTXJ6HBAIXMMWKZTJNFDYVZCAY" localSheetId="16" hidden="1">'[3]AMI P &amp; L'!#REF!</definedName>
    <definedName name="BExTXJ6HBAIXMMWKZTJNFDYVZCAY" localSheetId="18" hidden="1">'[3]AMI P &amp; L'!#REF!</definedName>
    <definedName name="BExTXJ6HBAIXMMWKZTJNFDYVZCAY" localSheetId="19" hidden="1">'[3]AMI P &amp; L'!#REF!</definedName>
    <definedName name="BExTXJ6HBAIXMMWKZTJNFDYVZCAY" localSheetId="12" hidden="1">'[3]AMI P &amp; L'!#REF!</definedName>
    <definedName name="BExTXJ6HBAIXMMWKZTJNFDYVZCAY" localSheetId="5" hidden="1">'[3]AMI P &amp; L'!#REF!</definedName>
    <definedName name="BExTXJ6HBAIXMMWKZTJNFDYVZCAY" localSheetId="11" hidden="1">'[3]AMI P &amp; L'!#REF!</definedName>
    <definedName name="BExTXJ6HBAIXMMWKZTJNFDYVZCAY" localSheetId="7" hidden="1">'[3]AMI P &amp; L'!#REF!</definedName>
    <definedName name="BExTXJ6HBAIXMMWKZTJNFDYVZCAY" localSheetId="9" hidden="1">'[3]AMI P &amp; L'!#REF!</definedName>
    <definedName name="BExTXJ6HBAIXMMWKZTJNFDYVZCAY" localSheetId="10" hidden="1">#REF!</definedName>
    <definedName name="BExTXJ6HBAIXMMWKZTJNFDYVZCAY" hidden="1">'[3]AMI P &amp; L'!#REF!</definedName>
    <definedName name="BExTXT812NQT8GAEGH738U29BI0D" localSheetId="16" hidden="1">'[3]AMI P &amp; L'!#REF!</definedName>
    <definedName name="BExTXT812NQT8GAEGH738U29BI0D" localSheetId="18" hidden="1">'[3]AMI P &amp; L'!#REF!</definedName>
    <definedName name="BExTXT812NQT8GAEGH738U29BI0D" localSheetId="19" hidden="1">'[3]AMI P &amp; L'!#REF!</definedName>
    <definedName name="BExTXT812NQT8GAEGH738U29BI0D" localSheetId="12" hidden="1">'[3]AMI P &amp; L'!#REF!</definedName>
    <definedName name="BExTXT812NQT8GAEGH738U29BI0D" localSheetId="11" hidden="1">'[3]AMI P &amp; L'!#REF!</definedName>
    <definedName name="BExTXT812NQT8GAEGH738U29BI0D" localSheetId="7" hidden="1">'[3]AMI P &amp; L'!#REF!</definedName>
    <definedName name="BExTXT812NQT8GAEGH738U29BI0D" localSheetId="9" hidden="1">'[3]AMI P &amp; L'!#REF!</definedName>
    <definedName name="BExTXT812NQT8GAEGH738U29BI0D" localSheetId="10" hidden="1">#REF!</definedName>
    <definedName name="BExTXT812NQT8GAEGH738U29BI0D" hidden="1">'[3]AMI P &amp; L'!#REF!</definedName>
    <definedName name="BExTXWIP2TFPTQ76NHFOB72NICRZ" localSheetId="10" hidden="1">#REF!</definedName>
    <definedName name="BExTXWIP2TFPTQ76NHFOB72NICRZ" hidden="1">'[2]Reco Sheet for Fcast'!$H$2:$I$2</definedName>
    <definedName name="BExTY0EZPY8I8D2FD3CDWXYG9YR6" localSheetId="16" hidden="1">#REF!</definedName>
    <definedName name="BExTY0EZPY8I8D2FD3CDWXYG9YR6" localSheetId="18" hidden="1">#REF!</definedName>
    <definedName name="BExTY0EZPY8I8D2FD3CDWXYG9YR6" localSheetId="19" hidden="1">#REF!</definedName>
    <definedName name="BExTY0EZPY8I8D2FD3CDWXYG9YR6" localSheetId="12" hidden="1">#REF!</definedName>
    <definedName name="BExTY0EZPY8I8D2FD3CDWXYG9YR6" localSheetId="5" hidden="1">#REF!</definedName>
    <definedName name="BExTY0EZPY8I8D2FD3CDWXYG9YR6" localSheetId="11" hidden="1">#REF!</definedName>
    <definedName name="BExTY0EZPY8I8D2FD3CDWXYG9YR6" localSheetId="7" hidden="1">#REF!</definedName>
    <definedName name="BExTY0EZPY8I8D2FD3CDWXYG9YR6" localSheetId="9" hidden="1">#REF!</definedName>
    <definedName name="BExTY0EZPY8I8D2FD3CDWXYG9YR6" hidden="1">#REF!</definedName>
    <definedName name="BExTY5T62H651VC86QM4X7E28JVA" localSheetId="16" hidden="1">'[3]AMI P &amp; L'!#REF!</definedName>
    <definedName name="BExTY5T62H651VC86QM4X7E28JVA" localSheetId="18" hidden="1">'[3]AMI P &amp; L'!#REF!</definedName>
    <definedName name="BExTY5T62H651VC86QM4X7E28JVA" localSheetId="19" hidden="1">'[3]AMI P &amp; L'!#REF!</definedName>
    <definedName name="BExTY5T62H651VC86QM4X7E28JVA" localSheetId="12" hidden="1">'[3]AMI P &amp; L'!#REF!</definedName>
    <definedName name="BExTY5T62H651VC86QM4X7E28JVA" localSheetId="5" hidden="1">'[3]AMI P &amp; L'!#REF!</definedName>
    <definedName name="BExTY5T62H651VC86QM4X7E28JVA" localSheetId="11" hidden="1">'[3]AMI P &amp; L'!#REF!</definedName>
    <definedName name="BExTY5T62H651VC86QM4X7E28JVA" localSheetId="7" hidden="1">'[3]AMI P &amp; L'!#REF!</definedName>
    <definedName name="BExTY5T62H651VC86QM4X7E28JVA" localSheetId="9" hidden="1">'[3]AMI P &amp; L'!#REF!</definedName>
    <definedName name="BExTY5T62H651VC86QM4X7E28JVA" localSheetId="10" hidden="1">#REF!</definedName>
    <definedName name="BExTY5T62H651VC86QM4X7E28JVA" hidden="1">'[3]AMI P &amp; L'!#REF!</definedName>
    <definedName name="BExTYKCEFJ83LZM95M1V7CSFQVEA" localSheetId="10" hidden="1">#REF!</definedName>
    <definedName name="BExTYKCEFJ83LZM95M1V7CSFQVEA" hidden="1">'[2]Reco Sheet for Fcast'!$G$2</definedName>
    <definedName name="BExTYNHRQ0T9YWN16KKDWXQ3D73B" hidden="1">'[2]Reco Sheet for Fcast'!$F$9:$G$9</definedName>
    <definedName name="BExTYPLA9N640MFRJJQPKXT7P88M" localSheetId="10" hidden="1">#REF!</definedName>
    <definedName name="BExTYPLA9N640MFRJJQPKXT7P88M" hidden="1">'[2]Reco Sheet for Fcast'!$I$10:$J$10</definedName>
    <definedName name="BExTZ7F71SNTOX4LLZCK5R9VUMIJ" localSheetId="10" hidden="1">#REF!</definedName>
    <definedName name="BExTZ7F71SNTOX4LLZCK5R9VUMIJ" hidden="1">'[2]Reco Sheet for Fcast'!$F$8:$G$8</definedName>
    <definedName name="BExTZ8X5G9S3PA4FPSNK7T69W7QT" localSheetId="10" hidden="1">#REF!</definedName>
    <definedName name="BExTZ8X5G9S3PA4FPSNK7T69W7QT" hidden="1">'[2]Reco Sheet for Fcast'!$F$15</definedName>
    <definedName name="BExTZ97Y0RMR8V5BI9F2H4MFB77O" localSheetId="10" hidden="1">#REF!</definedName>
    <definedName name="BExTZ97Y0RMR8V5BI9F2H4MFB77O" hidden="1">'[2]Reco Sheet for Fcast'!$F$8:$G$8</definedName>
    <definedName name="BExTZCNYJOB7B7OI7V27ZVLV1X2D" localSheetId="16" hidden="1">#REF!</definedName>
    <definedName name="BExTZCNYJOB7B7OI7V27ZVLV1X2D" localSheetId="18" hidden="1">#REF!</definedName>
    <definedName name="BExTZCNYJOB7B7OI7V27ZVLV1X2D" localSheetId="19" hidden="1">#REF!</definedName>
    <definedName name="BExTZCNYJOB7B7OI7V27ZVLV1X2D" localSheetId="12" hidden="1">#REF!</definedName>
    <definedName name="BExTZCNYJOB7B7OI7V27ZVLV1X2D" localSheetId="5" hidden="1">#REF!</definedName>
    <definedName name="BExTZCNYJOB7B7OI7V27ZVLV1X2D" localSheetId="11" hidden="1">#REF!</definedName>
    <definedName name="BExTZCNYJOB7B7OI7V27ZVLV1X2D" localSheetId="7" hidden="1">#REF!</definedName>
    <definedName name="BExTZCNYJOB7B7OI7V27ZVLV1X2D" localSheetId="9" hidden="1">#REF!</definedName>
    <definedName name="BExTZCNYJOB7B7OI7V27ZVLV1X2D" hidden="1">#REF!</definedName>
    <definedName name="BExTZK5PMCAXJL4DUIGL6H9Y8U4C" localSheetId="10" hidden="1">#REF!</definedName>
    <definedName name="BExTZK5PMCAXJL4DUIGL6H9Y8U4C" hidden="1">'[2]Reco Sheet for Fcast'!$G$2</definedName>
    <definedName name="BExTZKB6L5SXV5UN71YVTCBEIGWY" localSheetId="10" hidden="1">#REF!</definedName>
    <definedName name="BExTZKB6L5SXV5UN71YVTCBEIGWY" hidden="1">'[2]Reco Sheet for Fcast'!$F$11:$G$11</definedName>
    <definedName name="BExTZLICVKK4NBJFEGL270GJ2VQO" localSheetId="10" hidden="1">#REF!</definedName>
    <definedName name="BExTZLICVKK4NBJFEGL270GJ2VQO" hidden="1">'[2]Reco Sheet for Fcast'!$F$11:$G$11</definedName>
    <definedName name="BExTZO2596CBZKPI7YNA1QQNPAIJ" localSheetId="16" hidden="1">'[3]AMI P &amp; L'!#REF!</definedName>
    <definedName name="BExTZO2596CBZKPI7YNA1QQNPAIJ" localSheetId="18" hidden="1">'[3]AMI P &amp; L'!#REF!</definedName>
    <definedName name="BExTZO2596CBZKPI7YNA1QQNPAIJ" localSheetId="19" hidden="1">'[3]AMI P &amp; L'!#REF!</definedName>
    <definedName name="BExTZO2596CBZKPI7YNA1QQNPAIJ" localSheetId="12" hidden="1">'[3]AMI P &amp; L'!#REF!</definedName>
    <definedName name="BExTZO2596CBZKPI7YNA1QQNPAIJ" localSheetId="5" hidden="1">'[3]AMI P &amp; L'!#REF!</definedName>
    <definedName name="BExTZO2596CBZKPI7YNA1QQNPAIJ" localSheetId="11" hidden="1">'[3]AMI P &amp; L'!#REF!</definedName>
    <definedName name="BExTZO2596CBZKPI7YNA1QQNPAIJ" localSheetId="7" hidden="1">'[3]AMI P &amp; L'!#REF!</definedName>
    <definedName name="BExTZO2596CBZKPI7YNA1QQNPAIJ" localSheetId="9" hidden="1">'[3]AMI P &amp; L'!#REF!</definedName>
    <definedName name="BExTZO2596CBZKPI7YNA1QQNPAIJ" localSheetId="10" hidden="1">#REF!</definedName>
    <definedName name="BExTZO2596CBZKPI7YNA1QQNPAIJ" hidden="1">'[3]AMI P &amp; L'!#REF!</definedName>
    <definedName name="BExTZRI5JZ4A251Y611W94RCOSWH" localSheetId="16" hidden="1">#REF!</definedName>
    <definedName name="BExTZRI5JZ4A251Y611W94RCOSWH" localSheetId="18" hidden="1">#REF!</definedName>
    <definedName name="BExTZRI5JZ4A251Y611W94RCOSWH" localSheetId="19" hidden="1">#REF!</definedName>
    <definedName name="BExTZRI5JZ4A251Y611W94RCOSWH" localSheetId="12" hidden="1">#REF!</definedName>
    <definedName name="BExTZRI5JZ4A251Y611W94RCOSWH" localSheetId="5" hidden="1">#REF!</definedName>
    <definedName name="BExTZRI5JZ4A251Y611W94RCOSWH" localSheetId="11" hidden="1">#REF!</definedName>
    <definedName name="BExTZRI5JZ4A251Y611W94RCOSWH" localSheetId="7" hidden="1">#REF!</definedName>
    <definedName name="BExTZRI5JZ4A251Y611W94RCOSWH" localSheetId="9" hidden="1">#REF!</definedName>
    <definedName name="BExTZRI5JZ4A251Y611W94RCOSWH" hidden="1">#REF!</definedName>
    <definedName name="BExTZY8TDV4U7FQL7O10G6VKWKPJ" localSheetId="10" hidden="1">#REF!</definedName>
    <definedName name="BExTZY8TDV4U7FQL7O10G6VKWKPJ" hidden="1">'[2]Reco Sheet for Fcast'!$F$10:$G$10</definedName>
    <definedName name="BExU02QNT4LT7H9JPUC4FXTLVGZT" localSheetId="16" hidden="1">'[3]AMI P &amp; L'!#REF!</definedName>
    <definedName name="BExU02QNT4LT7H9JPUC4FXTLVGZT" localSheetId="18" hidden="1">'[3]AMI P &amp; L'!#REF!</definedName>
    <definedName name="BExU02QNT4LT7H9JPUC4FXTLVGZT" localSheetId="19" hidden="1">'[3]AMI P &amp; L'!#REF!</definedName>
    <definedName name="BExU02QNT4LT7H9JPUC4FXTLVGZT" localSheetId="12" hidden="1">'[3]AMI P &amp; L'!#REF!</definedName>
    <definedName name="BExU02QNT4LT7H9JPUC4FXTLVGZT" localSheetId="5" hidden="1">'[3]AMI P &amp; L'!#REF!</definedName>
    <definedName name="BExU02QNT4LT7H9JPUC4FXTLVGZT" localSheetId="11" hidden="1">'[3]AMI P &amp; L'!#REF!</definedName>
    <definedName name="BExU02QNT4LT7H9JPUC4FXTLVGZT" localSheetId="7" hidden="1">'[3]AMI P &amp; L'!#REF!</definedName>
    <definedName name="BExU02QNT4LT7H9JPUC4FXTLVGZT" localSheetId="9" hidden="1">'[3]AMI P &amp; L'!#REF!</definedName>
    <definedName name="BExU02QNT4LT7H9JPUC4FXTLVGZT" localSheetId="10" hidden="1">#REF!</definedName>
    <definedName name="BExU02QNT4LT7H9JPUC4FXTLVGZT" hidden="1">'[3]AMI P &amp; L'!#REF!</definedName>
    <definedName name="BExU0BFJJQO1HJZKI14QGOQ6JROO" localSheetId="10" hidden="1">#REF!</definedName>
    <definedName name="BExU0BFJJQO1HJZKI14QGOQ6JROO" hidden="1">'[2]Reco Sheet for Fcast'!$I$9:$J$9</definedName>
    <definedName name="BExU0FH5WTGW8MRFUFMDDSMJ6YQ5" localSheetId="10" hidden="1">#REF!</definedName>
    <definedName name="BExU0FH5WTGW8MRFUFMDDSMJ6YQ5" hidden="1">'[2]Reco Sheet for Fcast'!$F$10:$G$10</definedName>
    <definedName name="BExU0GDOIL9U33QGU9ZU3YX3V1I4" localSheetId="10" hidden="1">#REF!</definedName>
    <definedName name="BExU0GDOIL9U33QGU9ZU3YX3V1I4" hidden="1">'[2]Reco Sheet for Fcast'!$F$10:$G$10</definedName>
    <definedName name="BExU0GTRJDB0T7KEE27AHPJ1VG21" localSheetId="16" hidden="1">#REF!</definedName>
    <definedName name="BExU0GTRJDB0T7KEE27AHPJ1VG21" localSheetId="18" hidden="1">#REF!</definedName>
    <definedName name="BExU0GTRJDB0T7KEE27AHPJ1VG21" localSheetId="19" hidden="1">#REF!</definedName>
    <definedName name="BExU0GTRJDB0T7KEE27AHPJ1VG21" localSheetId="12" hidden="1">#REF!</definedName>
    <definedName name="BExU0GTRJDB0T7KEE27AHPJ1VG21" localSheetId="5" hidden="1">#REF!</definedName>
    <definedName name="BExU0GTRJDB0T7KEE27AHPJ1VG21" localSheetId="11" hidden="1">#REF!</definedName>
    <definedName name="BExU0GTRJDB0T7KEE27AHPJ1VG21" localSheetId="7" hidden="1">#REF!</definedName>
    <definedName name="BExU0GTRJDB0T7KEE27AHPJ1VG21" localSheetId="9" hidden="1">#REF!</definedName>
    <definedName name="BExU0GTRJDB0T7KEE27AHPJ1VG21" hidden="1">#REF!</definedName>
    <definedName name="BExU0HKTO8WJDQDWRTUK5TETM3HS" localSheetId="10" hidden="1">#REF!</definedName>
    <definedName name="BExU0HKTO8WJDQDWRTUK5TETM3HS" hidden="1">'[2]Reco Sheet for Fcast'!$F$15</definedName>
    <definedName name="BExU0HQ4TX5Q172958BE5EAUX5J9" localSheetId="16" hidden="1">#REF!</definedName>
    <definedName name="BExU0HQ4TX5Q172958BE5EAUX5J9" localSheetId="18" hidden="1">#REF!</definedName>
    <definedName name="BExU0HQ4TX5Q172958BE5EAUX5J9" localSheetId="19" hidden="1">#REF!</definedName>
    <definedName name="BExU0HQ4TX5Q172958BE5EAUX5J9" localSheetId="12" hidden="1">#REF!</definedName>
    <definedName name="BExU0HQ4TX5Q172958BE5EAUX5J9" localSheetId="5" hidden="1">#REF!</definedName>
    <definedName name="BExU0HQ4TX5Q172958BE5EAUX5J9" localSheetId="11" hidden="1">#REF!</definedName>
    <definedName name="BExU0HQ4TX5Q172958BE5EAUX5J9" localSheetId="7" hidden="1">#REF!</definedName>
    <definedName name="BExU0HQ4TX5Q172958BE5EAUX5J9" localSheetId="9" hidden="1">#REF!</definedName>
    <definedName name="BExU0HQ4TX5Q172958BE5EAUX5J9" hidden="1">#REF!</definedName>
    <definedName name="BExU0MTJQPE041ZN7H8UKGV6MZT7" localSheetId="10" hidden="1">#REF!</definedName>
    <definedName name="BExU0MTJQPE041ZN7H8UKGV6MZT7" hidden="1">'[2]Reco Sheet for Fcast'!$F$10:$G$10</definedName>
    <definedName name="BExU0V279SQQZ2OOHNLK0LYLXALV" localSheetId="16" hidden="1">#REF!</definedName>
    <definedName name="BExU0V279SQQZ2OOHNLK0LYLXALV" localSheetId="18" hidden="1">#REF!</definedName>
    <definedName name="BExU0V279SQQZ2OOHNLK0LYLXALV" localSheetId="19" hidden="1">#REF!</definedName>
    <definedName name="BExU0V279SQQZ2OOHNLK0LYLXALV" localSheetId="12" hidden="1">#REF!</definedName>
    <definedName name="BExU0V279SQQZ2OOHNLK0LYLXALV" localSheetId="5" hidden="1">#REF!</definedName>
    <definedName name="BExU0V279SQQZ2OOHNLK0LYLXALV" localSheetId="11" hidden="1">#REF!</definedName>
    <definedName name="BExU0V279SQQZ2OOHNLK0LYLXALV" localSheetId="7" hidden="1">#REF!</definedName>
    <definedName name="BExU0V279SQQZ2OOHNLK0LYLXALV" localSheetId="9" hidden="1">#REF!</definedName>
    <definedName name="BExU0V279SQQZ2OOHNLK0LYLXALV" hidden="1">#REF!</definedName>
    <definedName name="BExU0ZUUFYHLUK4M4E8GLGIBBNT0" localSheetId="10" hidden="1">#REF!</definedName>
    <definedName name="BExU0ZUUFYHLUK4M4E8GLGIBBNT0" hidden="1">'[2]Reco Sheet for Fcast'!$F$10:$G$10</definedName>
    <definedName name="BExU13B0OT72I9SWX9VOIQTJ3APV" localSheetId="16" hidden="1">#REF!</definedName>
    <definedName name="BExU13B0OT72I9SWX9VOIQTJ3APV" localSheetId="18" hidden="1">#REF!</definedName>
    <definedName name="BExU13B0OT72I9SWX9VOIQTJ3APV" localSheetId="19" hidden="1">#REF!</definedName>
    <definedName name="BExU13B0OT72I9SWX9VOIQTJ3APV" localSheetId="12" hidden="1">#REF!</definedName>
    <definedName name="BExU13B0OT72I9SWX9VOIQTJ3APV" localSheetId="5" hidden="1">#REF!</definedName>
    <definedName name="BExU13B0OT72I9SWX9VOIQTJ3APV" localSheetId="11" hidden="1">#REF!</definedName>
    <definedName name="BExU13B0OT72I9SWX9VOIQTJ3APV" localSheetId="7" hidden="1">#REF!</definedName>
    <definedName name="BExU13B0OT72I9SWX9VOIQTJ3APV" localSheetId="9" hidden="1">#REF!</definedName>
    <definedName name="BExU13B0OT72I9SWX9VOIQTJ3APV" hidden="1">#REF!</definedName>
    <definedName name="BExU147D6RPG6ZVTSXRKFSVRHSBG" localSheetId="10" hidden="1">#REF!</definedName>
    <definedName name="BExU147D6RPG6ZVTSXRKFSVRHSBG" hidden="1">'[2]Reco Sheet for Fcast'!$F$11:$G$11</definedName>
    <definedName name="BExU16R10W1SOAPNG4CDJ01T7JRE" localSheetId="10" hidden="1">#REF!</definedName>
    <definedName name="BExU16R10W1SOAPNG4CDJ01T7JRE" hidden="1">'[2]Reco Sheet for Fcast'!$I$6:$J$6</definedName>
    <definedName name="BExU17CKOR3GNIHDNVLH9L1IOJS9" localSheetId="10" hidden="1">#REF!</definedName>
    <definedName name="BExU17CKOR3GNIHDNVLH9L1IOJS9" hidden="1">'[2]Reco Sheet for Fcast'!$F$10:$G$10</definedName>
    <definedName name="BExU1CQSGHIYEUTB4X944L0P5KO6" hidden="1">'[2]Reco Sheet for Fcast'!$I$8:$J$8</definedName>
    <definedName name="BExU1GXUTLRPJN4MRINLAPHSZQFG" localSheetId="10" hidden="1">#REF!</definedName>
    <definedName name="BExU1GXUTLRPJN4MRINLAPHSZQFG" hidden="1">'[2]Reco Sheet for Fcast'!$F$15</definedName>
    <definedName name="BExU1IL9AOHFO85BZB6S60DK3N8H" localSheetId="16" hidden="1">'[3]AMI P &amp; L'!#REF!</definedName>
    <definedName name="BExU1IL9AOHFO85BZB6S60DK3N8H" localSheetId="18" hidden="1">'[3]AMI P &amp; L'!#REF!</definedName>
    <definedName name="BExU1IL9AOHFO85BZB6S60DK3N8H" localSheetId="19" hidden="1">'[3]AMI P &amp; L'!#REF!</definedName>
    <definedName name="BExU1IL9AOHFO85BZB6S60DK3N8H" localSheetId="12" hidden="1">'[3]AMI P &amp; L'!#REF!</definedName>
    <definedName name="BExU1IL9AOHFO85BZB6S60DK3N8H" localSheetId="5" hidden="1">'[3]AMI P &amp; L'!#REF!</definedName>
    <definedName name="BExU1IL9AOHFO85BZB6S60DK3N8H" localSheetId="11" hidden="1">'[3]AMI P &amp; L'!#REF!</definedName>
    <definedName name="BExU1IL9AOHFO85BZB6S60DK3N8H" localSheetId="7" hidden="1">'[3]AMI P &amp; L'!#REF!</definedName>
    <definedName name="BExU1IL9AOHFO85BZB6S60DK3N8H" localSheetId="9" hidden="1">'[3]AMI P &amp; L'!#REF!</definedName>
    <definedName name="BExU1IL9AOHFO85BZB6S60DK3N8H" localSheetId="10" hidden="1">#REF!</definedName>
    <definedName name="BExU1IL9AOHFO85BZB6S60DK3N8H" hidden="1">'[3]AMI P &amp; L'!#REF!</definedName>
    <definedName name="BExU1NOPS09CLFZL1O31RAF9BQNQ" localSheetId="16" hidden="1">'[3]AMI P &amp; L'!#REF!</definedName>
    <definedName name="BExU1NOPS09CLFZL1O31RAF9BQNQ" localSheetId="18" hidden="1">'[3]AMI P &amp; L'!#REF!</definedName>
    <definedName name="BExU1NOPS09CLFZL1O31RAF9BQNQ" localSheetId="19" hidden="1">'[3]AMI P &amp; L'!#REF!</definedName>
    <definedName name="BExU1NOPS09CLFZL1O31RAF9BQNQ" localSheetId="12" hidden="1">'[3]AMI P &amp; L'!#REF!</definedName>
    <definedName name="BExU1NOPS09CLFZL1O31RAF9BQNQ" localSheetId="11" hidden="1">'[3]AMI P &amp; L'!#REF!</definedName>
    <definedName name="BExU1NOPS09CLFZL1O31RAF9BQNQ" localSheetId="7" hidden="1">'[3]AMI P &amp; L'!#REF!</definedName>
    <definedName name="BExU1NOPS09CLFZL1O31RAF9BQNQ" localSheetId="9" hidden="1">'[3]AMI P &amp; L'!#REF!</definedName>
    <definedName name="BExU1NOPS09CLFZL1O31RAF9BQNQ" localSheetId="10" hidden="1">#REF!</definedName>
    <definedName name="BExU1NOPS09CLFZL1O31RAF9BQNQ" hidden="1">'[3]AMI P &amp; L'!#REF!</definedName>
    <definedName name="BExU1PH9MOEX1JZVZ3D5M9DXB191" localSheetId="10" hidden="1">#REF!</definedName>
    <definedName name="BExU1PH9MOEX1JZVZ3D5M9DXB191" hidden="1">'[2]Reco Sheet for Fcast'!$H$2:$I$2</definedName>
    <definedName name="BExU1QZEEKJA35IMEOLOJ3ODX0ZA" localSheetId="10" hidden="1">#REF!</definedName>
    <definedName name="BExU1QZEEKJA35IMEOLOJ3ODX0ZA" hidden="1">'[2]Reco Sheet for Fcast'!$F$9:$G$9</definedName>
    <definedName name="BExU1VRURIWWVJ95O40WA23LMTJD" localSheetId="16" hidden="1">'[3]AMI P &amp; L'!#REF!</definedName>
    <definedName name="BExU1VRURIWWVJ95O40WA23LMTJD" localSheetId="18" hidden="1">'[3]AMI P &amp; L'!#REF!</definedName>
    <definedName name="BExU1VRURIWWVJ95O40WA23LMTJD" localSheetId="19" hidden="1">'[3]AMI P &amp; L'!#REF!</definedName>
    <definedName name="BExU1VRURIWWVJ95O40WA23LMTJD" localSheetId="12" hidden="1">'[3]AMI P &amp; L'!#REF!</definedName>
    <definedName name="BExU1VRURIWWVJ95O40WA23LMTJD" localSheetId="5" hidden="1">'[3]AMI P &amp; L'!#REF!</definedName>
    <definedName name="BExU1VRURIWWVJ95O40WA23LMTJD" localSheetId="11" hidden="1">'[3]AMI P &amp; L'!#REF!</definedName>
    <definedName name="BExU1VRURIWWVJ95O40WA23LMTJD" localSheetId="7" hidden="1">'[3]AMI P &amp; L'!#REF!</definedName>
    <definedName name="BExU1VRURIWWVJ95O40WA23LMTJD" localSheetId="9" hidden="1">'[3]AMI P &amp; L'!#REF!</definedName>
    <definedName name="BExU1VRURIWWVJ95O40WA23LMTJD" localSheetId="10" hidden="1">#REF!</definedName>
    <definedName name="BExU1VRURIWWVJ95O40WA23LMTJD" hidden="1">'[3]AMI P &amp; L'!#REF!</definedName>
    <definedName name="BExU2M5CK6XK55UIHDVYRXJJJRI4" localSheetId="10" hidden="1">#REF!</definedName>
    <definedName name="BExU2M5CK6XK55UIHDVYRXJJJRI4" hidden="1">'[2]Reco Sheet for Fcast'!$F$15</definedName>
    <definedName name="BExU2TXVT25ZTOFQAF6CM53Z1RLF" localSheetId="10" hidden="1">#REF!</definedName>
    <definedName name="BExU2TXVT25ZTOFQAF6CM53Z1RLF" hidden="1">'[2]Reco Sheet for Fcast'!$K$2</definedName>
    <definedName name="BExU2XZLYIU19G7358W5T9E87AFR" localSheetId="10" hidden="1">#REF!</definedName>
    <definedName name="BExU2XZLYIU19G7358W5T9E87AFR" hidden="1">'[2]Reco Sheet for Fcast'!$I$7:$J$7</definedName>
    <definedName name="BExU31FMG5EZ3RLMEW3HTVQ1N7XG" localSheetId="16" hidden="1">#REF!</definedName>
    <definedName name="BExU31FMG5EZ3RLMEW3HTVQ1N7XG" localSheetId="18" hidden="1">#REF!</definedName>
    <definedName name="BExU31FMG5EZ3RLMEW3HTVQ1N7XG" localSheetId="19" hidden="1">#REF!</definedName>
    <definedName name="BExU31FMG5EZ3RLMEW3HTVQ1N7XG" localSheetId="12" hidden="1">#REF!</definedName>
    <definedName name="BExU31FMG5EZ3RLMEW3HTVQ1N7XG" localSheetId="8" hidden="1">#REF!</definedName>
    <definedName name="BExU31FMG5EZ3RLMEW3HTVQ1N7XG" localSheetId="11" hidden="1">#REF!</definedName>
    <definedName name="BExU31FMG5EZ3RLMEW3HTVQ1N7XG" localSheetId="7" hidden="1">#REF!</definedName>
    <definedName name="BExU31FMG5EZ3RLMEW3HTVQ1N7XG" localSheetId="9" hidden="1">#REF!</definedName>
    <definedName name="BExU31FMG5EZ3RLMEW3HTVQ1N7XG" hidden="1">#REF!</definedName>
    <definedName name="BExU3B66MCKJFSKT3HL8B5EJGVX0" localSheetId="10" hidden="1">#REF!</definedName>
    <definedName name="BExU3B66MCKJFSKT3HL8B5EJGVX0" hidden="1">'[2]Reco Sheet for Fcast'!$G$2</definedName>
    <definedName name="BExU3RYEDSJFAKYWNZXCULXMIK83" hidden="1">'[4]Bud Mth'!$F$11:$G$11</definedName>
    <definedName name="BExU3UNI9NR1RNZR07NSLSZMDOQQ" localSheetId="10" hidden="1">#REF!</definedName>
    <definedName name="BExU3UNI9NR1RNZR07NSLSZMDOQQ" hidden="1">'[2]Reco Sheet for Fcast'!$I$6:$J$6</definedName>
    <definedName name="BExU401R18N6XKZKL7CNFOZQCM14" localSheetId="10" hidden="1">#REF!</definedName>
    <definedName name="BExU401R18N6XKZKL7CNFOZQCM14" hidden="1">'[2]Reco Sheet for Fcast'!$F$10:$G$10</definedName>
    <definedName name="BExU41UI1HPSMTWQ49N53B0N2Y8P" localSheetId="16" hidden="1">#REF!</definedName>
    <definedName name="BExU41UI1HPSMTWQ49N53B0N2Y8P" localSheetId="18" hidden="1">#REF!</definedName>
    <definedName name="BExU41UI1HPSMTWQ49N53B0N2Y8P" localSheetId="19" hidden="1">#REF!</definedName>
    <definedName name="BExU41UI1HPSMTWQ49N53B0N2Y8P" localSheetId="12" hidden="1">#REF!</definedName>
    <definedName name="BExU41UI1HPSMTWQ49N53B0N2Y8P" localSheetId="5" hidden="1">#REF!</definedName>
    <definedName name="BExU41UI1HPSMTWQ49N53B0N2Y8P" localSheetId="11" hidden="1">#REF!</definedName>
    <definedName name="BExU41UI1HPSMTWQ49N53B0N2Y8P" localSheetId="7" hidden="1">#REF!</definedName>
    <definedName name="BExU41UI1HPSMTWQ49N53B0N2Y8P" localSheetId="9" hidden="1">#REF!</definedName>
    <definedName name="BExU41UI1HPSMTWQ49N53B0N2Y8P" localSheetId="10" hidden="1">#REF!</definedName>
    <definedName name="BExU41UI1HPSMTWQ49N53B0N2Y8P" hidden="1">#REF!</definedName>
    <definedName name="BExU42QVGY7TK39W1BIN6CDRG2OE" localSheetId="10" hidden="1">#REF!</definedName>
    <definedName name="BExU42QVGY7TK39W1BIN6CDRG2OE" hidden="1">'[2]Reco Sheet for Fcast'!$I$10:$J$10</definedName>
    <definedName name="BExU46CCJ3OAXXF669QU83U8505X" localSheetId="16" hidden="1">#REF!</definedName>
    <definedName name="BExU46CCJ3OAXXF669QU83U8505X" localSheetId="18" hidden="1">#REF!</definedName>
    <definedName name="BExU46CCJ3OAXXF669QU83U8505X" localSheetId="19" hidden="1">#REF!</definedName>
    <definedName name="BExU46CCJ3OAXXF669QU83U8505X" localSheetId="12" hidden="1">#REF!</definedName>
    <definedName name="BExU46CCJ3OAXXF669QU83U8505X" localSheetId="5" hidden="1">#REF!</definedName>
    <definedName name="BExU46CCJ3OAXXF669QU83U8505X" localSheetId="11" hidden="1">#REF!</definedName>
    <definedName name="BExU46CCJ3OAXXF669QU83U8505X" localSheetId="7" hidden="1">#REF!</definedName>
    <definedName name="BExU46CCJ3OAXXF669QU83U8505X" localSheetId="9" hidden="1">#REF!</definedName>
    <definedName name="BExU46CCJ3OAXXF669QU83U8505X" hidden="1">#REF!</definedName>
    <definedName name="BExU47OZMS6TCWMEHHF0UCSFLLPI" localSheetId="10" hidden="1">#REF!</definedName>
    <definedName name="BExU47OZMS6TCWMEHHF0UCSFLLPI" hidden="1">'[2]Reco Sheet for Fcast'!$F$10:$G$10</definedName>
    <definedName name="BExU4D36E8TXN0M8KSNGEAFYP4DQ" localSheetId="10" hidden="1">#REF!</definedName>
    <definedName name="BExU4D36E8TXN0M8KSNGEAFYP4DQ" hidden="1">'[2]Reco Sheet for Fcast'!$F$11:$G$11</definedName>
    <definedName name="BExU4G31RRVLJ3AC6E1FNEFMXM3O" localSheetId="10" hidden="1">#REF!</definedName>
    <definedName name="BExU4G31RRVLJ3AC6E1FNEFMXM3O" hidden="1">'[2]Reco Sheet for Fcast'!$I$7:$J$7</definedName>
    <definedName name="BExU4GDVLPUEWBA4MRYRTQAUNO7B" localSheetId="16" hidden="1">'[3]AMI P &amp; L'!#REF!</definedName>
    <definedName name="BExU4GDVLPUEWBA4MRYRTQAUNO7B" localSheetId="18" hidden="1">'[3]AMI P &amp; L'!#REF!</definedName>
    <definedName name="BExU4GDVLPUEWBA4MRYRTQAUNO7B" localSheetId="19" hidden="1">'[3]AMI P &amp; L'!#REF!</definedName>
    <definedName name="BExU4GDVLPUEWBA4MRYRTQAUNO7B" localSheetId="12" hidden="1">'[3]AMI P &amp; L'!#REF!</definedName>
    <definedName name="BExU4GDVLPUEWBA4MRYRTQAUNO7B" localSheetId="5" hidden="1">'[3]AMI P &amp; L'!#REF!</definedName>
    <definedName name="BExU4GDVLPUEWBA4MRYRTQAUNO7B" localSheetId="11" hidden="1">'[3]AMI P &amp; L'!#REF!</definedName>
    <definedName name="BExU4GDVLPUEWBA4MRYRTQAUNO7B" localSheetId="7" hidden="1">'[3]AMI P &amp; L'!#REF!</definedName>
    <definedName name="BExU4GDVLPUEWBA4MRYRTQAUNO7B" localSheetId="9" hidden="1">'[3]AMI P &amp; L'!#REF!</definedName>
    <definedName name="BExU4GDVLPUEWBA4MRYRTQAUNO7B" localSheetId="10" hidden="1">#REF!</definedName>
    <definedName name="BExU4GDVLPUEWBA4MRYRTQAUNO7B" hidden="1">'[3]AMI P &amp; L'!#REF!</definedName>
    <definedName name="BExU4I148DA7PRCCISLWQ6ABXFK6" localSheetId="10" hidden="1">#REF!</definedName>
    <definedName name="BExU4I148DA7PRCCISLWQ6ABXFK6" hidden="1">'[2]Reco Sheet for Fcast'!$F$2:$G$2</definedName>
    <definedName name="BExU4L101H2KQHVKCKQ4PBAWZV6K" localSheetId="10" hidden="1">#REF!</definedName>
    <definedName name="BExU4L101H2KQHVKCKQ4PBAWZV6K" hidden="1">'[2]Reco Sheet for Fcast'!$G$2</definedName>
    <definedName name="BExU4NA00RRRBGRT6TOB0MXZRCRZ" localSheetId="10" hidden="1">#REF!</definedName>
    <definedName name="BExU4NA00RRRBGRT6TOB0MXZRCRZ" hidden="1">'[2]Reco Sheet for Fcast'!$I$8:$J$8</definedName>
    <definedName name="BExU529I6YHVOG83TJHWSILIQU1S" localSheetId="10" hidden="1">#REF!</definedName>
    <definedName name="BExU529I6YHVOG83TJHWSILIQU1S" hidden="1">'[2]Reco Sheet for Fcast'!$F$6:$G$6</definedName>
    <definedName name="BExU57YCIKPRD8QWL6EU0YR3NG3J" localSheetId="10" hidden="1">#REF!</definedName>
    <definedName name="BExU57YCIKPRD8QWL6EU0YR3NG3J" hidden="1">'[2]Reco Sheet for Fcast'!$G$2</definedName>
    <definedName name="BExU59WK17RXBRY6DNZSMRYEZFUD" hidden="1">'[2]Reco Sheet for Fcast'!$F$6:$G$6</definedName>
    <definedName name="BExU5DSTBWXLN6E59B757KRWRI6E" localSheetId="10" hidden="1">#REF!</definedName>
    <definedName name="BExU5DSTBWXLN6E59B757KRWRI6E" hidden="1">'[2]Reco Sheet for Fcast'!$H$2:$I$2</definedName>
    <definedName name="BExU5TDWM8NNDHYPQ7OQODTQ368A" localSheetId="10" hidden="1">#REF!</definedName>
    <definedName name="BExU5TDWM8NNDHYPQ7OQODTQ368A" hidden="1">'[2]Reco Sheet for Fcast'!$I$9:$J$9</definedName>
    <definedName name="BExU5U4T9X5KDP3VK3NW53ZHZR0J" localSheetId="16" hidden="1">#REF!</definedName>
    <definedName name="BExU5U4T9X5KDP3VK3NW53ZHZR0J" localSheetId="18" hidden="1">#REF!</definedName>
    <definedName name="BExU5U4T9X5KDP3VK3NW53ZHZR0J" localSheetId="19" hidden="1">#REF!</definedName>
    <definedName name="BExU5U4T9X5KDP3VK3NW53ZHZR0J" localSheetId="12" hidden="1">#REF!</definedName>
    <definedName name="BExU5U4T9X5KDP3VK3NW53ZHZR0J" localSheetId="5" hidden="1">#REF!</definedName>
    <definedName name="BExU5U4T9X5KDP3VK3NW53ZHZR0J" localSheetId="11" hidden="1">#REF!</definedName>
    <definedName name="BExU5U4T9X5KDP3VK3NW53ZHZR0J" localSheetId="7" hidden="1">#REF!</definedName>
    <definedName name="BExU5U4T9X5KDP3VK3NW53ZHZR0J" localSheetId="9" hidden="1">#REF!</definedName>
    <definedName name="BExU5U4T9X5KDP3VK3NW53ZHZR0J" localSheetId="10" hidden="1">#REF!</definedName>
    <definedName name="BExU5U4T9X5KDP3VK3NW53ZHZR0J" hidden="1">#REF!</definedName>
    <definedName name="BExU5X4OX1V1XHS6WSSORVQPP6Z3" localSheetId="10" hidden="1">#REF!</definedName>
    <definedName name="BExU5X4OX1V1XHS6WSSORVQPP6Z3" hidden="1">'[2]Reco Sheet for Fcast'!$I$8:$J$8</definedName>
    <definedName name="BExU5XVPARTFMRYHNUTBKDIL4UJN" localSheetId="10" hidden="1">#REF!</definedName>
    <definedName name="BExU5XVPARTFMRYHNUTBKDIL4UJN" hidden="1">'[2]Reco Sheet for Fcast'!$F$9:$G$9</definedName>
    <definedName name="BExU66KMFBAP8JCVG9VM1RD1TNFF" localSheetId="10" hidden="1">#REF!</definedName>
    <definedName name="BExU66KMFBAP8JCVG9VM1RD1TNFF" hidden="1">'[2]Reco Sheet for Fcast'!$F$8:$G$8</definedName>
    <definedName name="BExU68IOM3CB3TACNAE9565TW7SH" localSheetId="10" hidden="1">#REF!</definedName>
    <definedName name="BExU68IOM3CB3TACNAE9565TW7SH" hidden="1">'[2]Reco Sheet for Fcast'!$H$2:$I$2</definedName>
    <definedName name="BExU6AM82KN21E82HMWVP3LWP9IL" localSheetId="10" hidden="1">#REF!</definedName>
    <definedName name="BExU6AM82KN21E82HMWVP3LWP9IL" hidden="1">'[2]Reco Sheet for Fcast'!$I$8:$J$8</definedName>
    <definedName name="BExU6ECYWW93VXVS8TAIJBYECM1V" localSheetId="16" hidden="1">#REF!</definedName>
    <definedName name="BExU6ECYWW93VXVS8TAIJBYECM1V" localSheetId="18" hidden="1">#REF!</definedName>
    <definedName name="BExU6ECYWW93VXVS8TAIJBYECM1V" localSheetId="19" hidden="1">#REF!</definedName>
    <definedName name="BExU6ECYWW93VXVS8TAIJBYECM1V" localSheetId="12" hidden="1">#REF!</definedName>
    <definedName name="BExU6ECYWW93VXVS8TAIJBYECM1V" localSheetId="5" hidden="1">#REF!</definedName>
    <definedName name="BExU6ECYWW93VXVS8TAIJBYECM1V" localSheetId="11" hidden="1">#REF!</definedName>
    <definedName name="BExU6ECYWW93VXVS8TAIJBYECM1V" localSheetId="7" hidden="1">#REF!</definedName>
    <definedName name="BExU6ECYWW93VXVS8TAIJBYECM1V" localSheetId="9" hidden="1">#REF!</definedName>
    <definedName name="BExU6ECYWW93VXVS8TAIJBYECM1V" hidden="1">#REF!</definedName>
    <definedName name="BExU6FEU1MRHU98R9YOJC5OKUJ6L" localSheetId="10" hidden="1">#REF!</definedName>
    <definedName name="BExU6FEU1MRHU98R9YOJC5OKUJ6L" hidden="1">'[2]Reco Sheet for Fcast'!$I$11:$J$11</definedName>
    <definedName name="BExU6KIAJ663Y8W8QMU4HCF183DF" localSheetId="10" hidden="1">#REF!</definedName>
    <definedName name="BExU6KIAJ663Y8W8QMU4HCF183DF" hidden="1">'[2]Reco Sheet for Fcast'!$F$7:$G$7</definedName>
    <definedName name="BExU6KT19B4PG6SHXFBGBPLM66KT" localSheetId="10" hidden="1">#REF!</definedName>
    <definedName name="BExU6KT19B4PG6SHXFBGBPLM66KT" hidden="1">'[2]Reco Sheet for Fcast'!$G$2</definedName>
    <definedName name="BExU6PAVKIOAIMQ9XQIHHF1SUAGO" localSheetId="10" hidden="1">#REF!</definedName>
    <definedName name="BExU6PAVKIOAIMQ9XQIHHF1SUAGO" hidden="1">'[2]Reco Sheet for Fcast'!$F$6:$G$6</definedName>
    <definedName name="BExU6WXXC7SSQDMHSLUN5C2V4IYX" localSheetId="10" hidden="1">#REF!</definedName>
    <definedName name="BExU6WXXC7SSQDMHSLUN5C2V4IYX" hidden="1">'[2]Reco Sheet for Fcast'!$I$7:$J$7</definedName>
    <definedName name="BExU73387E74XE8A9UKZLZNJYY65" localSheetId="10" hidden="1">#REF!</definedName>
    <definedName name="BExU73387E74XE8A9UKZLZNJYY65" hidden="1">'[2]Reco Sheet for Fcast'!$I$7:$J$7</definedName>
    <definedName name="BExU76ZHCJM8I7VSICCMSTC33O6U" localSheetId="10" hidden="1">#REF!</definedName>
    <definedName name="BExU76ZHCJM8I7VSICCMSTC33O6U" hidden="1">'[2]Reco Sheet for Fcast'!$I$9:$J$9</definedName>
    <definedName name="BExU7BBTUF8BQ42DSGM94X5TG5GF" localSheetId="10" hidden="1">#REF!</definedName>
    <definedName name="BExU7BBTUF8BQ42DSGM94X5TG5GF" hidden="1">'[2]Reco Sheet for Fcast'!$I$10:$J$10</definedName>
    <definedName name="BExU7ES0XCYMF26C2IBWVI4GIYRC" localSheetId="16" hidden="1">#REF!</definedName>
    <definedName name="BExU7ES0XCYMF26C2IBWVI4GIYRC" localSheetId="18" hidden="1">#REF!</definedName>
    <definedName name="BExU7ES0XCYMF26C2IBWVI4GIYRC" localSheetId="19" hidden="1">#REF!</definedName>
    <definedName name="BExU7ES0XCYMF26C2IBWVI4GIYRC" localSheetId="12" hidden="1">#REF!</definedName>
    <definedName name="BExU7ES0XCYMF26C2IBWVI4GIYRC" localSheetId="5" hidden="1">#REF!</definedName>
    <definedName name="BExU7ES0XCYMF26C2IBWVI4GIYRC" localSheetId="11" hidden="1">#REF!</definedName>
    <definedName name="BExU7ES0XCYMF26C2IBWVI4GIYRC" localSheetId="7" hidden="1">#REF!</definedName>
    <definedName name="BExU7ES0XCYMF26C2IBWVI4GIYRC" localSheetId="9" hidden="1">#REF!</definedName>
    <definedName name="BExU7ES0XCYMF26C2IBWVI4GIYRC" hidden="1">#REF!</definedName>
    <definedName name="BExU7HH4EAHFQHT4AXKGWAWZP3I0" localSheetId="10" hidden="1">#REF!</definedName>
    <definedName name="BExU7HH4EAHFQHT4AXKGWAWZP3I0" hidden="1">'[2]Reco Sheet for Fcast'!$I$8:$J$8</definedName>
    <definedName name="BExU7MF1ZVPDHOSMCAXOSYICHZ4I" localSheetId="10" hidden="1">#REF!</definedName>
    <definedName name="BExU7MF1ZVPDHOSMCAXOSYICHZ4I" hidden="1">'[2]Reco Sheet for Fcast'!$F$11:$G$11</definedName>
    <definedName name="BExU7O2BJ6D5YCKEL6FD2EFCWYRX" localSheetId="10" hidden="1">#REF!</definedName>
    <definedName name="BExU7O2BJ6D5YCKEL6FD2EFCWYRX" hidden="1">'[2]Reco Sheet for Fcast'!$I$7:$J$7</definedName>
    <definedName name="BExU7Q0JS9YIUKUPNSSAIDK2KJAV" localSheetId="10" hidden="1">#REF!</definedName>
    <definedName name="BExU7Q0JS9YIUKUPNSSAIDK2KJAV" hidden="1">'[2]Reco Sheet for Fcast'!$F$10:$G$10</definedName>
    <definedName name="BExU80I6AE5OU7P7F5V7HWIZBJ4P" localSheetId="16" hidden="1">'[3]AMI P &amp; L'!#REF!</definedName>
    <definedName name="BExU80I6AE5OU7P7F5V7HWIZBJ4P" localSheetId="18" hidden="1">'[3]AMI P &amp; L'!#REF!</definedName>
    <definedName name="BExU80I6AE5OU7P7F5V7HWIZBJ4P" localSheetId="19" hidden="1">'[3]AMI P &amp; L'!#REF!</definedName>
    <definedName name="BExU80I6AE5OU7P7F5V7HWIZBJ4P" localSheetId="12" hidden="1">'[3]AMI P &amp; L'!#REF!</definedName>
    <definedName name="BExU80I6AE5OU7P7F5V7HWIZBJ4P" localSheetId="5" hidden="1">'[3]AMI P &amp; L'!#REF!</definedName>
    <definedName name="BExU80I6AE5OU7P7F5V7HWIZBJ4P" localSheetId="11" hidden="1">'[3]AMI P &amp; L'!#REF!</definedName>
    <definedName name="BExU80I6AE5OU7P7F5V7HWIZBJ4P" localSheetId="7" hidden="1">'[3]AMI P &amp; L'!#REF!</definedName>
    <definedName name="BExU80I6AE5OU7P7F5V7HWIZBJ4P" localSheetId="9" hidden="1">'[3]AMI P &amp; L'!#REF!</definedName>
    <definedName name="BExU80I6AE5OU7P7F5V7HWIZBJ4P" localSheetId="10" hidden="1">#REF!</definedName>
    <definedName name="BExU80I6AE5OU7P7F5V7HWIZBJ4P" hidden="1">'[3]AMI P &amp; L'!#REF!</definedName>
    <definedName name="BExU86NB26MCPYIISZ36HADONGT2" localSheetId="10" hidden="1">#REF!</definedName>
    <definedName name="BExU86NB26MCPYIISZ36HADONGT2" hidden="1">'[2]Reco Sheet for Fcast'!$H$2:$I$2</definedName>
    <definedName name="BExU885EZZNSZV3GP298UJ8LB7OL" localSheetId="10" hidden="1">#REF!</definedName>
    <definedName name="BExU885EZZNSZV3GP298UJ8LB7OL" hidden="1">'[2]Reco Sheet for Fcast'!$F$9:$G$9</definedName>
    <definedName name="BExU8FSAUP9TUZ1NO9WXK80QPHWV" localSheetId="10" hidden="1">#REF!</definedName>
    <definedName name="BExU8FSAUP9TUZ1NO9WXK80QPHWV" hidden="1">'[2]Reco Sheet for Fcast'!$H$2:$I$2</definedName>
    <definedName name="BExU8KFLAN778MBN93NYZB0FV30G" localSheetId="10" hidden="1">#REF!</definedName>
    <definedName name="BExU8KFLAN778MBN93NYZB0FV30G" hidden="1">'[2]Reco Sheet for Fcast'!$I$6:$J$6</definedName>
    <definedName name="BExU8UX9JX3XLB47YZ8GFXE0V7R2" localSheetId="10" hidden="1">#REF!</definedName>
    <definedName name="BExU8UX9JX3XLB47YZ8GFXE0V7R2" hidden="1">'[2]Reco Sheet for Fcast'!$I$11:$J$11</definedName>
    <definedName name="BExU8ZKKDINBKQPVOBFCFBCNK8RG" localSheetId="16" hidden="1">#REF!</definedName>
    <definedName name="BExU8ZKKDINBKQPVOBFCFBCNK8RG" localSheetId="18" hidden="1">#REF!</definedName>
    <definedName name="BExU8ZKKDINBKQPVOBFCFBCNK8RG" localSheetId="19" hidden="1">#REF!</definedName>
    <definedName name="BExU8ZKKDINBKQPVOBFCFBCNK8RG" localSheetId="12" hidden="1">#REF!</definedName>
    <definedName name="BExU8ZKKDINBKQPVOBFCFBCNK8RG" localSheetId="5" hidden="1">#REF!</definedName>
    <definedName name="BExU8ZKKDINBKQPVOBFCFBCNK8RG" localSheetId="11" hidden="1">#REF!</definedName>
    <definedName name="BExU8ZKKDINBKQPVOBFCFBCNK8RG" localSheetId="7" hidden="1">#REF!</definedName>
    <definedName name="BExU8ZKKDINBKQPVOBFCFBCNK8RG" localSheetId="9" hidden="1">#REF!</definedName>
    <definedName name="BExU8ZKKDINBKQPVOBFCFBCNK8RG" hidden="1">#REF!</definedName>
    <definedName name="BExU96M1J7P9DZQ3S9H0C12KGYTW" localSheetId="10" hidden="1">#REF!</definedName>
    <definedName name="BExU96M1J7P9DZQ3S9H0C12KGYTW" hidden="1">'[2]Reco Sheet for Fcast'!$F$11:$G$11</definedName>
    <definedName name="BExU9F05OR1GZ3057R6UL3WPEIYI" localSheetId="10" hidden="1">#REF!</definedName>
    <definedName name="BExU9F05OR1GZ3057R6UL3WPEIYI" hidden="1">'[2]Reco Sheet for Fcast'!$I$10:$J$10</definedName>
    <definedName name="BExU9GCSO5YILIKG6VAHN13DL75K" localSheetId="10" hidden="1">#REF!</definedName>
    <definedName name="BExU9GCSO5YILIKG6VAHN13DL75K" hidden="1">'[2]Reco Sheet for Fcast'!$F$15</definedName>
    <definedName name="BExU9KJOZLO15N11MJVN782NFGJ0" localSheetId="10" hidden="1">#REF!</definedName>
    <definedName name="BExU9KJOZLO15N11MJVN782NFGJ0" hidden="1">'[2]Reco Sheet for Fcast'!$G$2</definedName>
    <definedName name="BExU9LG29XU2K1GNKRO4438JYQZE" localSheetId="10" hidden="1">#REF!</definedName>
    <definedName name="BExU9LG29XU2K1GNKRO4438JYQZE" hidden="1">'[2]Reco Sheet for Fcast'!$F$10:$G$10</definedName>
    <definedName name="BExU9RW36I5Z6JIXUIUB3PJH86LT" localSheetId="10" hidden="1">#REF!</definedName>
    <definedName name="BExU9RW36I5Z6JIXUIUB3PJH86LT" hidden="1">'[2]Reco Sheet for Fcast'!$I$11:$J$11</definedName>
    <definedName name="BExUA28AO7OWDG3H23Q0CL4B7BHW" localSheetId="10" hidden="1">#REF!</definedName>
    <definedName name="BExUA28AO7OWDG3H23Q0CL4B7BHW" hidden="1">'[2]Reco Sheet for Fcast'!$I$10:$J$10</definedName>
    <definedName name="BExUA5O923FFNEBY8BPO1TU3QGBM" localSheetId="10" hidden="1">#REF!</definedName>
    <definedName name="BExUA5O923FFNEBY8BPO1TU3QGBM" hidden="1">'[2]Reco Sheet for Fcast'!$F$8:$G$8</definedName>
    <definedName name="BExUA6Q4K25VH452AQ3ZIRBCMS61" localSheetId="10" hidden="1">#REF!</definedName>
    <definedName name="BExUA6Q4K25VH452AQ3ZIRBCMS61" hidden="1">'[2]Reco Sheet for Fcast'!$I$11:$J$11</definedName>
    <definedName name="BExUAD618VJT7Y268F09VY8TCB6I" hidden="1">'[2]Reco Sheet for Fcast'!$F$11:$G$11</definedName>
    <definedName name="BExUAFV4JMBSM2SKBQL9NHL0NIBS" localSheetId="10" hidden="1">#REF!</definedName>
    <definedName name="BExUAFV4JMBSM2SKBQL9NHL0NIBS" hidden="1">'[2]Reco Sheet for Fcast'!$I$8:$J$8</definedName>
    <definedName name="BExUAMWQODKBXMRH1QCMJLJBF8M7" localSheetId="10" hidden="1">#REF!</definedName>
    <definedName name="BExUAMWQODKBXMRH1QCMJLJBF8M7" hidden="1">'[2]Reco Sheet for Fcast'!$I$8:$J$8</definedName>
    <definedName name="BExUAX8WS5OPVLCDXRGKTU2QMTFO" localSheetId="10" hidden="1">#REF!</definedName>
    <definedName name="BExUAX8WS5OPVLCDXRGKTU2QMTFO" hidden="1">'[2]Reco Sheet for Fcast'!$F$11:$G$11</definedName>
    <definedName name="BExUB08T2BYPVAJVBMXLIDWLL1OE" localSheetId="16" hidden="1">#REF!</definedName>
    <definedName name="BExUB08T2BYPVAJVBMXLIDWLL1OE" localSheetId="18" hidden="1">#REF!</definedName>
    <definedName name="BExUB08T2BYPVAJVBMXLIDWLL1OE" localSheetId="19" hidden="1">#REF!</definedName>
    <definedName name="BExUB08T2BYPVAJVBMXLIDWLL1OE" localSheetId="12" hidden="1">#REF!</definedName>
    <definedName name="BExUB08T2BYPVAJVBMXLIDWLL1OE" localSheetId="5" hidden="1">#REF!</definedName>
    <definedName name="BExUB08T2BYPVAJVBMXLIDWLL1OE" localSheetId="11" hidden="1">#REF!</definedName>
    <definedName name="BExUB08T2BYPVAJVBMXLIDWLL1OE" localSheetId="7" hidden="1">#REF!</definedName>
    <definedName name="BExUB08T2BYPVAJVBMXLIDWLL1OE" localSheetId="9" hidden="1">#REF!</definedName>
    <definedName name="BExUB08T2BYPVAJVBMXLIDWLL1OE" hidden="1">#REF!</definedName>
    <definedName name="BExUB33EK29TFQ0BN3SU5AAHUXYI" hidden="1">'[4]Bud Mth'!$I$9:$J$9</definedName>
    <definedName name="BExUB8HLEXSBVPZ5AXNQEK96F1N4" localSheetId="10" hidden="1">#REF!</definedName>
    <definedName name="BExUB8HLEXSBVPZ5AXNQEK96F1N4" hidden="1">'[2]Reco Sheet for Fcast'!$I$8:$J$8</definedName>
    <definedName name="BExUBCDVZIEA7YT0LPSMHL5ZSERQ" localSheetId="10" hidden="1">#REF!</definedName>
    <definedName name="BExUBCDVZIEA7YT0LPSMHL5ZSERQ" hidden="1">'[2]Reco Sheet for Fcast'!$F$11:$G$11</definedName>
    <definedName name="BExUBKXBUCN760QYU7Q8GESBWOQH" localSheetId="10" hidden="1">#REF!</definedName>
    <definedName name="BExUBKXBUCN760QYU7Q8GESBWOQH" hidden="1">'[2]Reco Sheet for Fcast'!$I$9:$J$9</definedName>
    <definedName name="BExUBL83ED0P076RN9RJ8P1MZ299" localSheetId="10" hidden="1">#REF!</definedName>
    <definedName name="BExUBL83ED0P076RN9RJ8P1MZ299" hidden="1">'[2]Reco Sheet for Fcast'!$H$2:$I$2</definedName>
    <definedName name="BExUBWBAQDH3CAWZ4R4K50QVAO9Z" localSheetId="16" hidden="1">#REF!</definedName>
    <definedName name="BExUBWBAQDH3CAWZ4R4K50QVAO9Z" localSheetId="18" hidden="1">#REF!</definedName>
    <definedName name="BExUBWBAQDH3CAWZ4R4K50QVAO9Z" localSheetId="19" hidden="1">#REF!</definedName>
    <definedName name="BExUBWBAQDH3CAWZ4R4K50QVAO9Z" localSheetId="12" hidden="1">#REF!</definedName>
    <definedName name="BExUBWBAQDH3CAWZ4R4K50QVAO9Z" localSheetId="5" hidden="1">#REF!</definedName>
    <definedName name="BExUBWBAQDH3CAWZ4R4K50QVAO9Z" localSheetId="11" hidden="1">#REF!</definedName>
    <definedName name="BExUBWBAQDH3CAWZ4R4K50QVAO9Z" localSheetId="7" hidden="1">#REF!</definedName>
    <definedName name="BExUBWBAQDH3CAWZ4R4K50QVAO9Z" localSheetId="9" hidden="1">#REF!</definedName>
    <definedName name="BExUBWBAQDH3CAWZ4R4K50QVAO9Z" hidden="1">#REF!</definedName>
    <definedName name="BExUC623BDYEODBN0N4DO6PJQ7NU" localSheetId="16" hidden="1">'[3]AMI P &amp; L'!#REF!</definedName>
    <definedName name="BExUC623BDYEODBN0N4DO6PJQ7NU" localSheetId="18" hidden="1">'[3]AMI P &amp; L'!#REF!</definedName>
    <definedName name="BExUC623BDYEODBN0N4DO6PJQ7NU" localSheetId="19" hidden="1">'[3]AMI P &amp; L'!#REF!</definedName>
    <definedName name="BExUC623BDYEODBN0N4DO6PJQ7NU" localSheetId="12" hidden="1">'[3]AMI P &amp; L'!#REF!</definedName>
    <definedName name="BExUC623BDYEODBN0N4DO6PJQ7NU" localSheetId="5" hidden="1">'[3]AMI P &amp; L'!#REF!</definedName>
    <definedName name="BExUC623BDYEODBN0N4DO6PJQ7NU" localSheetId="11" hidden="1">'[3]AMI P &amp; L'!#REF!</definedName>
    <definedName name="BExUC623BDYEODBN0N4DO6PJQ7NU" localSheetId="7" hidden="1">'[3]AMI P &amp; L'!#REF!</definedName>
    <definedName name="BExUC623BDYEODBN0N4DO6PJQ7NU" localSheetId="9" hidden="1">'[3]AMI P &amp; L'!#REF!</definedName>
    <definedName name="BExUC623BDYEODBN0N4DO6PJQ7NU" localSheetId="10" hidden="1">#REF!</definedName>
    <definedName name="BExUC623BDYEODBN0N4DO6PJQ7NU" hidden="1">'[3]AMI P &amp; L'!#REF!</definedName>
    <definedName name="BExUC8G72O2YXWX0KZM5IEBC5NYF" hidden="1">'[4]Bud Mth'!$C$15:$D$29</definedName>
    <definedName name="BExUC8WH8TCKBB5313JGYYQ1WFLT" localSheetId="10" hidden="1">#REF!</definedName>
    <definedName name="BExUC8WH8TCKBB5313JGYYQ1WFLT" hidden="1">'[2]Reco Sheet for Fcast'!$I$11:$J$11</definedName>
    <definedName name="BExUCFCDK6SPH86I6STXX8X3WMC4" localSheetId="10" hidden="1">#REF!</definedName>
    <definedName name="BExUCFCDK6SPH86I6STXX8X3WMC4" hidden="1">'[2]Reco Sheet for Fcast'!$F$11:$G$11</definedName>
    <definedName name="BExUCLC6AQ5KR6LXSAXV4QQ8ASVG" localSheetId="10" hidden="1">#REF!</definedName>
    <definedName name="BExUCLC6AQ5KR6LXSAXV4QQ8ASVG" hidden="1">'[2]Reco Sheet for Fcast'!$I$9:$J$9</definedName>
    <definedName name="BExUD4IOJ12X3PJG5WXNNGDRCKAP" localSheetId="10" hidden="1">#REF!</definedName>
    <definedName name="BExUD4IOJ12X3PJG5WXNNGDRCKAP" hidden="1">'[2]Reco Sheet for Fcast'!$G$2</definedName>
    <definedName name="BExUD9WX9BWK72UWVSLYZJLAY5VY" localSheetId="10" hidden="1">#REF!</definedName>
    <definedName name="BExUD9WX9BWK72UWVSLYZJLAY5VY" hidden="1">'[2]Reco Sheet for Fcast'!$I$6:$J$6</definedName>
    <definedName name="BExUDEV0CYVO7Y5IQQBEJ6FUY9S6" localSheetId="16" hidden="1">'[3]AMI P &amp; L'!#REF!</definedName>
    <definedName name="BExUDEV0CYVO7Y5IQQBEJ6FUY9S6" localSheetId="18" hidden="1">'[3]AMI P &amp; L'!#REF!</definedName>
    <definedName name="BExUDEV0CYVO7Y5IQQBEJ6FUY9S6" localSheetId="19" hidden="1">'[3]AMI P &amp; L'!#REF!</definedName>
    <definedName name="BExUDEV0CYVO7Y5IQQBEJ6FUY9S6" localSheetId="12" hidden="1">'[3]AMI P &amp; L'!#REF!</definedName>
    <definedName name="BExUDEV0CYVO7Y5IQQBEJ6FUY9S6" localSheetId="5" hidden="1">'[3]AMI P &amp; L'!#REF!</definedName>
    <definedName name="BExUDEV0CYVO7Y5IQQBEJ6FUY9S6" localSheetId="11" hidden="1">'[3]AMI P &amp; L'!#REF!</definedName>
    <definedName name="BExUDEV0CYVO7Y5IQQBEJ6FUY9S6" localSheetId="7" hidden="1">'[3]AMI P &amp; L'!#REF!</definedName>
    <definedName name="BExUDEV0CYVO7Y5IQQBEJ6FUY9S6" localSheetId="9" hidden="1">'[3]AMI P &amp; L'!#REF!</definedName>
    <definedName name="BExUDEV0CYVO7Y5IQQBEJ6FUY9S6" localSheetId="10" hidden="1">#REF!</definedName>
    <definedName name="BExUDEV0CYVO7Y5IQQBEJ6FUY9S6" hidden="1">'[3]AMI P &amp; L'!#REF!</definedName>
    <definedName name="BExUDJ7DYJ87DXRZ8X55DX7WPECP" hidden="1">'[4]Bud Mth'!$F$11:$G$11</definedName>
    <definedName name="BExUDWOXQGIZW0EAIIYLQUPXF8YV" localSheetId="10" hidden="1">#REF!</definedName>
    <definedName name="BExUDWOXQGIZW0EAIIYLQUPXF8YV" hidden="1">'[2]Reco Sheet for Fcast'!$H$2:$I$2</definedName>
    <definedName name="BExUDXAIC17W1FUU8Z10XUAVB7CS" localSheetId="10" hidden="1">#REF!</definedName>
    <definedName name="BExUDXAIC17W1FUU8Z10XUAVB7CS" hidden="1">'[2]Reco Sheet for Fcast'!$I$6:$J$6</definedName>
    <definedName name="BExUE5OMY7OAJQ9WR8C8HG311ORP" localSheetId="10" hidden="1">#REF!</definedName>
    <definedName name="BExUE5OMY7OAJQ9WR8C8HG311ORP" hidden="1">'[2]Reco Sheet for Fcast'!$F$6:$G$6</definedName>
    <definedName name="BExUEFKOQWXXGRNLAOJV2BJ66UB8" localSheetId="10" hidden="1">#REF!</definedName>
    <definedName name="BExUEFKOQWXXGRNLAOJV2BJ66UB8" hidden="1">'[2]Reco Sheet for Fcast'!$K$2</definedName>
    <definedName name="BExUEJGX3OQQP5KFRJSRCZ70EI9V" localSheetId="16" hidden="1">'[3]AMI P &amp; L'!#REF!</definedName>
    <definedName name="BExUEJGX3OQQP5KFRJSRCZ70EI9V" localSheetId="18" hidden="1">'[3]AMI P &amp; L'!#REF!</definedName>
    <definedName name="BExUEJGX3OQQP5KFRJSRCZ70EI9V" localSheetId="19" hidden="1">'[3]AMI P &amp; L'!#REF!</definedName>
    <definedName name="BExUEJGX3OQQP5KFRJSRCZ70EI9V" localSheetId="12" hidden="1">'[3]AMI P &amp; L'!#REF!</definedName>
    <definedName name="BExUEJGX3OQQP5KFRJSRCZ70EI9V" localSheetId="5" hidden="1">'[3]AMI P &amp; L'!#REF!</definedName>
    <definedName name="BExUEJGX3OQQP5KFRJSRCZ70EI9V" localSheetId="11" hidden="1">'[3]AMI P &amp; L'!#REF!</definedName>
    <definedName name="BExUEJGX3OQQP5KFRJSRCZ70EI9V" localSheetId="7" hidden="1">'[3]AMI P &amp; L'!#REF!</definedName>
    <definedName name="BExUEJGX3OQQP5KFRJSRCZ70EI9V" localSheetId="9" hidden="1">'[3]AMI P &amp; L'!#REF!</definedName>
    <definedName name="BExUEJGX3OQQP5KFRJSRCZ70EI9V" localSheetId="10" hidden="1">#REF!</definedName>
    <definedName name="BExUEJGX3OQQP5KFRJSRCZ70EI9V" hidden="1">'[3]AMI P &amp; L'!#REF!</definedName>
    <definedName name="BExUEYR71COFS2X8PDNU21IPMQEU" localSheetId="10" hidden="1">#REF!</definedName>
    <definedName name="BExUEYR71COFS2X8PDNU21IPMQEU" hidden="1">'[2]Reco Sheet for Fcast'!$F$8:$G$8</definedName>
    <definedName name="BExVPRLJ9I6RX45EDVFSQGCPJSOK" localSheetId="10" hidden="1">#REF!</definedName>
    <definedName name="BExVPRLJ9I6RX45EDVFSQGCPJSOK" hidden="1">'[2]Reco Sheet for Fcast'!$I$10:$J$10</definedName>
    <definedName name="BExVSK5E1T5C3Z7L1TS7KHBIC1EB" hidden="1">'[4]Bud Mth'!$F$8:$G$8</definedName>
    <definedName name="BExVSL787C8E4HFQZ2NVLT35I2XV" localSheetId="10" hidden="1">#REF!</definedName>
    <definedName name="BExVSL787C8E4HFQZ2NVLT35I2XV" hidden="1">'[2]Reco Sheet for Fcast'!$I$10:$J$10</definedName>
    <definedName name="BExVSTFTVV14SFGHQUOJL5SQ5TX9" localSheetId="10" hidden="1">#REF!</definedName>
    <definedName name="BExVSTFTVV14SFGHQUOJL5SQ5TX9" hidden="1">'[2]Reco Sheet for Fcast'!$G$2</definedName>
    <definedName name="BExVT2QBVD5W0ZHB69JPOCXYAUR3" localSheetId="16" hidden="1">#REF!</definedName>
    <definedName name="BExVT2QBVD5W0ZHB69JPOCXYAUR3" localSheetId="18" hidden="1">#REF!</definedName>
    <definedName name="BExVT2QBVD5W0ZHB69JPOCXYAUR3" localSheetId="19" hidden="1">#REF!</definedName>
    <definedName name="BExVT2QBVD5W0ZHB69JPOCXYAUR3" localSheetId="12" hidden="1">#REF!</definedName>
    <definedName name="BExVT2QBVD5W0ZHB69JPOCXYAUR3" localSheetId="5" hidden="1">#REF!</definedName>
    <definedName name="BExVT2QBVD5W0ZHB69JPOCXYAUR3" localSheetId="11" hidden="1">#REF!</definedName>
    <definedName name="BExVT2QBVD5W0ZHB69JPOCXYAUR3" localSheetId="7" hidden="1">#REF!</definedName>
    <definedName name="BExVT2QBVD5W0ZHB69JPOCXYAUR3" localSheetId="9" hidden="1">#REF!</definedName>
    <definedName name="BExVT2QBVD5W0ZHB69JPOCXYAUR3" localSheetId="10" hidden="1">#REF!</definedName>
    <definedName name="BExVT2QBVD5W0ZHB69JPOCXYAUR3" hidden="1">#REF!</definedName>
    <definedName name="BExVT3MPE8LQ5JFN3HQIFKSQ80U4" localSheetId="10" hidden="1">#REF!</definedName>
    <definedName name="BExVT3MPE8LQ5JFN3HQIFKSQ80U4" hidden="1">'[2]Reco Sheet for Fcast'!$F$8:$G$8</definedName>
    <definedName name="BExVT7TRK3NZHPME2TFBXOF1WBR9" localSheetId="10" hidden="1">#REF!</definedName>
    <definedName name="BExVT7TRK3NZHPME2TFBXOF1WBR9" hidden="1">'[2]Reco Sheet for Fcast'!$I$9:$J$9</definedName>
    <definedName name="BExVT9H0R0T7WGQAAC0HABMG54YM" localSheetId="10" hidden="1">#REF!</definedName>
    <definedName name="BExVT9H0R0T7WGQAAC0HABMG54YM" hidden="1">'[2]Reco Sheet for Fcast'!$K$2</definedName>
    <definedName name="BExVTCMDDEDGLUIMUU6BSFHEWTOP" localSheetId="16" hidden="1">'[3]AMI P &amp; L'!#REF!</definedName>
    <definedName name="BExVTCMDDEDGLUIMUU6BSFHEWTOP" localSheetId="18" hidden="1">'[3]AMI P &amp; L'!#REF!</definedName>
    <definedName name="BExVTCMDDEDGLUIMUU6BSFHEWTOP" localSheetId="19" hidden="1">'[3]AMI P &amp; L'!#REF!</definedName>
    <definedName name="BExVTCMDDEDGLUIMUU6BSFHEWTOP" localSheetId="12" hidden="1">'[3]AMI P &amp; L'!#REF!</definedName>
    <definedName name="BExVTCMDDEDGLUIMUU6BSFHEWTOP" localSheetId="5" hidden="1">'[3]AMI P &amp; L'!#REF!</definedName>
    <definedName name="BExVTCMDDEDGLUIMUU6BSFHEWTOP" localSheetId="11" hidden="1">'[3]AMI P &amp; L'!#REF!</definedName>
    <definedName name="BExVTCMDDEDGLUIMUU6BSFHEWTOP" localSheetId="7" hidden="1">'[3]AMI P &amp; L'!#REF!</definedName>
    <definedName name="BExVTCMDDEDGLUIMUU6BSFHEWTOP" localSheetId="9" hidden="1">'[3]AMI P &amp; L'!#REF!</definedName>
    <definedName name="BExVTCMDDEDGLUIMUU6BSFHEWTOP" localSheetId="10" hidden="1">#REF!</definedName>
    <definedName name="BExVTCMDDEDGLUIMUU6BSFHEWTOP" hidden="1">'[3]AMI P &amp; L'!#REF!</definedName>
    <definedName name="BExVTCMDQMLKRA2NQR72XU6Y54IK" localSheetId="10" hidden="1">#REF!</definedName>
    <definedName name="BExVTCMDQMLKRA2NQR72XU6Y54IK" hidden="1">'[2]Reco Sheet for Fcast'!$H$2:$I$2</definedName>
    <definedName name="BExVTCRV8FQ5U9OYWWL44N6KFNHU" localSheetId="10" hidden="1">#REF!</definedName>
    <definedName name="BExVTCRV8FQ5U9OYWWL44N6KFNHU" hidden="1">'[2]Reco Sheet for Fcast'!$I$11:$J$11</definedName>
    <definedName name="BExVTNESHPVG0A0KZ7BRX26MS0PF" localSheetId="10" hidden="1">#REF!</definedName>
    <definedName name="BExVTNESHPVG0A0KZ7BRX26MS0PF" hidden="1">'[2]Reco Sheet for Fcast'!$I$7:$J$7</definedName>
    <definedName name="BExVTTJVTNRSBHBTUZ78WG2JM5MK" localSheetId="10" hidden="1">#REF!</definedName>
    <definedName name="BExVTTJVTNRSBHBTUZ78WG2JM5MK" hidden="1">'[2]Reco Sheet for Fcast'!$I$6:$J$6</definedName>
    <definedName name="BExVTULPY4GSSJVTEJZ6XZ3P43PV" localSheetId="16" hidden="1">#REF!</definedName>
    <definedName name="BExVTULPY4GSSJVTEJZ6XZ3P43PV" localSheetId="18" hidden="1">#REF!</definedName>
    <definedName name="BExVTULPY4GSSJVTEJZ6XZ3P43PV" localSheetId="19" hidden="1">#REF!</definedName>
    <definedName name="BExVTULPY4GSSJVTEJZ6XZ3P43PV" localSheetId="12" hidden="1">#REF!</definedName>
    <definedName name="BExVTULPY4GSSJVTEJZ6XZ3P43PV" localSheetId="5" hidden="1">#REF!</definedName>
    <definedName name="BExVTULPY4GSSJVTEJZ6XZ3P43PV" localSheetId="11" hidden="1">#REF!</definedName>
    <definedName name="BExVTULPY4GSSJVTEJZ6XZ3P43PV" localSheetId="7" hidden="1">#REF!</definedName>
    <definedName name="BExVTULPY4GSSJVTEJZ6XZ3P43PV" localSheetId="9" hidden="1">#REF!</definedName>
    <definedName name="BExVTULPY4GSSJVTEJZ6XZ3P43PV" hidden="1">#REF!</definedName>
    <definedName name="BExVTXLMYR87BC04D1ERALPUFVPG" localSheetId="10" hidden="1">#REF!</definedName>
    <definedName name="BExVTXLMYR87BC04D1ERALPUFVPG" hidden="1">'[2]Reco Sheet for Fcast'!$F$15</definedName>
    <definedName name="BExVUL9V3H8ZF6Y72LQBBN639YAA" localSheetId="10" hidden="1">#REF!</definedName>
    <definedName name="BExVUL9V3H8ZF6Y72LQBBN639YAA" hidden="1">'[2]Reco Sheet for Fcast'!$F$8:$G$8</definedName>
    <definedName name="BExVV4WOJHBCFS30YPAH56TF8XV7" localSheetId="16" hidden="1">#REF!</definedName>
    <definedName name="BExVV4WOJHBCFS30YPAH56TF8XV7" localSheetId="18" hidden="1">#REF!</definedName>
    <definedName name="BExVV4WOJHBCFS30YPAH56TF8XV7" localSheetId="19" hidden="1">#REF!</definedName>
    <definedName name="BExVV4WOJHBCFS30YPAH56TF8XV7" localSheetId="12" hidden="1">#REF!</definedName>
    <definedName name="BExVV4WOJHBCFS30YPAH56TF8XV7" localSheetId="8" hidden="1">#REF!</definedName>
    <definedName name="BExVV4WOJHBCFS30YPAH56TF8XV7" localSheetId="11" hidden="1">#REF!</definedName>
    <definedName name="BExVV4WOJHBCFS30YPAH56TF8XV7" localSheetId="7" hidden="1">#REF!</definedName>
    <definedName name="BExVV4WOJHBCFS30YPAH56TF8XV7" localSheetId="9" hidden="1">#REF!</definedName>
    <definedName name="BExVV4WOJHBCFS30YPAH56TF8XV7" hidden="1">#REF!</definedName>
    <definedName name="BExVV5T14N2HZIK7HQ4P2KG09U0J" localSheetId="10" hidden="1">#REF!</definedName>
    <definedName name="BExVV5T14N2HZIK7HQ4P2KG09U0J" hidden="1">'[2]Reco Sheet for Fcast'!$I$10:$J$10</definedName>
    <definedName name="BExVV7R410VYLADLX9LNG63ID6H1" localSheetId="10" hidden="1">#REF!</definedName>
    <definedName name="BExVV7R410VYLADLX9LNG63ID6H1" hidden="1">'[2]Reco Sheet for Fcast'!$I$10:$J$10</definedName>
    <definedName name="BExVVCEED4JEKF59OV0G3T4XFMFO" localSheetId="10" hidden="1">#REF!</definedName>
    <definedName name="BExVVCEED4JEKF59OV0G3T4XFMFO" hidden="1">'[2]Reco Sheet for Fcast'!$F$15</definedName>
    <definedName name="BExVVPFO2J7FMSRPD36909HN4BZJ" localSheetId="16" hidden="1">'[3]AMI P &amp; L'!#REF!</definedName>
    <definedName name="BExVVPFO2J7FMSRPD36909HN4BZJ" localSheetId="18" hidden="1">'[3]AMI P &amp; L'!#REF!</definedName>
    <definedName name="BExVVPFO2J7FMSRPD36909HN4BZJ" localSheetId="19" hidden="1">'[3]AMI P &amp; L'!#REF!</definedName>
    <definedName name="BExVVPFO2J7FMSRPD36909HN4BZJ" localSheetId="12" hidden="1">'[3]AMI P &amp; L'!#REF!</definedName>
    <definedName name="BExVVPFO2J7FMSRPD36909HN4BZJ" localSheetId="5" hidden="1">'[3]AMI P &amp; L'!#REF!</definedName>
    <definedName name="BExVVPFO2J7FMSRPD36909HN4BZJ" localSheetId="11" hidden="1">'[3]AMI P &amp; L'!#REF!</definedName>
    <definedName name="BExVVPFO2J7FMSRPD36909HN4BZJ" localSheetId="7" hidden="1">'[3]AMI P &amp; L'!#REF!</definedName>
    <definedName name="BExVVPFO2J7FMSRPD36909HN4BZJ" localSheetId="9" hidden="1">'[3]AMI P &amp; L'!#REF!</definedName>
    <definedName name="BExVVPFO2J7FMSRPD36909HN4BZJ" localSheetId="10" hidden="1">#REF!</definedName>
    <definedName name="BExVVPFO2J7FMSRPD36909HN4BZJ" hidden="1">'[3]AMI P &amp; L'!#REF!</definedName>
    <definedName name="BExVVQ19AQ3VCARJOC38SF7OYE9Y" localSheetId="10" hidden="1">#REF!</definedName>
    <definedName name="BExVVQ19AQ3VCARJOC38SF7OYE9Y" hidden="1">'[2]Reco Sheet for Fcast'!$I$11:$J$11</definedName>
    <definedName name="BExVVQ19TAECID45CS4HXT1RD3AQ" localSheetId="16" hidden="1">'[3]AMI P &amp; L'!#REF!</definedName>
    <definedName name="BExVVQ19TAECID45CS4HXT1RD3AQ" localSheetId="18" hidden="1">'[3]AMI P &amp; L'!#REF!</definedName>
    <definedName name="BExVVQ19TAECID45CS4HXT1RD3AQ" localSheetId="19" hidden="1">'[3]AMI P &amp; L'!#REF!</definedName>
    <definedName name="BExVVQ19TAECID45CS4HXT1RD3AQ" localSheetId="12" hidden="1">'[3]AMI P &amp; L'!#REF!</definedName>
    <definedName name="BExVVQ19TAECID45CS4HXT1RD3AQ" localSheetId="5" hidden="1">'[3]AMI P &amp; L'!#REF!</definedName>
    <definedName name="BExVVQ19TAECID45CS4HXT1RD3AQ" localSheetId="11" hidden="1">'[3]AMI P &amp; L'!#REF!</definedName>
    <definedName name="BExVVQ19TAECID45CS4HXT1RD3AQ" localSheetId="7" hidden="1">'[3]AMI P &amp; L'!#REF!</definedName>
    <definedName name="BExVVQ19TAECID45CS4HXT1RD3AQ" localSheetId="9" hidden="1">'[3]AMI P &amp; L'!#REF!</definedName>
    <definedName name="BExVVQ19TAECID45CS4HXT1RD3AQ" localSheetId="10" hidden="1">#REF!</definedName>
    <definedName name="BExVVQ19TAECID45CS4HXT1RD3AQ" hidden="1">'[3]AMI P &amp; L'!#REF!</definedName>
    <definedName name="BExVW3YV5XGIVJ97UUPDJGJ2P15B" localSheetId="10" hidden="1">#REF!</definedName>
    <definedName name="BExVW3YV5XGIVJ97UUPDJGJ2P15B" hidden="1">'[2]Reco Sheet for Fcast'!$I$8:$J$8</definedName>
    <definedName name="BExVW5X571GEYR5SCU1Z2DHKWM79" localSheetId="10" hidden="1">#REF!</definedName>
    <definedName name="BExVW5X571GEYR5SCU1Z2DHKWM79" hidden="1">'[2]Reco Sheet for Fcast'!$H$2:$I$2</definedName>
    <definedName name="BExVW6YTKA098AF57M4PHNQ54XMH" localSheetId="10" hidden="1">#REF!</definedName>
    <definedName name="BExVW6YTKA098AF57M4PHNQ54XMH" hidden="1">'[2]Reco Sheet for Fcast'!$F$8:$G$8</definedName>
    <definedName name="BExVWH5O60DAWDALWYLP29FXHNYB" localSheetId="16" hidden="1">#REF!</definedName>
    <definedName name="BExVWH5O60DAWDALWYLP29FXHNYB" localSheetId="18" hidden="1">#REF!</definedName>
    <definedName name="BExVWH5O60DAWDALWYLP29FXHNYB" localSheetId="19" hidden="1">#REF!</definedName>
    <definedName name="BExVWH5O60DAWDALWYLP29FXHNYB" localSheetId="12" hidden="1">#REF!</definedName>
    <definedName name="BExVWH5O60DAWDALWYLP29FXHNYB" localSheetId="8" hidden="1">#REF!</definedName>
    <definedName name="BExVWH5O60DAWDALWYLP29FXHNYB" localSheetId="11" hidden="1">#REF!</definedName>
    <definedName name="BExVWH5O60DAWDALWYLP29FXHNYB" localSheetId="7" hidden="1">#REF!</definedName>
    <definedName name="BExVWH5O60DAWDALWYLP29FXHNYB" localSheetId="9" hidden="1">#REF!</definedName>
    <definedName name="BExVWH5O60DAWDALWYLP29FXHNYB" hidden="1">#REF!</definedName>
    <definedName name="BExVWINKCH0V0NUWH363SMXAZE62" localSheetId="10" hidden="1">#REF!</definedName>
    <definedName name="BExVWINKCH0V0NUWH363SMXAZE62" hidden="1">'[2]Reco Sheet for Fcast'!$F$6:$G$6</definedName>
    <definedName name="BExVWSZWDVO3AP2D6EDY5H1QYOXC" hidden="1">'[4]Bud Mth'!$F$6:$G$6</definedName>
    <definedName name="BExVWYU8EK669NP172GEIGCTVPPA" localSheetId="10" hidden="1">#REF!</definedName>
    <definedName name="BExVWYU8EK669NP172GEIGCTVPPA" hidden="1">'[2]Reco Sheet for Fcast'!$I$8:$J$8</definedName>
    <definedName name="BExVX2VZNPKLDHY7OGN2A2H5HC14" localSheetId="16" hidden="1">#REF!</definedName>
    <definedName name="BExVX2VZNPKLDHY7OGN2A2H5HC14" localSheetId="18" hidden="1">#REF!</definedName>
    <definedName name="BExVX2VZNPKLDHY7OGN2A2H5HC14" localSheetId="19" hidden="1">#REF!</definedName>
    <definedName name="BExVX2VZNPKLDHY7OGN2A2H5HC14" localSheetId="12" hidden="1">#REF!</definedName>
    <definedName name="BExVX2VZNPKLDHY7OGN2A2H5HC14" localSheetId="5" hidden="1">#REF!</definedName>
    <definedName name="BExVX2VZNPKLDHY7OGN2A2H5HC14" localSheetId="11" hidden="1">#REF!</definedName>
    <definedName name="BExVX2VZNPKLDHY7OGN2A2H5HC14" localSheetId="7" hidden="1">#REF!</definedName>
    <definedName name="BExVX2VZNPKLDHY7OGN2A2H5HC14" localSheetId="9" hidden="1">#REF!</definedName>
    <definedName name="BExVX2VZNPKLDHY7OGN2A2H5HC14" localSheetId="10" hidden="1">#REF!</definedName>
    <definedName name="BExVX2VZNPKLDHY7OGN2A2H5HC14" hidden="1">#REF!</definedName>
    <definedName name="BExVX3XN2DRJKL8EDBIG58RYQ36R" localSheetId="10" hidden="1">#REF!</definedName>
    <definedName name="BExVX3XN2DRJKL8EDBIG58RYQ36R" hidden="1">'[2]Reco Sheet for Fcast'!$I$6:$J$6</definedName>
    <definedName name="BExVXDZ63PUART77BBR5SI63TPC6" localSheetId="10" hidden="1">#REF!</definedName>
    <definedName name="BExVXDZ63PUART77BBR5SI63TPC6" hidden="1">'[2]Reco Sheet for Fcast'!$I$11:$J$11</definedName>
    <definedName name="BExVXHKI6LFYMGWISMPACMO247HL" localSheetId="10" hidden="1">#REF!</definedName>
    <definedName name="BExVXHKI6LFYMGWISMPACMO247HL" hidden="1">'[2]Reco Sheet for Fcast'!$F$9:$G$9</definedName>
    <definedName name="BExVXLX2BZ5EF2X6R41BTKRJR1NM" localSheetId="16" hidden="1">'[3]AMI P &amp; L'!#REF!</definedName>
    <definedName name="BExVXLX2BZ5EF2X6R41BTKRJR1NM" localSheetId="18" hidden="1">'[3]AMI P &amp; L'!#REF!</definedName>
    <definedName name="BExVXLX2BZ5EF2X6R41BTKRJR1NM" localSheetId="19" hidden="1">'[3]AMI P &amp; L'!#REF!</definedName>
    <definedName name="BExVXLX2BZ5EF2X6R41BTKRJR1NM" localSheetId="12" hidden="1">'[3]AMI P &amp; L'!#REF!</definedName>
    <definedName name="BExVXLX2BZ5EF2X6R41BTKRJR1NM" localSheetId="5" hidden="1">'[3]AMI P &amp; L'!#REF!</definedName>
    <definedName name="BExVXLX2BZ5EF2X6R41BTKRJR1NM" localSheetId="11" hidden="1">'[3]AMI P &amp; L'!#REF!</definedName>
    <definedName name="BExVXLX2BZ5EF2X6R41BTKRJR1NM" localSheetId="7" hidden="1">'[3]AMI P &amp; L'!#REF!</definedName>
    <definedName name="BExVXLX2BZ5EF2X6R41BTKRJR1NM" localSheetId="9" hidden="1">'[3]AMI P &amp; L'!#REF!</definedName>
    <definedName name="BExVXLX2BZ5EF2X6R41BTKRJR1NM" localSheetId="10" hidden="1">#REF!</definedName>
    <definedName name="BExVXLX2BZ5EF2X6R41BTKRJR1NM" hidden="1">'[3]AMI P &amp; L'!#REF!</definedName>
    <definedName name="BExVY11V7U1SAY4QKYE0PBSPD7LW" localSheetId="10" hidden="1">#REF!</definedName>
    <definedName name="BExVY11V7U1SAY4QKYE0PBSPD7LW" hidden="1">'[2]Reco Sheet for Fcast'!$F$7:$G$7</definedName>
    <definedName name="BExVY1SV37DL5YU59HS4IG3VBCP4" localSheetId="16" hidden="1">'[3]AMI P &amp; L'!#REF!</definedName>
    <definedName name="BExVY1SV37DL5YU59HS4IG3VBCP4" localSheetId="18" hidden="1">'[3]AMI P &amp; L'!#REF!</definedName>
    <definedName name="BExVY1SV37DL5YU59HS4IG3VBCP4" localSheetId="19" hidden="1">'[3]AMI P &amp; L'!#REF!</definedName>
    <definedName name="BExVY1SV37DL5YU59HS4IG3VBCP4" localSheetId="12" hidden="1">'[3]AMI P &amp; L'!#REF!</definedName>
    <definedName name="BExVY1SV37DL5YU59HS4IG3VBCP4" localSheetId="5" hidden="1">'[3]AMI P &amp; L'!#REF!</definedName>
    <definedName name="BExVY1SV37DL5YU59HS4IG3VBCP4" localSheetId="11" hidden="1">'[3]AMI P &amp; L'!#REF!</definedName>
    <definedName name="BExVY1SV37DL5YU59HS4IG3VBCP4" localSheetId="7" hidden="1">'[3]AMI P &amp; L'!#REF!</definedName>
    <definedName name="BExVY1SV37DL5YU59HS4IG3VBCP4" localSheetId="9" hidden="1">'[3]AMI P &amp; L'!#REF!</definedName>
    <definedName name="BExVY1SV37DL5YU59HS4IG3VBCP4" localSheetId="10" hidden="1">#REF!</definedName>
    <definedName name="BExVY1SV37DL5YU59HS4IG3VBCP4" hidden="1">'[3]AMI P &amp; L'!#REF!</definedName>
    <definedName name="BExVY3WFGJKSQA08UF9NCMST928Y" localSheetId="10" hidden="1">#REF!</definedName>
    <definedName name="BExVY3WFGJKSQA08UF9NCMST928Y" hidden="1">'[2]Reco Sheet for Fcast'!$F$7:$G$7</definedName>
    <definedName name="BExVY954UOEVQEIC5OFO4NEWVKAQ" localSheetId="10" hidden="1">#REF!</definedName>
    <definedName name="BExVY954UOEVQEIC5OFO4NEWVKAQ" hidden="1">'[2]Reco Sheet for Fcast'!$F$11:$G$11</definedName>
    <definedName name="BExVYH8GALJI83YRQSC210IEPVCS" hidden="1">'[2]Reco Sheet for Fcast'!$F$8:$G$8</definedName>
    <definedName name="BExVYHDYIV5397LC02V4FEP8VD6W" localSheetId="10" hidden="1">#REF!</definedName>
    <definedName name="BExVYHDYIV5397LC02V4FEP8VD6W" hidden="1">'[2]Reco Sheet for Fcast'!$I$10:$J$10</definedName>
    <definedName name="BExVYOVIZDA18YIQ0A30Q052PCAK" localSheetId="10" hidden="1">#REF!</definedName>
    <definedName name="BExVYOVIZDA18YIQ0A30Q052PCAK" hidden="1">'[2]Reco Sheet for Fcast'!$H$2:$I$2</definedName>
    <definedName name="BExVYQIXPEM6J4JVP78BRHIC05PV" localSheetId="10" hidden="1">#REF!</definedName>
    <definedName name="BExVYQIXPEM6J4JVP78BRHIC05PV" hidden="1">'[2]Reco Sheet for Fcast'!$F$8:$G$8</definedName>
    <definedName name="BExVYTYYVCWBF2IES4QCOV0426AZ" localSheetId="16" hidden="1">#REF!</definedName>
    <definedName name="BExVYTYYVCWBF2IES4QCOV0426AZ" localSheetId="18" hidden="1">#REF!</definedName>
    <definedName name="BExVYTYYVCWBF2IES4QCOV0426AZ" localSheetId="19" hidden="1">#REF!</definedName>
    <definedName name="BExVYTYYVCWBF2IES4QCOV0426AZ" localSheetId="12" hidden="1">#REF!</definedName>
    <definedName name="BExVYTYYVCWBF2IES4QCOV0426AZ" localSheetId="5" hidden="1">#REF!</definedName>
    <definedName name="BExVYTYYVCWBF2IES4QCOV0426AZ" localSheetId="11" hidden="1">#REF!</definedName>
    <definedName name="BExVYTYYVCWBF2IES4QCOV0426AZ" localSheetId="7" hidden="1">#REF!</definedName>
    <definedName name="BExVYTYYVCWBF2IES4QCOV0426AZ" localSheetId="9" hidden="1">#REF!</definedName>
    <definedName name="BExVYTYYVCWBF2IES4QCOV0426AZ" hidden="1">#REF!</definedName>
    <definedName name="BExVYVGWN7SONLVDH9WJ2F1JS264" localSheetId="10" hidden="1">#REF!</definedName>
    <definedName name="BExVYVGWN7SONLVDH9WJ2F1JS264" hidden="1">'[2]Reco Sheet for Fcast'!$I$7:$J$7</definedName>
    <definedName name="BExVZ9EO732IK6MNMG17Y1EFTJQC" localSheetId="10" hidden="1">#REF!</definedName>
    <definedName name="BExVZ9EO732IK6MNMG17Y1EFTJQC" hidden="1">'[2]Reco Sheet for Fcast'!$F$8:$G$8</definedName>
    <definedName name="BExVZB1Y5J4UL2LKK0363EU7GIJ1" localSheetId="10" hidden="1">#REF!</definedName>
    <definedName name="BExVZB1Y5J4UL2LKK0363EU7GIJ1" hidden="1">'[2]Reco Sheet for Fcast'!$F$7:$G$7</definedName>
    <definedName name="BExVZJQVO5LQ0BJH5JEN5NOBIAF6" localSheetId="16" hidden="1">'[3]AMI P &amp; L'!#REF!</definedName>
    <definedName name="BExVZJQVO5LQ0BJH5JEN5NOBIAF6" localSheetId="18" hidden="1">'[3]AMI P &amp; L'!#REF!</definedName>
    <definedName name="BExVZJQVO5LQ0BJH5JEN5NOBIAF6" localSheetId="19" hidden="1">'[3]AMI P &amp; L'!#REF!</definedName>
    <definedName name="BExVZJQVO5LQ0BJH5JEN5NOBIAF6" localSheetId="12" hidden="1">'[3]AMI P &amp; L'!#REF!</definedName>
    <definedName name="BExVZJQVO5LQ0BJH5JEN5NOBIAF6" localSheetId="5" hidden="1">'[3]AMI P &amp; L'!#REF!</definedName>
    <definedName name="BExVZJQVO5LQ0BJH5JEN5NOBIAF6" localSheetId="11" hidden="1">'[3]AMI P &amp; L'!#REF!</definedName>
    <definedName name="BExVZJQVO5LQ0BJH5JEN5NOBIAF6" localSheetId="7" hidden="1">'[3]AMI P &amp; L'!#REF!</definedName>
    <definedName name="BExVZJQVO5LQ0BJH5JEN5NOBIAF6" localSheetId="9" hidden="1">'[3]AMI P &amp; L'!#REF!</definedName>
    <definedName name="BExVZJQVO5LQ0BJH5JEN5NOBIAF6" localSheetId="10" hidden="1">#REF!</definedName>
    <definedName name="BExVZJQVO5LQ0BJH5JEN5NOBIAF6" hidden="1">'[3]AMI P &amp; L'!#REF!</definedName>
    <definedName name="BExVZNXWS91RD7NXV5NE2R3C8WW7" localSheetId="10" hidden="1">#REF!</definedName>
    <definedName name="BExVZNXWS91RD7NXV5NE2R3C8WW7" hidden="1">'[2]Reco Sheet for Fcast'!$I$8:$J$8</definedName>
    <definedName name="BExVZYQCU2I82W5UAYV4GQJ2JL8U" hidden="1">'[2]Reco Sheet for Fcast'!$J$2:$K$2</definedName>
    <definedName name="BExW0386REQRCQCVT9BCX80UPTRY" localSheetId="10" hidden="1">#REF!</definedName>
    <definedName name="BExW0386REQRCQCVT9BCX80UPTRY" hidden="1">'[2]Reco Sheet for Fcast'!$K$2</definedName>
    <definedName name="BExW0CIOA9SK0V6OKKWTZOS8F5C5" hidden="1">'[4]Bud Mth'!$I$6:$J$6</definedName>
    <definedName name="BExW0FYP4WXY71CYUG40SUBG9UWU" localSheetId="10" hidden="1">#REF!</definedName>
    <definedName name="BExW0FYP4WXY71CYUG40SUBG9UWU" hidden="1">'[2]Reco Sheet for Fcast'!$H$2:$I$2</definedName>
    <definedName name="BExW0RI61B4VV0ARXTFVBAWRA1C5" localSheetId="10" hidden="1">#REF!</definedName>
    <definedName name="BExW0RI61B4VV0ARXTFVBAWRA1C5" hidden="1">'[2]Reco Sheet for Fcast'!$F$9:$G$9</definedName>
    <definedName name="BExW1BVUYQTKMOR56MW7RVRX4L1L" localSheetId="10" hidden="1">#REF!</definedName>
    <definedName name="BExW1BVUYQTKMOR56MW7RVRX4L1L" hidden="1">'[2]Reco Sheet for Fcast'!$F$15</definedName>
    <definedName name="BExW1D8ARQ40LJ1AAM6R5SHDDYEX" localSheetId="16" hidden="1">#REF!</definedName>
    <definedName name="BExW1D8ARQ40LJ1AAM6R5SHDDYEX" localSheetId="18" hidden="1">#REF!</definedName>
    <definedName name="BExW1D8ARQ40LJ1AAM6R5SHDDYEX" localSheetId="19" hidden="1">#REF!</definedName>
    <definedName name="BExW1D8ARQ40LJ1AAM6R5SHDDYEX" localSheetId="12" hidden="1">#REF!</definedName>
    <definedName name="BExW1D8ARQ40LJ1AAM6R5SHDDYEX" localSheetId="5" hidden="1">#REF!</definedName>
    <definedName name="BExW1D8ARQ40LJ1AAM6R5SHDDYEX" localSheetId="11" hidden="1">#REF!</definedName>
    <definedName name="BExW1D8ARQ40LJ1AAM6R5SHDDYEX" localSheetId="7" hidden="1">#REF!</definedName>
    <definedName name="BExW1D8ARQ40LJ1AAM6R5SHDDYEX" localSheetId="9" hidden="1">#REF!</definedName>
    <definedName name="BExW1D8ARQ40LJ1AAM6R5SHDDYEX" hidden="1">#REF!</definedName>
    <definedName name="BExW1F1220628FOMTW5UAATHRJHK" localSheetId="10" hidden="1">#REF!</definedName>
    <definedName name="BExW1F1220628FOMTW5UAATHRJHK" hidden="1">'[2]Reco Sheet for Fcast'!$F$8:$G$8</definedName>
    <definedName name="BExW1RX03DZ35EAWTOIKB7PS5VV7" localSheetId="16" hidden="1">#REF!</definedName>
    <definedName name="BExW1RX03DZ35EAWTOIKB7PS5VV7" localSheetId="18" hidden="1">#REF!</definedName>
    <definedName name="BExW1RX03DZ35EAWTOIKB7PS5VV7" localSheetId="19" hidden="1">#REF!</definedName>
    <definedName name="BExW1RX03DZ35EAWTOIKB7PS5VV7" localSheetId="12" hidden="1">#REF!</definedName>
    <definedName name="BExW1RX03DZ35EAWTOIKB7PS5VV7" localSheetId="5" hidden="1">#REF!</definedName>
    <definedName name="BExW1RX03DZ35EAWTOIKB7PS5VV7" localSheetId="11" hidden="1">#REF!</definedName>
    <definedName name="BExW1RX03DZ35EAWTOIKB7PS5VV7" localSheetId="7" hidden="1">#REF!</definedName>
    <definedName name="BExW1RX03DZ35EAWTOIKB7PS5VV7" localSheetId="9" hidden="1">#REF!</definedName>
    <definedName name="BExW1RX03DZ35EAWTOIKB7PS5VV7" hidden="1">#REF!</definedName>
    <definedName name="BExW1TKA0Z9OP2DTG50GZR5EG8C7" localSheetId="10" hidden="1">#REF!</definedName>
    <definedName name="BExW1TKA0Z9OP2DTG50GZR5EG8C7" hidden="1">'[2]Reco Sheet for Fcast'!$K$2</definedName>
    <definedName name="BExW1U0JLKQ094DW5MMOI8UHO09V" localSheetId="10" hidden="1">#REF!</definedName>
    <definedName name="BExW1U0JLKQ094DW5MMOI8UHO09V" hidden="1">'[2]Reco Sheet for Fcast'!$I$8:$J$8</definedName>
    <definedName name="BExW283NP9D366XFPXLGSCI5UB0L" localSheetId="10" hidden="1">#REF!</definedName>
    <definedName name="BExW283NP9D366XFPXLGSCI5UB0L" hidden="1">'[2]Reco Sheet for Fcast'!$F$6:$G$6</definedName>
    <definedName name="BExW2H3C8WJSBW5FGTFKVDVJC4CL" localSheetId="10" hidden="1">#REF!</definedName>
    <definedName name="BExW2H3C8WJSBW5FGTFKVDVJC4CL" hidden="1">'[2]Reco Sheet for Fcast'!$I$7:$J$7</definedName>
    <definedName name="BExW2H8O6QPVDMU9GSJSE2YSL1S9" localSheetId="16" hidden="1">#REF!</definedName>
    <definedName name="BExW2H8O6QPVDMU9GSJSE2YSL1S9" localSheetId="18" hidden="1">#REF!</definedName>
    <definedName name="BExW2H8O6QPVDMU9GSJSE2YSL1S9" localSheetId="19" hidden="1">#REF!</definedName>
    <definedName name="BExW2H8O6QPVDMU9GSJSE2YSL1S9" localSheetId="12" hidden="1">#REF!</definedName>
    <definedName name="BExW2H8O6QPVDMU9GSJSE2YSL1S9" localSheetId="5" hidden="1">#REF!</definedName>
    <definedName name="BExW2H8O6QPVDMU9GSJSE2YSL1S9" localSheetId="11" hidden="1">#REF!</definedName>
    <definedName name="BExW2H8O6QPVDMU9GSJSE2YSL1S9" localSheetId="7" hidden="1">#REF!</definedName>
    <definedName name="BExW2H8O6QPVDMU9GSJSE2YSL1S9" localSheetId="9" hidden="1">#REF!</definedName>
    <definedName name="BExW2H8O6QPVDMU9GSJSE2YSL1S9" hidden="1">#REF!</definedName>
    <definedName name="BExW2MSCKPGF5K3I7TL4KF5ISUOL" localSheetId="10" hidden="1">#REF!</definedName>
    <definedName name="BExW2MSCKPGF5K3I7TL4KF5ISUOL" hidden="1">'[2]Reco Sheet for Fcast'!$F$15</definedName>
    <definedName name="BExW2NJ8EILHC8GHK3EOST8J05U0" hidden="1">'[2]Reco Sheet for Fcast'!$I$8:$J$8</definedName>
    <definedName name="BExW2SMO90FU9W8DVVES6Q4E6BZR" localSheetId="10" hidden="1">#REF!</definedName>
    <definedName name="BExW2SMO90FU9W8DVVES6Q4E6BZR" hidden="1">'[2]Reco Sheet for Fcast'!$F$6:$G$6</definedName>
    <definedName name="BExW2X4IJSLQHE9FU2QSU9ICGNU1" localSheetId="16" hidden="1">#REF!</definedName>
    <definedName name="BExW2X4IJSLQHE9FU2QSU9ICGNU1" localSheetId="18" hidden="1">#REF!</definedName>
    <definedName name="BExW2X4IJSLQHE9FU2QSU9ICGNU1" localSheetId="19" hidden="1">#REF!</definedName>
    <definedName name="BExW2X4IJSLQHE9FU2QSU9ICGNU1" localSheetId="12" hidden="1">#REF!</definedName>
    <definedName name="BExW2X4IJSLQHE9FU2QSU9ICGNU1" localSheetId="5" hidden="1">#REF!</definedName>
    <definedName name="BExW2X4IJSLQHE9FU2QSU9ICGNU1" localSheetId="11" hidden="1">#REF!</definedName>
    <definedName name="BExW2X4IJSLQHE9FU2QSU9ICGNU1" localSheetId="7" hidden="1">#REF!</definedName>
    <definedName name="BExW2X4IJSLQHE9FU2QSU9ICGNU1" localSheetId="9" hidden="1">#REF!</definedName>
    <definedName name="BExW2X4IJSLQHE9FU2QSU9ICGNU1" localSheetId="10" hidden="1">#REF!</definedName>
    <definedName name="BExW2X4IJSLQHE9FU2QSU9ICGNU1" hidden="1">#REF!</definedName>
    <definedName name="BExW2ZITSE40OUTU5LH01FV5JEA3" localSheetId="16" hidden="1">'[3]AMI P &amp; L'!#REF!</definedName>
    <definedName name="BExW2ZITSE40OUTU5LH01FV5JEA3" localSheetId="18" hidden="1">'[3]AMI P &amp; L'!#REF!</definedName>
    <definedName name="BExW2ZITSE40OUTU5LH01FV5JEA3" localSheetId="19" hidden="1">'[3]AMI P &amp; L'!#REF!</definedName>
    <definedName name="BExW2ZITSE40OUTU5LH01FV5JEA3" localSheetId="12" hidden="1">'[3]AMI P &amp; L'!#REF!</definedName>
    <definedName name="BExW2ZITSE40OUTU5LH01FV5JEA3" localSheetId="5" hidden="1">'[3]AMI P &amp; L'!#REF!</definedName>
    <definedName name="BExW2ZITSE40OUTU5LH01FV5JEA3" localSheetId="11" hidden="1">'[3]AMI P &amp; L'!#REF!</definedName>
    <definedName name="BExW2ZITSE40OUTU5LH01FV5JEA3" localSheetId="7" hidden="1">'[3]AMI P &amp; L'!#REF!</definedName>
    <definedName name="BExW2ZITSE40OUTU5LH01FV5JEA3" localSheetId="9" hidden="1">'[3]AMI P &amp; L'!#REF!</definedName>
    <definedName name="BExW2ZITSE40OUTU5LH01FV5JEA3" localSheetId="10" hidden="1">'[3]AMI P &amp; L'!#REF!</definedName>
    <definedName name="BExW2ZITSE40OUTU5LH01FV5JEA3" hidden="1">'[3]AMI P &amp; L'!#REF!</definedName>
    <definedName name="BExW36V9N91OHCUMGWJQL3I5P4JK" localSheetId="10" hidden="1">#REF!</definedName>
    <definedName name="BExW36V9N91OHCUMGWJQL3I5P4JK" hidden="1">'[2]Reco Sheet for Fcast'!$F$15</definedName>
    <definedName name="BExW370JNJ5KV56Y0SOA3AJROJQV" localSheetId="16" hidden="1">#REF!</definedName>
    <definedName name="BExW370JNJ5KV56Y0SOA3AJROJQV" localSheetId="18" hidden="1">#REF!</definedName>
    <definedName name="BExW370JNJ5KV56Y0SOA3AJROJQV" localSheetId="19" hidden="1">#REF!</definedName>
    <definedName name="BExW370JNJ5KV56Y0SOA3AJROJQV" localSheetId="12" hidden="1">#REF!</definedName>
    <definedName name="BExW370JNJ5KV56Y0SOA3AJROJQV" localSheetId="5" hidden="1">#REF!</definedName>
    <definedName name="BExW370JNJ5KV56Y0SOA3AJROJQV" localSheetId="11" hidden="1">#REF!</definedName>
    <definedName name="BExW370JNJ5KV56Y0SOA3AJROJQV" localSheetId="7" hidden="1">#REF!</definedName>
    <definedName name="BExW370JNJ5KV56Y0SOA3AJROJQV" localSheetId="9" hidden="1">#REF!</definedName>
    <definedName name="BExW370JNJ5KV56Y0SOA3AJROJQV" localSheetId="10" hidden="1">#REF!</definedName>
    <definedName name="BExW370JNJ5KV56Y0SOA3AJROJQV" hidden="1">#REF!</definedName>
    <definedName name="BExW3E7HW3NMLQEPIHSOP33UGJEC" hidden="1">'[4]Bud Mth'!$E$1</definedName>
    <definedName name="BExW3EIBA1J9Q9NA9VCGZGRS8WV7" localSheetId="10" hidden="1">#REF!</definedName>
    <definedName name="BExW3EIBA1J9Q9NA9VCGZGRS8WV7" hidden="1">'[2]Reco Sheet for Fcast'!$F$9:$G$9</definedName>
    <definedName name="BExW3FEO8FI8N6AGQKYEG4SQVJWB" localSheetId="10" hidden="1">#REF!</definedName>
    <definedName name="BExW3FEO8FI8N6AGQKYEG4SQVJWB" hidden="1">'[2]Reco Sheet for Fcast'!$K$2</definedName>
    <definedName name="BExW3GB28STOMJUSZEIA7YKYNS4Y" localSheetId="10" hidden="1">#REF!</definedName>
    <definedName name="BExW3GB28STOMJUSZEIA7YKYNS4Y" hidden="1">'[2]Reco Sheet for Fcast'!$H$2:$I$2</definedName>
    <definedName name="BExW3T1K638HT5E0Y8MMK108P5JT" localSheetId="10" hidden="1">#REF!</definedName>
    <definedName name="BExW3T1K638HT5E0Y8MMK108P5JT" hidden="1">'[2]Reco Sheet for Fcast'!$F$6:$G$6</definedName>
    <definedName name="BExW4217ZHL9VO39POSTJOD090WU" localSheetId="10" hidden="1">#REF!</definedName>
    <definedName name="BExW4217ZHL9VO39POSTJOD090WU" hidden="1">'[2]Reco Sheet for Fcast'!$F$6:$G$6</definedName>
    <definedName name="BExW44KVCR3RB81KUPAYDCBUJSBB" localSheetId="16" hidden="1">#REF!</definedName>
    <definedName name="BExW44KVCR3RB81KUPAYDCBUJSBB" localSheetId="18" hidden="1">#REF!</definedName>
    <definedName name="BExW44KVCR3RB81KUPAYDCBUJSBB" localSheetId="19" hidden="1">#REF!</definedName>
    <definedName name="BExW44KVCR3RB81KUPAYDCBUJSBB" localSheetId="12" hidden="1">#REF!</definedName>
    <definedName name="BExW44KVCR3RB81KUPAYDCBUJSBB" localSheetId="5" hidden="1">#REF!</definedName>
    <definedName name="BExW44KVCR3RB81KUPAYDCBUJSBB" localSheetId="11" hidden="1">#REF!</definedName>
    <definedName name="BExW44KVCR3RB81KUPAYDCBUJSBB" localSheetId="7" hidden="1">#REF!</definedName>
    <definedName name="BExW44KVCR3RB81KUPAYDCBUJSBB" localSheetId="9" hidden="1">#REF!</definedName>
    <definedName name="BExW44KVCR3RB81KUPAYDCBUJSBB" hidden="1">#REF!</definedName>
    <definedName name="BExW4GPW71EBF8XPS2QGVQHBCDX3" localSheetId="10" hidden="1">#REF!</definedName>
    <definedName name="BExW4GPW71EBF8XPS2QGVQHBCDX3" hidden="1">'[2]Reco Sheet for Fcast'!$H$2:$I$2</definedName>
    <definedName name="BExW4JKC5837JBPCOJV337ZVYYY3" localSheetId="10" hidden="1">#REF!</definedName>
    <definedName name="BExW4JKC5837JBPCOJV337ZVYYY3" hidden="1">'[2]Reco Sheet for Fcast'!$G$2</definedName>
    <definedName name="BExW4QR9FV9MP5K610THBSM51RYO" localSheetId="10" hidden="1">#REF!</definedName>
    <definedName name="BExW4QR9FV9MP5K610THBSM51RYO" hidden="1">'[2]Reco Sheet for Fcast'!$H$2:$I$2</definedName>
    <definedName name="BExW4Z029R9E19ZENN3WEA3VDAD1" localSheetId="10" hidden="1">#REF!</definedName>
    <definedName name="BExW4Z029R9E19ZENN3WEA3VDAD1" hidden="1">'[2]Reco Sheet for Fcast'!$G$2</definedName>
    <definedName name="BExW4ZLNV6FJGQP2WOU4NKG3GNYO" localSheetId="16" hidden="1">#REF!</definedName>
    <definedName name="BExW4ZLNV6FJGQP2WOU4NKG3GNYO" localSheetId="18" hidden="1">#REF!</definedName>
    <definedName name="BExW4ZLNV6FJGQP2WOU4NKG3GNYO" localSheetId="19" hidden="1">#REF!</definedName>
    <definedName name="BExW4ZLNV6FJGQP2WOU4NKG3GNYO" localSheetId="12" hidden="1">#REF!</definedName>
    <definedName name="BExW4ZLNV6FJGQP2WOU4NKG3GNYO" localSheetId="5" hidden="1">#REF!</definedName>
    <definedName name="BExW4ZLNV6FJGQP2WOU4NKG3GNYO" localSheetId="11" hidden="1">#REF!</definedName>
    <definedName name="BExW4ZLNV6FJGQP2WOU4NKG3GNYO" localSheetId="7" hidden="1">#REF!</definedName>
    <definedName name="BExW4ZLNV6FJGQP2WOU4NKG3GNYO" localSheetId="9" hidden="1">#REF!</definedName>
    <definedName name="BExW4ZLNV6FJGQP2WOU4NKG3GNYO" hidden="1">#REF!</definedName>
    <definedName name="BExW57U9T36MHXWXN8J2YD6F0KWK" localSheetId="16" hidden="1">#REF!</definedName>
    <definedName name="BExW57U9T36MHXWXN8J2YD6F0KWK" localSheetId="18" hidden="1">#REF!</definedName>
    <definedName name="BExW57U9T36MHXWXN8J2YD6F0KWK" localSheetId="19" hidden="1">#REF!</definedName>
    <definedName name="BExW57U9T36MHXWXN8J2YD6F0KWK" localSheetId="12" hidden="1">#REF!</definedName>
    <definedName name="BExW57U9T36MHXWXN8J2YD6F0KWK" localSheetId="11" hidden="1">#REF!</definedName>
    <definedName name="BExW57U9T36MHXWXN8J2YD6F0KWK" localSheetId="7" hidden="1">#REF!</definedName>
    <definedName name="BExW57U9T36MHXWXN8J2YD6F0KWK" localSheetId="9" hidden="1">#REF!</definedName>
    <definedName name="BExW57U9T36MHXWXN8J2YD6F0KWK" hidden="1">#REF!</definedName>
    <definedName name="BExW5AZNT6IAZGNF2C879ODHY1B8" localSheetId="10" hidden="1">#REF!</definedName>
    <definedName name="BExW5AZNT6IAZGNF2C879ODHY1B8" hidden="1">'[2]Reco Sheet for Fcast'!$F$11:$G$11</definedName>
    <definedName name="BExW5FMU99PBR9I4QY9LWERMXPCD" hidden="1">'[4]Bud Mth'!$J$2:$K$2</definedName>
    <definedName name="BExW5W49QO947ET3384SKBE3YCX3" localSheetId="16" hidden="1">#REF!</definedName>
    <definedName name="BExW5W49QO947ET3384SKBE3YCX3" localSheetId="18" hidden="1">#REF!</definedName>
    <definedName name="BExW5W49QO947ET3384SKBE3YCX3" localSheetId="19" hidden="1">#REF!</definedName>
    <definedName name="BExW5W49QO947ET3384SKBE3YCX3" localSheetId="12" hidden="1">#REF!</definedName>
    <definedName name="BExW5W49QO947ET3384SKBE3YCX3" localSheetId="5" hidden="1">#REF!</definedName>
    <definedName name="BExW5W49QO947ET3384SKBE3YCX3" localSheetId="11" hidden="1">#REF!</definedName>
    <definedName name="BExW5W49QO947ET3384SKBE3YCX3" localSheetId="7" hidden="1">#REF!</definedName>
    <definedName name="BExW5W49QO947ET3384SKBE3YCX3" localSheetId="9" hidden="1">#REF!</definedName>
    <definedName name="BExW5W49QO947ET3384SKBE3YCX3" localSheetId="10" hidden="1">#REF!</definedName>
    <definedName name="BExW5W49QO947ET3384SKBE3YCX3" hidden="1">#REF!</definedName>
    <definedName name="BExW5WPU27WD4NWZOT0ZEJIDLX5J" localSheetId="10" hidden="1">#REF!</definedName>
    <definedName name="BExW5WPU27WD4NWZOT0ZEJIDLX5J" hidden="1">'[2]Reco Sheet for Fcast'!$I$6:$J$6</definedName>
    <definedName name="BExW660AV1TUV2XNUPD65RZR3QOO" localSheetId="10" hidden="1">#REF!</definedName>
    <definedName name="BExW660AV1TUV2XNUPD65RZR3QOO" hidden="1">'[2]Reco Sheet for Fcast'!$F$9:$G$9</definedName>
    <definedName name="BExW66LVVZK656PQY1257QMHP2AY" localSheetId="16" hidden="1">'[3]AMI P &amp; L'!#REF!</definedName>
    <definedName name="BExW66LVVZK656PQY1257QMHP2AY" localSheetId="18" hidden="1">'[3]AMI P &amp; L'!#REF!</definedName>
    <definedName name="BExW66LVVZK656PQY1257QMHP2AY" localSheetId="19" hidden="1">'[3]AMI P &amp; L'!#REF!</definedName>
    <definedName name="BExW66LVVZK656PQY1257QMHP2AY" localSheetId="12" hidden="1">'[3]AMI P &amp; L'!#REF!</definedName>
    <definedName name="BExW66LVVZK656PQY1257QMHP2AY" localSheetId="5" hidden="1">'[3]AMI P &amp; L'!#REF!</definedName>
    <definedName name="BExW66LVVZK656PQY1257QMHP2AY" localSheetId="11" hidden="1">'[3]AMI P &amp; L'!#REF!</definedName>
    <definedName name="BExW66LVVZK656PQY1257QMHP2AY" localSheetId="7" hidden="1">'[3]AMI P &amp; L'!#REF!</definedName>
    <definedName name="BExW66LVVZK656PQY1257QMHP2AY" localSheetId="9" hidden="1">'[3]AMI P &amp; L'!#REF!</definedName>
    <definedName name="BExW66LVVZK656PQY1257QMHP2AY" localSheetId="10" hidden="1">#REF!</definedName>
    <definedName name="BExW66LVVZK656PQY1257QMHP2AY" hidden="1">'[3]AMI P &amp; L'!#REF!</definedName>
    <definedName name="BExW6AY8KWN3C31NX1MZHXBFTSK7" localSheetId="16" hidden="1">#REF!</definedName>
    <definedName name="BExW6AY8KWN3C31NX1MZHXBFTSK7" localSheetId="18" hidden="1">#REF!</definedName>
    <definedName name="BExW6AY8KWN3C31NX1MZHXBFTSK7" localSheetId="19" hidden="1">#REF!</definedName>
    <definedName name="BExW6AY8KWN3C31NX1MZHXBFTSK7" localSheetId="12" hidden="1">#REF!</definedName>
    <definedName name="BExW6AY8KWN3C31NX1MZHXBFTSK7" localSheetId="5" hidden="1">#REF!</definedName>
    <definedName name="BExW6AY8KWN3C31NX1MZHXBFTSK7" localSheetId="11" hidden="1">#REF!</definedName>
    <definedName name="BExW6AY8KWN3C31NX1MZHXBFTSK7" localSheetId="7" hidden="1">#REF!</definedName>
    <definedName name="BExW6AY8KWN3C31NX1MZHXBFTSK7" localSheetId="9" hidden="1">#REF!</definedName>
    <definedName name="BExW6AY8KWN3C31NX1MZHXBFTSK7" hidden="1">#REF!</definedName>
    <definedName name="BExW6EJPHAP1TWT380AZLXNHR22P" localSheetId="10" hidden="1">#REF!</definedName>
    <definedName name="BExW6EJPHAP1TWT380AZLXNHR22P" hidden="1">'[2]Reco Sheet for Fcast'!$I$7:$J$7</definedName>
    <definedName name="BExW6G1PJ38H10DVLL8WPQ736OEB" localSheetId="10" hidden="1">#REF!</definedName>
    <definedName name="BExW6G1PJ38H10DVLL8WPQ736OEB" hidden="1">'[2]Reco Sheet for Fcast'!$I$6:$J$6</definedName>
    <definedName name="BExW75OA5AS517IHUYDHRJXDDOWS" hidden="1">'[2]Reco Sheet for Fcast'!$J$2:$K$2</definedName>
    <definedName name="BExW787XKP4YCU38PAK9CUFFZ8FB" localSheetId="16" hidden="1">#REF!</definedName>
    <definedName name="BExW787XKP4YCU38PAK9CUFFZ8FB" localSheetId="18" hidden="1">#REF!</definedName>
    <definedName name="BExW787XKP4YCU38PAK9CUFFZ8FB" localSheetId="19" hidden="1">#REF!</definedName>
    <definedName name="BExW787XKP4YCU38PAK9CUFFZ8FB" localSheetId="12" hidden="1">#REF!</definedName>
    <definedName name="BExW787XKP4YCU38PAK9CUFFZ8FB" localSheetId="5" hidden="1">#REF!</definedName>
    <definedName name="BExW787XKP4YCU38PAK9CUFFZ8FB" localSheetId="11" hidden="1">#REF!</definedName>
    <definedName name="BExW787XKP4YCU38PAK9CUFFZ8FB" localSheetId="7" hidden="1">#REF!</definedName>
    <definedName name="BExW787XKP4YCU38PAK9CUFFZ8FB" localSheetId="9" hidden="1">#REF!</definedName>
    <definedName name="BExW787XKP4YCU38PAK9CUFFZ8FB" localSheetId="10" hidden="1">#REF!</definedName>
    <definedName name="BExW787XKP4YCU38PAK9CUFFZ8FB" hidden="1">#REF!</definedName>
    <definedName name="BExW794A74Z5F2K8LVQLD6VSKXUE" localSheetId="10" hidden="1">#REF!</definedName>
    <definedName name="BExW794A74Z5F2K8LVQLD6VSKXUE" hidden="1">'[2]Reco Sheet for Fcast'!$F$8:$G$8</definedName>
    <definedName name="BExW7H7MHCUHD1MA5VUKYPO21U2I" localSheetId="16" hidden="1">#REF!</definedName>
    <definedName name="BExW7H7MHCUHD1MA5VUKYPO21U2I" localSheetId="18" hidden="1">#REF!</definedName>
    <definedName name="BExW7H7MHCUHD1MA5VUKYPO21U2I" localSheetId="19" hidden="1">#REF!</definedName>
    <definedName name="BExW7H7MHCUHD1MA5VUKYPO21U2I" localSheetId="12" hidden="1">#REF!</definedName>
    <definedName name="BExW7H7MHCUHD1MA5VUKYPO21U2I" localSheetId="5" hidden="1">#REF!</definedName>
    <definedName name="BExW7H7MHCUHD1MA5VUKYPO21U2I" localSheetId="11" hidden="1">#REF!</definedName>
    <definedName name="BExW7H7MHCUHD1MA5VUKYPO21U2I" localSheetId="7" hidden="1">#REF!</definedName>
    <definedName name="BExW7H7MHCUHD1MA5VUKYPO21U2I" localSheetId="9" hidden="1">#REF!</definedName>
    <definedName name="BExW7H7MHCUHD1MA5VUKYPO21U2I" localSheetId="10" hidden="1">#REF!</definedName>
    <definedName name="BExW7H7MHCUHD1MA5VUKYPO21U2I" hidden="1">#REF!</definedName>
    <definedName name="BExW7O3S5FIOKIM535S9J7PKA52A" localSheetId="16" hidden="1">#REF!</definedName>
    <definedName name="BExW7O3S5FIOKIM535S9J7PKA52A" localSheetId="18" hidden="1">#REF!</definedName>
    <definedName name="BExW7O3S5FIOKIM535S9J7PKA52A" localSheetId="19" hidden="1">#REF!</definedName>
    <definedName name="BExW7O3S5FIOKIM535S9J7PKA52A" localSheetId="12" hidden="1">#REF!</definedName>
    <definedName name="BExW7O3S5FIOKIM535S9J7PKA52A" localSheetId="11" hidden="1">#REF!</definedName>
    <definedName name="BExW7O3S5FIOKIM535S9J7PKA52A" localSheetId="7" hidden="1">#REF!</definedName>
    <definedName name="BExW7O3S5FIOKIM535S9J7PKA52A" localSheetId="9"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16" hidden="1">#REF!</definedName>
    <definedName name="BExW8AFIEPGHQDY6PZGJPQ7YFTB1" localSheetId="18" hidden="1">#REF!</definedName>
    <definedName name="BExW8AFIEPGHQDY6PZGJPQ7YFTB1" localSheetId="19" hidden="1">#REF!</definedName>
    <definedName name="BExW8AFIEPGHQDY6PZGJPQ7YFTB1" localSheetId="12" hidden="1">#REF!</definedName>
    <definedName name="BExW8AFIEPGHQDY6PZGJPQ7YFTB1" localSheetId="5" hidden="1">#REF!</definedName>
    <definedName name="BExW8AFIEPGHQDY6PZGJPQ7YFTB1" localSheetId="11" hidden="1">#REF!</definedName>
    <definedName name="BExW8AFIEPGHQDY6PZGJPQ7YFTB1" localSheetId="7" hidden="1">#REF!</definedName>
    <definedName name="BExW8AFIEPGHQDY6PZGJPQ7YFTB1" localSheetId="9" hidden="1">#REF!</definedName>
    <definedName name="BExW8AFIEPGHQDY6PZGJPQ7YFTB1" localSheetId="10" hidden="1">#REF!</definedName>
    <definedName name="BExW8AFIEPGHQDY6PZGJPQ7YFTB1" hidden="1">#REF!</definedName>
    <definedName name="BExW8K0SSIPSKBVP06IJ71600HJZ" localSheetId="10" hidden="1">#REF!</definedName>
    <definedName name="BExW8K0SSIPSKBVP06IJ71600HJZ" hidden="1">'[2]Reco Sheet for Fcast'!$H$2:$I$2</definedName>
    <definedName name="BExW8T0GVY3ZYO4ACSBLHS8SH895" localSheetId="10" hidden="1">#REF!</definedName>
    <definedName name="BExW8T0GVY3ZYO4ACSBLHS8SH895" hidden="1">'[2]Reco Sheet for Fcast'!$F$15</definedName>
    <definedName name="BExW8YEP73JMMU9HZ08PM4WHJQZ4" localSheetId="10" hidden="1">#REF!</definedName>
    <definedName name="BExW8YEP73JMMU9HZ08PM4WHJQZ4" hidden="1">'[2]Reco Sheet for Fcast'!$I$8:$J$8</definedName>
    <definedName name="BExW937AT53OZQRHNWQZ5BVH24IE" localSheetId="10" hidden="1">#REF!</definedName>
    <definedName name="BExW937AT53OZQRHNWQZ5BVH24IE" hidden="1">'[2]Reco Sheet for Fcast'!$I$11:$J$11</definedName>
    <definedName name="BExW95LN5N0LYFFVP7GJEGDVDLF0" localSheetId="10" hidden="1">#REF!</definedName>
    <definedName name="BExW95LN5N0LYFFVP7GJEGDVDLF0" hidden="1">'[2]Reco Sheet for Fcast'!$G$2</definedName>
    <definedName name="BExW967733Q8RAJOHR2GJ3HO8JIW" localSheetId="10" hidden="1">#REF!</definedName>
    <definedName name="BExW967733Q8RAJOHR2GJ3HO8JIW" hidden="1">'[2]Reco Sheet for Fcast'!$I$6:$J$6</definedName>
    <definedName name="BExW9POK1KIOI0ALS5MZIKTDIYMA" localSheetId="10" hidden="1">#REF!</definedName>
    <definedName name="BExW9POK1KIOI0ALS5MZIKTDIYMA" hidden="1">'[2]Reco Sheet for Fcast'!$I$10:$J$10</definedName>
    <definedName name="BExXLDE6PN4ESWT3LXJNQCY94NE4" localSheetId="16" hidden="1">'[3]AMI P &amp; L'!#REF!</definedName>
    <definedName name="BExXLDE6PN4ESWT3LXJNQCY94NE4" localSheetId="18" hidden="1">'[3]AMI P &amp; L'!#REF!</definedName>
    <definedName name="BExXLDE6PN4ESWT3LXJNQCY94NE4" localSheetId="19" hidden="1">'[3]AMI P &amp; L'!#REF!</definedName>
    <definedName name="BExXLDE6PN4ESWT3LXJNQCY94NE4" localSheetId="12" hidden="1">'[3]AMI P &amp; L'!#REF!</definedName>
    <definedName name="BExXLDE6PN4ESWT3LXJNQCY94NE4" localSheetId="5" hidden="1">'[3]AMI P &amp; L'!#REF!</definedName>
    <definedName name="BExXLDE6PN4ESWT3LXJNQCY94NE4" localSheetId="11" hidden="1">'[3]AMI P &amp; L'!#REF!</definedName>
    <definedName name="BExXLDE6PN4ESWT3LXJNQCY94NE4" localSheetId="7" hidden="1">'[3]AMI P &amp; L'!#REF!</definedName>
    <definedName name="BExXLDE6PN4ESWT3LXJNQCY94NE4" localSheetId="9" hidden="1">'[3]AMI P &amp; L'!#REF!</definedName>
    <definedName name="BExXLDE6PN4ESWT3LXJNQCY94NE4" localSheetId="10" hidden="1">#REF!</definedName>
    <definedName name="BExXLDE6PN4ESWT3LXJNQCY94NE4" hidden="1">'[3]AMI P &amp; L'!#REF!</definedName>
    <definedName name="BExXLQVPK2H3IF0NDDA5CT612EUK" localSheetId="10" hidden="1">#REF!</definedName>
    <definedName name="BExXLQVPK2H3IF0NDDA5CT612EUK" hidden="1">'[2]Reco Sheet for Fcast'!$I$6:$J$6</definedName>
    <definedName name="BExXLR6IO70TYTACKQH9M5PGV24J" localSheetId="10" hidden="1">#REF!</definedName>
    <definedName name="BExXLR6IO70TYTACKQH9M5PGV24J" hidden="1">'[2]Reco Sheet for Fcast'!$F$11:$G$11</definedName>
    <definedName name="BExXM065WOLYRYHGHOJE0OOFXA4M" localSheetId="16" hidden="1">'[3]AMI P &amp; L'!#REF!</definedName>
    <definedName name="BExXM065WOLYRYHGHOJE0OOFXA4M" localSheetId="18" hidden="1">'[3]AMI P &amp; L'!#REF!</definedName>
    <definedName name="BExXM065WOLYRYHGHOJE0OOFXA4M" localSheetId="19" hidden="1">'[3]AMI P &amp; L'!#REF!</definedName>
    <definedName name="BExXM065WOLYRYHGHOJE0OOFXA4M" localSheetId="12" hidden="1">'[3]AMI P &amp; L'!#REF!</definedName>
    <definedName name="BExXM065WOLYRYHGHOJE0OOFXA4M" localSheetId="5" hidden="1">'[3]AMI P &amp; L'!#REF!</definedName>
    <definedName name="BExXM065WOLYRYHGHOJE0OOFXA4M" localSheetId="11" hidden="1">'[3]AMI P &amp; L'!#REF!</definedName>
    <definedName name="BExXM065WOLYRYHGHOJE0OOFXA4M" localSheetId="7" hidden="1">'[3]AMI P &amp; L'!#REF!</definedName>
    <definedName name="BExXM065WOLYRYHGHOJE0OOFXA4M" localSheetId="9" hidden="1">'[3]AMI P &amp; L'!#REF!</definedName>
    <definedName name="BExXM065WOLYRYHGHOJE0OOFXA4M" localSheetId="10" hidden="1">#REF!</definedName>
    <definedName name="BExXM065WOLYRYHGHOJE0OOFXA4M" hidden="1">'[3]AMI P &amp; L'!#REF!</definedName>
    <definedName name="BExXM3GUNXVDM82KUR17NNUMQCNI" localSheetId="10" hidden="1">#REF!</definedName>
    <definedName name="BExXM3GUNXVDM82KUR17NNUMQCNI" hidden="1">'[2]Reco Sheet for Fcast'!$F$7:$G$7</definedName>
    <definedName name="BExXMA28M8SH7MKIGETSDA72WUIZ" localSheetId="10" hidden="1">#REF!</definedName>
    <definedName name="BExXMA28M8SH7MKIGETSDA72WUIZ" hidden="1">'[2]Reco Sheet for Fcast'!$I$9:$J$9</definedName>
    <definedName name="BExXMJYBFUWD4HN6WTKX2CX41JCA" hidden="1">'[2]Reco Sheet for Fcast'!$I$10:$J$10</definedName>
    <definedName name="BExXMOLHIAHDLFSA31PUB36SC3I9" localSheetId="10" hidden="1">#REF!</definedName>
    <definedName name="BExXMOLHIAHDLFSA31PUB36SC3I9" hidden="1">'[2]Reco Sheet for Fcast'!$G$2</definedName>
    <definedName name="BExXMT8T5Z3M2JBQN65X2LKH0YQI" localSheetId="10" hidden="1">#REF!</definedName>
    <definedName name="BExXMT8T5Z3M2JBQN65X2LKH0YQI" hidden="1">'[2]Reco Sheet for Fcast'!$I$7:$J$7</definedName>
    <definedName name="BExXMZU5QRXO4VTGHQGYZ1EEOGNS" localSheetId="16" hidden="1">#REF!</definedName>
    <definedName name="BExXMZU5QRXO4VTGHQGYZ1EEOGNS" localSheetId="18" hidden="1">#REF!</definedName>
    <definedName name="BExXMZU5QRXO4VTGHQGYZ1EEOGNS" localSheetId="19" hidden="1">#REF!</definedName>
    <definedName name="BExXMZU5QRXO4VTGHQGYZ1EEOGNS" localSheetId="12" hidden="1">#REF!</definedName>
    <definedName name="BExXMZU5QRXO4VTGHQGYZ1EEOGNS" localSheetId="5" hidden="1">#REF!</definedName>
    <definedName name="BExXMZU5QRXO4VTGHQGYZ1EEOGNS" localSheetId="11" hidden="1">#REF!</definedName>
    <definedName name="BExXMZU5QRXO4VTGHQGYZ1EEOGNS" localSheetId="7" hidden="1">#REF!</definedName>
    <definedName name="BExXMZU5QRXO4VTGHQGYZ1EEOGNS" localSheetId="9" hidden="1">#REF!</definedName>
    <definedName name="BExXMZU5QRXO4VTGHQGYZ1EEOGNS" localSheetId="10" hidden="1">#REF!</definedName>
    <definedName name="BExXMZU5QRXO4VTGHQGYZ1EEOGNS" hidden="1">#REF!</definedName>
    <definedName name="BExXN1XNO7H60M9X1E7EVWFJDM5N" localSheetId="10" hidden="1">#REF!</definedName>
    <definedName name="BExXN1XNO7H60M9X1E7EVWFJDM5N" hidden="1">'[2]Reco Sheet for Fcast'!$I$7:$J$7</definedName>
    <definedName name="BExXN22ZOTIW49GPLWFYKVM90FNZ" localSheetId="10" hidden="1">#REF!</definedName>
    <definedName name="BExXN22ZOTIW49GPLWFYKVM90FNZ" hidden="1">'[2]Reco Sheet for Fcast'!$F$6:$G$6</definedName>
    <definedName name="BExXN6QAP8UJQVN4R4BQKPP4QK35" localSheetId="10" hidden="1">#REF!</definedName>
    <definedName name="BExXN6QAP8UJQVN4R4BQKPP4QK35" hidden="1">'[2]Reco Sheet for Fcast'!$F$7:$G$7</definedName>
    <definedName name="BExXNBOA39T2X6Y5Y5GZ5DDNA1AX" localSheetId="10" hidden="1">#REF!</definedName>
    <definedName name="BExXNBOA39T2X6Y5Y5GZ5DDNA1AX" hidden="1">'[2]Reco Sheet for Fcast'!$F$8:$G$8</definedName>
    <definedName name="BExXND6872VJ3M2PGT056WQMWBHD" localSheetId="10" hidden="1">#REF!</definedName>
    <definedName name="BExXND6872VJ3M2PGT056WQMWBHD" hidden="1">'[2]Reco Sheet for Fcast'!$G$2</definedName>
    <definedName name="BExXNF4F0489IITD5JLD8XFY5JNZ" localSheetId="16" hidden="1">#REF!</definedName>
    <definedName name="BExXNF4F0489IITD5JLD8XFY5JNZ" localSheetId="18" hidden="1">#REF!</definedName>
    <definedName name="BExXNF4F0489IITD5JLD8XFY5JNZ" localSheetId="19" hidden="1">#REF!</definedName>
    <definedName name="BExXNF4F0489IITD5JLD8XFY5JNZ" localSheetId="12" hidden="1">#REF!</definedName>
    <definedName name="BExXNF4F0489IITD5JLD8XFY5JNZ" localSheetId="5" hidden="1">#REF!</definedName>
    <definedName name="BExXNF4F0489IITD5JLD8XFY5JNZ" localSheetId="11" hidden="1">#REF!</definedName>
    <definedName name="BExXNF4F0489IITD5JLD8XFY5JNZ" localSheetId="7" hidden="1">#REF!</definedName>
    <definedName name="BExXNF4F0489IITD5JLD8XFY5JNZ" localSheetId="9" hidden="1">#REF!</definedName>
    <definedName name="BExXNF4F0489IITD5JLD8XFY5JNZ" hidden="1">#REF!</definedName>
    <definedName name="BExXNHDA2WVQBP5BYLKJ40W658I3" localSheetId="16" hidden="1">#REF!</definedName>
    <definedName name="BExXNHDA2WVQBP5BYLKJ40W658I3" localSheetId="18" hidden="1">#REF!</definedName>
    <definedName name="BExXNHDA2WVQBP5BYLKJ40W658I3" localSheetId="19" hidden="1">#REF!</definedName>
    <definedName name="BExXNHDA2WVQBP5BYLKJ40W658I3" localSheetId="12" hidden="1">#REF!</definedName>
    <definedName name="BExXNHDA2WVQBP5BYLKJ40W658I3" localSheetId="11" hidden="1">#REF!</definedName>
    <definedName name="BExXNHDA2WVQBP5BYLKJ40W658I3" localSheetId="7" hidden="1">#REF!</definedName>
    <definedName name="BExXNHDA2WVQBP5BYLKJ40W658I3" localSheetId="9" hidden="1">#REF!</definedName>
    <definedName name="BExXNHDA2WVQBP5BYLKJ40W658I3" hidden="1">#REF!</definedName>
    <definedName name="BExXNPM24UN2PGVL9D1TUBFRIKR4" localSheetId="10" hidden="1">#REF!</definedName>
    <definedName name="BExXNPM24UN2PGVL9D1TUBFRIKR4" hidden="1">'[2]Reco Sheet for Fcast'!$F$7:$G$7</definedName>
    <definedName name="BExXNWYB165VO9MHARCL5WLCHWS0" localSheetId="16" hidden="1">'[3]AMI P &amp; L'!#REF!</definedName>
    <definedName name="BExXNWYB165VO9MHARCL5WLCHWS0" localSheetId="18" hidden="1">'[3]AMI P &amp; L'!#REF!</definedName>
    <definedName name="BExXNWYB165VO9MHARCL5WLCHWS0" localSheetId="19" hidden="1">'[3]AMI P &amp; L'!#REF!</definedName>
    <definedName name="BExXNWYB165VO9MHARCL5WLCHWS0" localSheetId="12" hidden="1">'[3]AMI P &amp; L'!#REF!</definedName>
    <definedName name="BExXNWYB165VO9MHARCL5WLCHWS0" localSheetId="5" hidden="1">'[3]AMI P &amp; L'!#REF!</definedName>
    <definedName name="BExXNWYB165VO9MHARCL5WLCHWS0" localSheetId="11" hidden="1">'[3]AMI P &amp; L'!#REF!</definedName>
    <definedName name="BExXNWYB165VO9MHARCL5WLCHWS0" localSheetId="7" hidden="1">'[3]AMI P &amp; L'!#REF!</definedName>
    <definedName name="BExXNWYB165VO9MHARCL5WLCHWS0" localSheetId="9" hidden="1">'[3]AMI P &amp; L'!#REF!</definedName>
    <definedName name="BExXNWYB165VO9MHARCL5WLCHWS0" localSheetId="10" hidden="1">#REF!</definedName>
    <definedName name="BExXNWYB165VO9MHARCL5WLCHWS0" hidden="1">'[3]AMI P &amp; L'!#REF!</definedName>
    <definedName name="BExXO278QHQN8JDK5425EJ615ECC" localSheetId="10" hidden="1">#REF!</definedName>
    <definedName name="BExXO278QHQN8JDK5425EJ615ECC" hidden="1">'[2]Reco Sheet for Fcast'!$F$7:$G$7</definedName>
    <definedName name="BExXO9ZLKVJW7SXKGDCUBHF12QR7" localSheetId="16" hidden="1">#REF!</definedName>
    <definedName name="BExXO9ZLKVJW7SXKGDCUBHF12QR7" localSheetId="18" hidden="1">#REF!</definedName>
    <definedName name="BExXO9ZLKVJW7SXKGDCUBHF12QR7" localSheetId="19" hidden="1">#REF!</definedName>
    <definedName name="BExXO9ZLKVJW7SXKGDCUBHF12QR7" localSheetId="12" hidden="1">#REF!</definedName>
    <definedName name="BExXO9ZLKVJW7SXKGDCUBHF12QR7" localSheetId="5" hidden="1">#REF!</definedName>
    <definedName name="BExXO9ZLKVJW7SXKGDCUBHF12QR7" localSheetId="11" hidden="1">#REF!</definedName>
    <definedName name="BExXO9ZLKVJW7SXKGDCUBHF12QR7" localSheetId="7" hidden="1">#REF!</definedName>
    <definedName name="BExXO9ZLKVJW7SXKGDCUBHF12QR7" localSheetId="9" hidden="1">#REF!</definedName>
    <definedName name="BExXO9ZLKVJW7SXKGDCUBHF12QR7" hidden="1">#REF!</definedName>
    <definedName name="BExXOBHOP0WGFHI2Y9AO4L440UVQ" localSheetId="10" hidden="1">#REF!</definedName>
    <definedName name="BExXOBHOP0WGFHI2Y9AO4L440UVQ" hidden="1">'[2]Reco Sheet for Fcast'!$F$11:$G$11</definedName>
    <definedName name="BExXOHSAD2NSHOLLMZ2JWA4I3I1R" localSheetId="10" hidden="1">#REF!</definedName>
    <definedName name="BExXOHSAD2NSHOLLMZ2JWA4I3I1R" hidden="1">'[2]Reco Sheet for Fcast'!$I$7:$J$7</definedName>
    <definedName name="BExXP19GG78NHVPUGIKQYOI6GFIN" localSheetId="16" hidden="1">#REF!</definedName>
    <definedName name="BExXP19GG78NHVPUGIKQYOI6GFIN" localSheetId="18" hidden="1">#REF!</definedName>
    <definedName name="BExXP19GG78NHVPUGIKQYOI6GFIN" localSheetId="19" hidden="1">#REF!</definedName>
    <definedName name="BExXP19GG78NHVPUGIKQYOI6GFIN" localSheetId="12" hidden="1">#REF!</definedName>
    <definedName name="BExXP19GG78NHVPUGIKQYOI6GFIN" localSheetId="5" hidden="1">#REF!</definedName>
    <definedName name="BExXP19GG78NHVPUGIKQYOI6GFIN" localSheetId="11" hidden="1">#REF!</definedName>
    <definedName name="BExXP19GG78NHVPUGIKQYOI6GFIN" localSheetId="7" hidden="1">#REF!</definedName>
    <definedName name="BExXP19GG78NHVPUGIKQYOI6GFIN" localSheetId="9" hidden="1">#REF!</definedName>
    <definedName name="BExXP19GG78NHVPUGIKQYOI6GFIN" hidden="1">#REF!</definedName>
    <definedName name="BExXP80B5FGA00JCM7UXKPI3PB7Y" localSheetId="10" hidden="1">#REF!</definedName>
    <definedName name="BExXP80B5FGA00JCM7UXKPI3PB7Y" hidden="1">'[2]Reco Sheet for Fcast'!$I$9:$J$9</definedName>
    <definedName name="BExXP85M4WXYVN1UVHUTOEKEG5XS" localSheetId="10" hidden="1">#REF!</definedName>
    <definedName name="BExXP85M4WXYVN1UVHUTOEKEG5XS" hidden="1">'[2]Reco Sheet for Fcast'!$F$8:$G$8</definedName>
    <definedName name="BExXPELOTHOAG0OWILLAH94OZV5J" localSheetId="10" hidden="1">#REF!</definedName>
    <definedName name="BExXPELOTHOAG0OWILLAH94OZV5J" hidden="1">'[2]Reco Sheet for Fcast'!$H$2:$I$2</definedName>
    <definedName name="BExXPLXY0H93MFKJ5WQCZHXQYOUA" localSheetId="16" hidden="1">#REF!</definedName>
    <definedName name="BExXPLXY0H93MFKJ5WQCZHXQYOUA" localSheetId="18" hidden="1">#REF!</definedName>
    <definedName name="BExXPLXY0H93MFKJ5WQCZHXQYOUA" localSheetId="19" hidden="1">#REF!</definedName>
    <definedName name="BExXPLXY0H93MFKJ5WQCZHXQYOUA" localSheetId="12" hidden="1">#REF!</definedName>
    <definedName name="BExXPLXY0H93MFKJ5WQCZHXQYOUA" localSheetId="8" hidden="1">#REF!</definedName>
    <definedName name="BExXPLXY0H93MFKJ5WQCZHXQYOUA" localSheetId="11" hidden="1">#REF!</definedName>
    <definedName name="BExXPLXY0H93MFKJ5WQCZHXQYOUA" localSheetId="7" hidden="1">#REF!</definedName>
    <definedName name="BExXPLXY0H93MFKJ5WQCZHXQYOUA" localSheetId="9" hidden="1">#REF!</definedName>
    <definedName name="BExXPLXY0H93MFKJ5WQCZHXQYOUA" hidden="1">#REF!</definedName>
    <definedName name="BExXPM8PRBF112HYL41356RR1JK1" localSheetId="16" hidden="1">#REF!</definedName>
    <definedName name="BExXPM8PRBF112HYL41356RR1JK1" localSheetId="18" hidden="1">#REF!</definedName>
    <definedName name="BExXPM8PRBF112HYL41356RR1JK1" localSheetId="19" hidden="1">#REF!</definedName>
    <definedName name="BExXPM8PRBF112HYL41356RR1JK1" localSheetId="12" hidden="1">#REF!</definedName>
    <definedName name="BExXPM8PRBF112HYL41356RR1JK1" localSheetId="11" hidden="1">#REF!</definedName>
    <definedName name="BExXPM8PRBF112HYL41356RR1JK1" localSheetId="7" hidden="1">#REF!</definedName>
    <definedName name="BExXPM8PRBF112HYL41356RR1JK1" localSheetId="9" hidden="1">#REF!</definedName>
    <definedName name="BExXPM8PRBF112HYL41356RR1JK1" hidden="1">#REF!</definedName>
    <definedName name="BExXPS31W1VD2NMIE4E37LHVDF0L" localSheetId="10" hidden="1">#REF!</definedName>
    <definedName name="BExXPS31W1VD2NMIE4E37LHVDF0L" hidden="1">'[2]Reco Sheet for Fcast'!$F$8:$G$8</definedName>
    <definedName name="BExXPZKYEMVF5JOC14HYOOYQK6JK" localSheetId="10" hidden="1">#REF!</definedName>
    <definedName name="BExXPZKYEMVF5JOC14HYOOYQK6JK" hidden="1">'[2]Reco Sheet for Fcast'!$G$2</definedName>
    <definedName name="BExXQ89PA10X79WBWOEP1AJX1OQM" localSheetId="10" hidden="1">#REF!</definedName>
    <definedName name="BExXQ89PA10X79WBWOEP1AJX1OQM" hidden="1">'[2]Reco Sheet for Fcast'!$F$11:$G$11</definedName>
    <definedName name="BExXQCGQGGYSI0LTRVR73MUO50AW" localSheetId="10" hidden="1">#REF!</definedName>
    <definedName name="BExXQCGQGGYSI0LTRVR73MUO50AW" hidden="1">'[2]Reco Sheet for Fcast'!$I$6:$J$6</definedName>
    <definedName name="BExXQEEXFHDQ8DSRAJSB5ET6J004" localSheetId="10" hidden="1">#REF!</definedName>
    <definedName name="BExXQEEXFHDQ8DSRAJSB5ET6J004" hidden="1">'[2]Reco Sheet for Fcast'!$F$6:$G$6</definedName>
    <definedName name="BExXQH41O5HZAH8BO6HCFY8YC3TU" localSheetId="16" hidden="1">'[3]AMI P &amp; L'!#REF!</definedName>
    <definedName name="BExXQH41O5HZAH8BO6HCFY8YC3TU" localSheetId="18" hidden="1">'[3]AMI P &amp; L'!#REF!</definedName>
    <definedName name="BExXQH41O5HZAH8BO6HCFY8YC3TU" localSheetId="19" hidden="1">'[3]AMI P &amp; L'!#REF!</definedName>
    <definedName name="BExXQH41O5HZAH8BO6HCFY8YC3TU" localSheetId="12" hidden="1">'[3]AMI P &amp; L'!#REF!</definedName>
    <definedName name="BExXQH41O5HZAH8BO6HCFY8YC3TU" localSheetId="5" hidden="1">'[3]AMI P &amp; L'!#REF!</definedName>
    <definedName name="BExXQH41O5HZAH8BO6HCFY8YC3TU" localSheetId="11" hidden="1">'[3]AMI P &amp; L'!#REF!</definedName>
    <definedName name="BExXQH41O5HZAH8BO6HCFY8YC3TU" localSheetId="7" hidden="1">'[3]AMI P &amp; L'!#REF!</definedName>
    <definedName name="BExXQH41O5HZAH8BO6HCFY8YC3TU" localSheetId="9" hidden="1">'[3]AMI P &amp; L'!#REF!</definedName>
    <definedName name="BExXQH41O5HZAH8BO6HCFY8YC3TU" localSheetId="10" hidden="1">#REF!</definedName>
    <definedName name="BExXQH41O5HZAH8BO6HCFY8YC3TU" hidden="1">'[3]AMI P &amp; L'!#REF!</definedName>
    <definedName name="BExXQJIEF5R3QQ6D8HO3NGPU0IQC" localSheetId="10" hidden="1">#REF!</definedName>
    <definedName name="BExXQJIEF5R3QQ6D8HO3NGPU0IQC" hidden="1">'[2]Reco Sheet for Fcast'!$G$2</definedName>
    <definedName name="BExXQR0550UX7PZCHV6RMVWU8PH7" hidden="1">'[4]Bud Mth'!$E$1</definedName>
    <definedName name="BExXQU00K9ER4I1WM7T9J0W1E7ZC" localSheetId="10" hidden="1">#REF!</definedName>
    <definedName name="BExXQU00K9ER4I1WM7T9J0W1E7ZC" hidden="1">'[2]Reco Sheet for Fcast'!$I$10:$J$10</definedName>
    <definedName name="BExXQU00KOR7XLM8B13DGJ1MIQDY" localSheetId="10" hidden="1">#REF!</definedName>
    <definedName name="BExXQU00KOR7XLM8B13DGJ1MIQDY" hidden="1">'[2]Reco Sheet for Fcast'!$F$10:$G$10</definedName>
    <definedName name="BExXQXG18PS8HGBOS03OSTQ0KEYC" localSheetId="10" hidden="1">#REF!</definedName>
    <definedName name="BExXQXG18PS8HGBOS03OSTQ0KEYC" hidden="1">'[2]Reco Sheet for Fcast'!$G$2</definedName>
    <definedName name="BExXQXQT4OAFQT5B0YB3USDJOJOB" localSheetId="10" hidden="1">#REF!</definedName>
    <definedName name="BExXQXQT4OAFQT5B0YB3USDJOJOB" hidden="1">'[2]Reco Sheet for Fcast'!$I$9:$J$9</definedName>
    <definedName name="BExXR3FSEXAHSXEQNJORWFCPX86N" localSheetId="10" hidden="1">#REF!</definedName>
    <definedName name="BExXR3FSEXAHSXEQNJORWFCPX86N" hidden="1">'[2]Reco Sheet for Fcast'!$I$6:$J$6</definedName>
    <definedName name="BExXR3W3FKYQBLR299HO9RZ70C43" localSheetId="10" hidden="1">#REF!</definedName>
    <definedName name="BExXR3W3FKYQBLR299HO9RZ70C43" hidden="1">'[2]Reco Sheet for Fcast'!$F$6:$G$6</definedName>
    <definedName name="BExXR46U23CRRBV6IZT982MAEQKI" localSheetId="10" hidden="1">#REF!</definedName>
    <definedName name="BExXR46U23CRRBV6IZT982MAEQKI" hidden="1">'[2]Reco Sheet for Fcast'!$I$7:$J$7</definedName>
    <definedName name="BExXR8OKAVX7O70V5IYG2PRKXSTI" localSheetId="10" hidden="1">#REF!</definedName>
    <definedName name="BExXR8OKAVX7O70V5IYG2PRKXSTI" hidden="1">'[2]Reco Sheet for Fcast'!$I$7:$J$7</definedName>
    <definedName name="BExXRA6N6XCLQM6XDV724ZIH6G93" localSheetId="10" hidden="1">#REF!</definedName>
    <definedName name="BExXRA6N6XCLQM6XDV724ZIH6G93" hidden="1">'[2]Reco Sheet for Fcast'!$F$10:$G$10</definedName>
    <definedName name="BExXRABZ1CNKCG6K1MR6OUFHF7J9" localSheetId="10" hidden="1">#REF!</definedName>
    <definedName name="BExXRABZ1CNKCG6K1MR6OUFHF7J9" hidden="1">'[2]Reco Sheet for Fcast'!$F$10:$G$10</definedName>
    <definedName name="BExXRBOFETC0OTJ6WY3VPMFH03VB" localSheetId="10" hidden="1">#REF!</definedName>
    <definedName name="BExXRBOFETC0OTJ6WY3VPMFH03VB" hidden="1">'[2]Reco Sheet for Fcast'!$I$8:$J$8</definedName>
    <definedName name="BExXRBTWU29UW9CQTYEG4QFPE3VY" localSheetId="16" hidden="1">#REF!</definedName>
    <definedName name="BExXRBTWU29UW9CQTYEG4QFPE3VY" localSheetId="18" hidden="1">#REF!</definedName>
    <definedName name="BExXRBTWU29UW9CQTYEG4QFPE3VY" localSheetId="19" hidden="1">#REF!</definedName>
    <definedName name="BExXRBTWU29UW9CQTYEG4QFPE3VY" localSheetId="12" hidden="1">#REF!</definedName>
    <definedName name="BExXRBTWU29UW9CQTYEG4QFPE3VY" localSheetId="5" hidden="1">#REF!</definedName>
    <definedName name="BExXRBTWU29UW9CQTYEG4QFPE3VY" localSheetId="11" hidden="1">#REF!</definedName>
    <definedName name="BExXRBTWU29UW9CQTYEG4QFPE3VY" localSheetId="7" hidden="1">#REF!</definedName>
    <definedName name="BExXRBTWU29UW9CQTYEG4QFPE3VY" localSheetId="9" hidden="1">#REF!</definedName>
    <definedName name="BExXRBTWU29UW9CQTYEG4QFPE3VY" hidden="1">#REF!</definedName>
    <definedName name="BExXRD13K1S9Y3JGR7CXSONT7RJZ" localSheetId="16" hidden="1">'[3]AMI P &amp; L'!#REF!</definedName>
    <definedName name="BExXRD13K1S9Y3JGR7CXSONT7RJZ" localSheetId="18" hidden="1">'[3]AMI P &amp; L'!#REF!</definedName>
    <definedName name="BExXRD13K1S9Y3JGR7CXSONT7RJZ" localSheetId="19" hidden="1">'[3]AMI P &amp; L'!#REF!</definedName>
    <definedName name="BExXRD13K1S9Y3JGR7CXSONT7RJZ" localSheetId="12" hidden="1">'[3]AMI P &amp; L'!#REF!</definedName>
    <definedName name="BExXRD13K1S9Y3JGR7CXSONT7RJZ" localSheetId="5" hidden="1">'[3]AMI P &amp; L'!#REF!</definedName>
    <definedName name="BExXRD13K1S9Y3JGR7CXSONT7RJZ" localSheetId="11" hidden="1">'[3]AMI P &amp; L'!#REF!</definedName>
    <definedName name="BExXRD13K1S9Y3JGR7CXSONT7RJZ" localSheetId="7" hidden="1">'[3]AMI P &amp; L'!#REF!</definedName>
    <definedName name="BExXRD13K1S9Y3JGR7CXSONT7RJZ" localSheetId="9" hidden="1">'[3]AMI P &amp; L'!#REF!</definedName>
    <definedName name="BExXRD13K1S9Y3JGR7CXSONT7RJZ" localSheetId="10" hidden="1">#REF!</definedName>
    <definedName name="BExXRD13K1S9Y3JGR7CXSONT7RJZ" hidden="1">'[3]AMI P &amp; L'!#REF!</definedName>
    <definedName name="BExXRIFB4QQ87QIGA9AG0NXP577K" localSheetId="10" hidden="1">#REF!</definedName>
    <definedName name="BExXRIFB4QQ87QIGA9AG0NXP577K" hidden="1">'[2]Reco Sheet for Fcast'!$F$10:$G$10</definedName>
    <definedName name="BExXRIQ2JF2CVTRDQX2D9SPH7FTN" localSheetId="10" hidden="1">#REF!</definedName>
    <definedName name="BExXRIQ2JF2CVTRDQX2D9SPH7FTN" hidden="1">'[2]Reco Sheet for Fcast'!$I$11:$J$11</definedName>
    <definedName name="BExXRLKJ6CS4AJYAEHD0WH96AEBA" localSheetId="16" hidden="1">#REF!</definedName>
    <definedName name="BExXRLKJ6CS4AJYAEHD0WH96AEBA" localSheetId="18" hidden="1">#REF!</definedName>
    <definedName name="BExXRLKJ6CS4AJYAEHD0WH96AEBA" localSheetId="19" hidden="1">#REF!</definedName>
    <definedName name="BExXRLKJ6CS4AJYAEHD0WH96AEBA" localSheetId="12" hidden="1">#REF!</definedName>
    <definedName name="BExXRLKJ6CS4AJYAEHD0WH96AEBA" localSheetId="5" hidden="1">#REF!</definedName>
    <definedName name="BExXRLKJ6CS4AJYAEHD0WH96AEBA" localSheetId="11" hidden="1">#REF!</definedName>
    <definedName name="BExXRLKJ6CS4AJYAEHD0WH96AEBA" localSheetId="7" hidden="1">#REF!</definedName>
    <definedName name="BExXRLKJ6CS4AJYAEHD0WH96AEBA" localSheetId="9" hidden="1">#REF!</definedName>
    <definedName name="BExXRLKJ6CS4AJYAEHD0WH96AEBA" hidden="1">#REF!</definedName>
    <definedName name="BExXRO4A6VUH1F4XV8N1BRJ4896W" localSheetId="16" hidden="1">'[3]AMI P &amp; L'!#REF!</definedName>
    <definedName name="BExXRO4A6VUH1F4XV8N1BRJ4896W" localSheetId="18" hidden="1">'[3]AMI P &amp; L'!#REF!</definedName>
    <definedName name="BExXRO4A6VUH1F4XV8N1BRJ4896W" localSheetId="19" hidden="1">'[3]AMI P &amp; L'!#REF!</definedName>
    <definedName name="BExXRO4A6VUH1F4XV8N1BRJ4896W" localSheetId="12" hidden="1">'[3]AMI P &amp; L'!#REF!</definedName>
    <definedName name="BExXRO4A6VUH1F4XV8N1BRJ4896W" localSheetId="5" hidden="1">'[3]AMI P &amp; L'!#REF!</definedName>
    <definedName name="BExXRO4A6VUH1F4XV8N1BRJ4896W" localSheetId="11" hidden="1">'[3]AMI P &amp; L'!#REF!</definedName>
    <definedName name="BExXRO4A6VUH1F4XV8N1BRJ4896W" localSheetId="7" hidden="1">'[3]AMI P &amp; L'!#REF!</definedName>
    <definedName name="BExXRO4A6VUH1F4XV8N1BRJ4896W" localSheetId="9" hidden="1">'[3]AMI P &amp; L'!#REF!</definedName>
    <definedName name="BExXRO4A6VUH1F4XV8N1BRJ4896W" localSheetId="10" hidden="1">#REF!</definedName>
    <definedName name="BExXRO4A6VUH1F4XV8N1BRJ4896W" hidden="1">'[3]AMI P &amp; L'!#REF!</definedName>
    <definedName name="BExXRO9N1SNJZGKD90P4K7FU1J0P" localSheetId="10" hidden="1">#REF!</definedName>
    <definedName name="BExXRO9N1SNJZGKD90P4K7FU1J0P" hidden="1">'[2]Reco Sheet for Fcast'!$F$15</definedName>
    <definedName name="BExXRV5QP3Z0KAQ1EQT9JYT2FV0L" localSheetId="10" hidden="1">#REF!</definedName>
    <definedName name="BExXRV5QP3Z0KAQ1EQT9JYT2FV0L" hidden="1">'[2]Reco Sheet for Fcast'!$F$10:$G$10</definedName>
    <definedName name="BExXRZ20LZZCW8LVGDK0XETOTSAI" localSheetId="10" hidden="1">#REF!</definedName>
    <definedName name="BExXRZ20LZZCW8LVGDK0XETOTSAI" hidden="1">'[2]Reco Sheet for Fcast'!$F$15</definedName>
    <definedName name="BExXS1LUZIBBQ6X7INQ2042R3HZF" localSheetId="16" hidden="1">#REF!</definedName>
    <definedName name="BExXS1LUZIBBQ6X7INQ2042R3HZF" localSheetId="18" hidden="1">#REF!</definedName>
    <definedName name="BExXS1LUZIBBQ6X7INQ2042R3HZF" localSheetId="19" hidden="1">#REF!</definedName>
    <definedName name="BExXS1LUZIBBQ6X7INQ2042R3HZF" localSheetId="12" hidden="1">#REF!</definedName>
    <definedName name="BExXS1LUZIBBQ6X7INQ2042R3HZF" localSheetId="5" hidden="1">#REF!</definedName>
    <definedName name="BExXS1LUZIBBQ6X7INQ2042R3HZF" localSheetId="11" hidden="1">#REF!</definedName>
    <definedName name="BExXS1LUZIBBQ6X7INQ2042R3HZF" localSheetId="7" hidden="1">#REF!</definedName>
    <definedName name="BExXS1LUZIBBQ6X7INQ2042R3HZF" localSheetId="9" hidden="1">#REF!</definedName>
    <definedName name="BExXS1LUZIBBQ6X7INQ2042R3HZF" hidden="1">#REF!</definedName>
    <definedName name="BExXS63O4OMWMNXXAODZQFSDG33N" localSheetId="10" hidden="1">#REF!</definedName>
    <definedName name="BExXS63O4OMWMNXXAODZQFSDG33N" hidden="1">'[2]Reco Sheet for Fcast'!$F$6:$G$6</definedName>
    <definedName name="BExXS81QMRSIH9MRKHX3J2XO8A21" localSheetId="16" hidden="1">#REF!</definedName>
    <definedName name="BExXS81QMRSIH9MRKHX3J2XO8A21" localSheetId="18" hidden="1">#REF!</definedName>
    <definedName name="BExXS81QMRSIH9MRKHX3J2XO8A21" localSheetId="19" hidden="1">#REF!</definedName>
    <definedName name="BExXS81QMRSIH9MRKHX3J2XO8A21" localSheetId="12" hidden="1">#REF!</definedName>
    <definedName name="BExXS81QMRSIH9MRKHX3J2XO8A21" localSheetId="5" hidden="1">#REF!</definedName>
    <definedName name="BExXS81QMRSIH9MRKHX3J2XO8A21" localSheetId="11" hidden="1">#REF!</definedName>
    <definedName name="BExXS81QMRSIH9MRKHX3J2XO8A21" localSheetId="7" hidden="1">#REF!</definedName>
    <definedName name="BExXS81QMRSIH9MRKHX3J2XO8A21" localSheetId="9" hidden="1">#REF!</definedName>
    <definedName name="BExXS81QMRSIH9MRKHX3J2XO8A21" hidden="1">#REF!</definedName>
    <definedName name="BExXSBSP1TOY051HSPEPM0AEIO2M" localSheetId="10" hidden="1">#REF!</definedName>
    <definedName name="BExXSBSP1TOY051HSPEPM0AEIO2M" hidden="1">'[2]Reco Sheet for Fcast'!$F$6:$G$6</definedName>
    <definedName name="BExXSC8RFK5D68FJD2HI4K66SA6I" localSheetId="10" hidden="1">#REF!</definedName>
    <definedName name="BExXSC8RFK5D68FJD2HI4K66SA6I" hidden="1">'[2]Reco Sheet for Fcast'!$F$10:$G$10</definedName>
    <definedName name="BExXSNHC88W4UMXEOIOOATJAIKZO" localSheetId="10" hidden="1">#REF!</definedName>
    <definedName name="BExXSNHC88W4UMXEOIOOATJAIKZO" hidden="1">'[2]Reco Sheet for Fcast'!$I$8:$J$8</definedName>
    <definedName name="BExXSTBS08WIA9TLALV3UQ2Z3MRG" localSheetId="10" hidden="1">#REF!</definedName>
    <definedName name="BExXSTBS08WIA9TLALV3UQ2Z3MRG" hidden="1">'[2]Reco Sheet for Fcast'!$I$7:$J$7</definedName>
    <definedName name="BExXSVQ2WOJJ73YEO8Q2FK60V4G8" localSheetId="10" hidden="1">#REF!</definedName>
    <definedName name="BExXSVQ2WOJJ73YEO8Q2FK60V4G8" hidden="1">'[2]Reco Sheet for Fcast'!$I$8:$J$8</definedName>
    <definedName name="BExXT5RGFJHY3SWR2QZCX7GJQUOO" localSheetId="16" hidden="1">#REF!</definedName>
    <definedName name="BExXT5RGFJHY3SWR2QZCX7GJQUOO" localSheetId="18" hidden="1">#REF!</definedName>
    <definedName name="BExXT5RGFJHY3SWR2QZCX7GJQUOO" localSheetId="19" hidden="1">#REF!</definedName>
    <definedName name="BExXT5RGFJHY3SWR2QZCX7GJQUOO" localSheetId="12" hidden="1">#REF!</definedName>
    <definedName name="BExXT5RGFJHY3SWR2QZCX7GJQUOO" localSheetId="5" hidden="1">#REF!</definedName>
    <definedName name="BExXT5RGFJHY3SWR2QZCX7GJQUOO" localSheetId="11" hidden="1">#REF!</definedName>
    <definedName name="BExXT5RGFJHY3SWR2QZCX7GJQUOO" localSheetId="7" hidden="1">#REF!</definedName>
    <definedName name="BExXT5RGFJHY3SWR2QZCX7GJQUOO" localSheetId="9" hidden="1">#REF!</definedName>
    <definedName name="BExXT5RGFJHY3SWR2QZCX7GJQUOO" hidden="1">#REF!</definedName>
    <definedName name="BExXTHLRNL82GN7KZY3TOLO508N7" localSheetId="10" hidden="1">#REF!</definedName>
    <definedName name="BExXTHLRNL82GN7KZY3TOLO508N7" hidden="1">'[2]Reco Sheet for Fcast'!$F$8:$G$8</definedName>
    <definedName name="BExXTIY89DH3YOJMAQ0Q8WTGODVQ" localSheetId="16" hidden="1">#REF!</definedName>
    <definedName name="BExXTIY89DH3YOJMAQ0Q8WTGODVQ" localSheetId="18" hidden="1">#REF!</definedName>
    <definedName name="BExXTIY89DH3YOJMAQ0Q8WTGODVQ" localSheetId="19" hidden="1">#REF!</definedName>
    <definedName name="BExXTIY89DH3YOJMAQ0Q8WTGODVQ" localSheetId="12" hidden="1">#REF!</definedName>
    <definedName name="BExXTIY89DH3YOJMAQ0Q8WTGODVQ" localSheetId="5" hidden="1">#REF!</definedName>
    <definedName name="BExXTIY89DH3YOJMAQ0Q8WTGODVQ" localSheetId="11" hidden="1">#REF!</definedName>
    <definedName name="BExXTIY89DH3YOJMAQ0Q8WTGODVQ" localSheetId="7" hidden="1">#REF!</definedName>
    <definedName name="BExXTIY89DH3YOJMAQ0Q8WTGODVQ" localSheetId="9" hidden="1">#REF!</definedName>
    <definedName name="BExXTIY89DH3YOJMAQ0Q8WTGODVQ" hidden="1">#REF!</definedName>
    <definedName name="BExXTL72MKEQSQH9L2OTFLU8DM2B" localSheetId="10" hidden="1">#REF!</definedName>
    <definedName name="BExXTL72MKEQSQH9L2OTFLU8DM2B" hidden="1">'[2]Reco Sheet for Fcast'!$F$8:$G$8</definedName>
    <definedName name="BExXTM3M4RTCRSX7VGAXGQNPP668" localSheetId="10" hidden="1">#REF!</definedName>
    <definedName name="BExXTM3M4RTCRSX7VGAXGQNPP668" hidden="1">'[2]Reco Sheet for Fcast'!$F$7:$G$7</definedName>
    <definedName name="BExXTOCF78J7WY6FOVBRY1N2RBBR" localSheetId="10" hidden="1">#REF!</definedName>
    <definedName name="BExXTOCF78J7WY6FOVBRY1N2RBBR" hidden="1">'[2]Reco Sheet for Fcast'!$H$2:$I$2</definedName>
    <definedName name="BExXTP3GYO6Z9RTKKT10XA0UTV3T" localSheetId="10" hidden="1">#REF!</definedName>
    <definedName name="BExXTP3GYO6Z9RTKKT10XA0UTV3T" hidden="1">'[2]Reco Sheet for Fcast'!$I$8:$J$8</definedName>
    <definedName name="BExXTZKZ4CG92ZQLIRKEXXH9BFIR" localSheetId="10" hidden="1">#REF!</definedName>
    <definedName name="BExXTZKZ4CG92ZQLIRKEXXH9BFIR" hidden="1">'[2]Reco Sheet for Fcast'!$F$7:$G$7</definedName>
    <definedName name="BExXU4J2BM2964GD5UZHM752Q4NS" localSheetId="10" hidden="1">#REF!</definedName>
    <definedName name="BExXU4J2BM2964GD5UZHM752Q4NS" hidden="1">'[2]Reco Sheet for Fcast'!$F$9:$G$9</definedName>
    <definedName name="BExXU4ZC2TLLQLLN5Z55LSE6D0AG" hidden="1">'[2]Reco Sheet for Fcast'!$O$6:$P$10</definedName>
    <definedName name="BExXU6XDTT7RM93KILIDEYPA9XKF" localSheetId="10" hidden="1">#REF!</definedName>
    <definedName name="BExXU6XDTT7RM93KILIDEYPA9XKF" hidden="1">'[2]Reco Sheet for Fcast'!$I$6:$J$6</definedName>
    <definedName name="BExXU8VLZA7WLPZ3RAQZGNERUD26" localSheetId="16" hidden="1">'[3]AMI P &amp; L'!#REF!</definedName>
    <definedName name="BExXU8VLZA7WLPZ3RAQZGNERUD26" localSheetId="18" hidden="1">'[3]AMI P &amp; L'!#REF!</definedName>
    <definedName name="BExXU8VLZA7WLPZ3RAQZGNERUD26" localSheetId="19" hidden="1">'[3]AMI P &amp; L'!#REF!</definedName>
    <definedName name="BExXU8VLZA7WLPZ3RAQZGNERUD26" localSheetId="12" hidden="1">'[3]AMI P &amp; L'!#REF!</definedName>
    <definedName name="BExXU8VLZA7WLPZ3RAQZGNERUD26" localSheetId="5" hidden="1">'[3]AMI P &amp; L'!#REF!</definedName>
    <definedName name="BExXU8VLZA7WLPZ3RAQZGNERUD26" localSheetId="11" hidden="1">'[3]AMI P &amp; L'!#REF!</definedName>
    <definedName name="BExXU8VLZA7WLPZ3RAQZGNERUD26" localSheetId="7" hidden="1">'[3]AMI P &amp; L'!#REF!</definedName>
    <definedName name="BExXU8VLZA7WLPZ3RAQZGNERUD26" localSheetId="9" hidden="1">'[3]AMI P &amp; L'!#REF!</definedName>
    <definedName name="BExXU8VLZA7WLPZ3RAQZGNERUD26" localSheetId="10" hidden="1">#REF!</definedName>
    <definedName name="BExXU8VLZA7WLPZ3RAQZGNERUD26" hidden="1">'[3]AMI P &amp; L'!#REF!</definedName>
    <definedName name="BExXUB9RSLSCNN5ETLXY72DAPZZM" localSheetId="10" hidden="1">#REF!</definedName>
    <definedName name="BExXUB9RSLSCNN5ETLXY72DAPZZM" hidden="1">'[2]Reco Sheet for Fcast'!$I$10:$J$10</definedName>
    <definedName name="BExXUEV8QPATH32AX9XYWBHUVOO8" localSheetId="16" hidden="1">#REF!</definedName>
    <definedName name="BExXUEV8QPATH32AX9XYWBHUVOO8" localSheetId="18" hidden="1">#REF!</definedName>
    <definedName name="BExXUEV8QPATH32AX9XYWBHUVOO8" localSheetId="19" hidden="1">#REF!</definedName>
    <definedName name="BExXUEV8QPATH32AX9XYWBHUVOO8" localSheetId="12" hidden="1">#REF!</definedName>
    <definedName name="BExXUEV8QPATH32AX9XYWBHUVOO8" localSheetId="8" hidden="1">#REF!</definedName>
    <definedName name="BExXUEV8QPATH32AX9XYWBHUVOO8" localSheetId="11" hidden="1">#REF!</definedName>
    <definedName name="BExXUEV8QPATH32AX9XYWBHUVOO8" localSheetId="7" hidden="1">#REF!</definedName>
    <definedName name="BExXUEV8QPATH32AX9XYWBHUVOO8" localSheetId="9" hidden="1">#REF!</definedName>
    <definedName name="BExXUEV8QPATH32AX9XYWBHUVOO8" hidden="1">#REF!</definedName>
    <definedName name="BExXUFRM82XQIN2T8KGLDQL1IBQW" localSheetId="10" hidden="1">#REF!</definedName>
    <definedName name="BExXUFRM82XQIN2T8KGLDQL1IBQW" hidden="1">'[2]Reco Sheet for Fcast'!$G$2</definedName>
    <definedName name="BExXUFX23FE72H6IM4JSHIQV4VNK" localSheetId="16" hidden="1">#REF!</definedName>
    <definedName name="BExXUFX23FE72H6IM4JSHIQV4VNK" localSheetId="18" hidden="1">#REF!</definedName>
    <definedName name="BExXUFX23FE72H6IM4JSHIQV4VNK" localSheetId="19" hidden="1">#REF!</definedName>
    <definedName name="BExXUFX23FE72H6IM4JSHIQV4VNK" localSheetId="12" hidden="1">#REF!</definedName>
    <definedName name="BExXUFX23FE72H6IM4JSHIQV4VNK" localSheetId="5" hidden="1">#REF!</definedName>
    <definedName name="BExXUFX23FE72H6IM4JSHIQV4VNK" localSheetId="11" hidden="1">#REF!</definedName>
    <definedName name="BExXUFX23FE72H6IM4JSHIQV4VNK" localSheetId="7" hidden="1">#REF!</definedName>
    <definedName name="BExXUFX23FE72H6IM4JSHIQV4VNK" localSheetId="9" hidden="1">#REF!</definedName>
    <definedName name="BExXUFX23FE72H6IM4JSHIQV4VNK" hidden="1">#REF!</definedName>
    <definedName name="BExXUM27VX063JGHF9FYOOLNOP4V" localSheetId="16" hidden="1">#REF!</definedName>
    <definedName name="BExXUM27VX063JGHF9FYOOLNOP4V" localSheetId="18" hidden="1">#REF!</definedName>
    <definedName name="BExXUM27VX063JGHF9FYOOLNOP4V" localSheetId="19" hidden="1">#REF!</definedName>
    <definedName name="BExXUM27VX063JGHF9FYOOLNOP4V" localSheetId="12" hidden="1">#REF!</definedName>
    <definedName name="BExXUM27VX063JGHF9FYOOLNOP4V" localSheetId="11" hidden="1">#REF!</definedName>
    <definedName name="BExXUM27VX063JGHF9FYOOLNOP4V" localSheetId="7" hidden="1">#REF!</definedName>
    <definedName name="BExXUM27VX063JGHF9FYOOLNOP4V" localSheetId="9" hidden="1">#REF!</definedName>
    <definedName name="BExXUM27VX063JGHF9FYOOLNOP4V" hidden="1">#REF!</definedName>
    <definedName name="BExXUQEQBF6FI240ZGIF9YXZSRAU" localSheetId="10" hidden="1">#REF!</definedName>
    <definedName name="BExXUQEQBF6FI240ZGIF9YXZSRAU" hidden="1">'[2]Reco Sheet for Fcast'!$F$10:$G$10</definedName>
    <definedName name="BExXUYND6EJO7CJ5KRICV4O1JNWK" localSheetId="10" hidden="1">#REF!</definedName>
    <definedName name="BExXUYND6EJO7CJ5KRICV4O1JNWK" hidden="1">'[2]Reco Sheet for Fcast'!$F$9:$G$9</definedName>
    <definedName name="BExXV3LG12X440HUOAJXFCK9NX6J" localSheetId="16" hidden="1">#REF!</definedName>
    <definedName name="BExXV3LG12X440HUOAJXFCK9NX6J" localSheetId="18" hidden="1">#REF!</definedName>
    <definedName name="BExXV3LG12X440HUOAJXFCK9NX6J" localSheetId="19" hidden="1">#REF!</definedName>
    <definedName name="BExXV3LG12X440HUOAJXFCK9NX6J" localSheetId="12" hidden="1">#REF!</definedName>
    <definedName name="BExXV3LG12X440HUOAJXFCK9NX6J" localSheetId="5" hidden="1">#REF!</definedName>
    <definedName name="BExXV3LG12X440HUOAJXFCK9NX6J" localSheetId="11" hidden="1">#REF!</definedName>
    <definedName name="BExXV3LG12X440HUOAJXFCK9NX6J" localSheetId="7" hidden="1">#REF!</definedName>
    <definedName name="BExXV3LG12X440HUOAJXFCK9NX6J" localSheetId="9" hidden="1">#REF!</definedName>
    <definedName name="BExXV3LG12X440HUOAJXFCK9NX6J" hidden="1">#REF!</definedName>
    <definedName name="BExXV6FWG4H3S2QEUJZYIXILNGJ7" localSheetId="10" hidden="1">#REF!</definedName>
    <definedName name="BExXV6FWG4H3S2QEUJZYIXILNGJ7" hidden="1">'[2]Reco Sheet for Fcast'!$F$8:$G$8</definedName>
    <definedName name="BExXVK87BMMO6LHKV0CFDNIQVIBS" localSheetId="10" hidden="1">#REF!</definedName>
    <definedName name="BExXVK87BMMO6LHKV0CFDNIQVIBS" hidden="1">'[2]Reco Sheet for Fcast'!$I$11:$J$11</definedName>
    <definedName name="BExXVKZ9WXPGL6IVY6T61IDD771I" localSheetId="10" hidden="1">#REF!</definedName>
    <definedName name="BExXVKZ9WXPGL6IVY6T61IDD771I" hidden="1">'[2]Reco Sheet for Fcast'!$F$8:$G$8</definedName>
    <definedName name="BExXVLVNRJK2QSK3UMZRFRADS2G4" localSheetId="16" hidden="1">'[3]AMI P &amp; L'!#REF!</definedName>
    <definedName name="BExXVLVNRJK2QSK3UMZRFRADS2G4" localSheetId="18" hidden="1">'[3]AMI P &amp; L'!#REF!</definedName>
    <definedName name="BExXVLVNRJK2QSK3UMZRFRADS2G4" localSheetId="19" hidden="1">'[3]AMI P &amp; L'!#REF!</definedName>
    <definedName name="BExXVLVNRJK2QSK3UMZRFRADS2G4" localSheetId="12" hidden="1">'[3]AMI P &amp; L'!#REF!</definedName>
    <definedName name="BExXVLVNRJK2QSK3UMZRFRADS2G4" localSheetId="5" hidden="1">'[3]AMI P &amp; L'!#REF!</definedName>
    <definedName name="BExXVLVNRJK2QSK3UMZRFRADS2G4" localSheetId="11" hidden="1">'[3]AMI P &amp; L'!#REF!</definedName>
    <definedName name="BExXVLVNRJK2QSK3UMZRFRADS2G4" localSheetId="7" hidden="1">'[3]AMI P &amp; L'!#REF!</definedName>
    <definedName name="BExXVLVNRJK2QSK3UMZRFRADS2G4" localSheetId="9" hidden="1">'[3]AMI P &amp; L'!#REF!</definedName>
    <definedName name="BExXVLVNRJK2QSK3UMZRFRADS2G4" localSheetId="10" hidden="1">'[3]AMI P &amp; L'!#REF!</definedName>
    <definedName name="BExXVLVNRJK2QSK3UMZRFRADS2G4" hidden="1">'[3]AMI P &amp; L'!#REF!</definedName>
    <definedName name="BExXVVRJB3HO2VD2XCCRRUFKTRES" localSheetId="16" hidden="1">#REF!</definedName>
    <definedName name="BExXVVRJB3HO2VD2XCCRRUFKTRES" localSheetId="18" hidden="1">#REF!</definedName>
    <definedName name="BExXVVRJB3HO2VD2XCCRRUFKTRES" localSheetId="19" hidden="1">#REF!</definedName>
    <definedName name="BExXVVRJB3HO2VD2XCCRRUFKTRES" localSheetId="12" hidden="1">#REF!</definedName>
    <definedName name="BExXVVRJB3HO2VD2XCCRRUFKTRES" localSheetId="5" hidden="1">#REF!</definedName>
    <definedName name="BExXVVRJB3HO2VD2XCCRRUFKTRES" localSheetId="11" hidden="1">#REF!</definedName>
    <definedName name="BExXVVRJB3HO2VD2XCCRRUFKTRES" localSheetId="7" hidden="1">#REF!</definedName>
    <definedName name="BExXVVRJB3HO2VD2XCCRRUFKTRES" localSheetId="9" hidden="1">#REF!</definedName>
    <definedName name="BExXVVRJB3HO2VD2XCCRRUFKTRES" localSheetId="10" hidden="1">#REF!</definedName>
    <definedName name="BExXVVRJB3HO2VD2XCCRRUFKTRES" hidden="1">#REF!</definedName>
    <definedName name="BExXW27MMXHXUXX78SDTBE1JYTHT" localSheetId="10" hidden="1">#REF!</definedName>
    <definedName name="BExXW27MMXHXUXX78SDTBE1JYTHT" hidden="1">'[2]Reco Sheet for Fcast'!$I$7:$J$7</definedName>
    <definedName name="BExXW2YIM2MYBSHRIX0RP9D4PRMN" localSheetId="10" hidden="1">#REF!</definedName>
    <definedName name="BExXW2YIM2MYBSHRIX0RP9D4PRMN" hidden="1">'[2]Reco Sheet for Fcast'!$I$6:$J$6</definedName>
    <definedName name="BExXWBNE4KTFSXKVSRF6WX039WPB" localSheetId="10" hidden="1">#REF!</definedName>
    <definedName name="BExXWBNE4KTFSXKVSRF6WX039WPB" hidden="1">'[2]Reco Sheet for Fcast'!$F$9:$G$9</definedName>
    <definedName name="BExXWFP5AYE7EHYTJWBZSQ8PQ0YX" localSheetId="10" hidden="1">#REF!</definedName>
    <definedName name="BExXWFP5AYE7EHYTJWBZSQ8PQ0YX" hidden="1">'[2]Reco Sheet for Fcast'!$I$9:$J$9</definedName>
    <definedName name="BExXWLJG5TBEL46BL8CA7MCLGTUZ" localSheetId="16" hidden="1">#REF!</definedName>
    <definedName name="BExXWLJG5TBEL46BL8CA7MCLGTUZ" localSheetId="18" hidden="1">#REF!</definedName>
    <definedName name="BExXWLJG5TBEL46BL8CA7MCLGTUZ" localSheetId="19" hidden="1">#REF!</definedName>
    <definedName name="BExXWLJG5TBEL46BL8CA7MCLGTUZ" localSheetId="12" hidden="1">#REF!</definedName>
    <definedName name="BExXWLJG5TBEL46BL8CA7MCLGTUZ" localSheetId="5" hidden="1">#REF!</definedName>
    <definedName name="BExXWLJG5TBEL46BL8CA7MCLGTUZ" localSheetId="11" hidden="1">#REF!</definedName>
    <definedName name="BExXWLJG5TBEL46BL8CA7MCLGTUZ" localSheetId="7" hidden="1">#REF!</definedName>
    <definedName name="BExXWLJG5TBEL46BL8CA7MCLGTUZ" localSheetId="9" hidden="1">#REF!</definedName>
    <definedName name="BExXWLJG5TBEL46BL8CA7MCLGTUZ" hidden="1">#REF!</definedName>
    <definedName name="BExXWVFIBQT8OY1O41FRFPFGXQHK" localSheetId="10" hidden="1">#REF!</definedName>
    <definedName name="BExXWVFIBQT8OY1O41FRFPFGXQHK" hidden="1">'[2]Reco Sheet for Fcast'!$K$2</definedName>
    <definedName name="BExXWWXHBZHA9J3N8K47F84X0M0L" localSheetId="10" hidden="1">#REF!</definedName>
    <definedName name="BExXWWXHBZHA9J3N8K47F84X0M0L" hidden="1">'[2]Reco Sheet for Fcast'!$I$10:$J$10</definedName>
    <definedName name="BExXXBM521DL8R4ZX7NZ3DBCUOR5" localSheetId="16" hidden="1">'[3]AMI P &amp; L'!#REF!</definedName>
    <definedName name="BExXXBM521DL8R4ZX7NZ3DBCUOR5" localSheetId="18" hidden="1">'[3]AMI P &amp; L'!#REF!</definedName>
    <definedName name="BExXXBM521DL8R4ZX7NZ3DBCUOR5" localSheetId="19" hidden="1">'[3]AMI P &amp; L'!#REF!</definedName>
    <definedName name="BExXXBM521DL8R4ZX7NZ3DBCUOR5" localSheetId="12" hidden="1">'[3]AMI P &amp; L'!#REF!</definedName>
    <definedName name="BExXXBM521DL8R4ZX7NZ3DBCUOR5" localSheetId="5" hidden="1">'[3]AMI P &amp; L'!#REF!</definedName>
    <definedName name="BExXXBM521DL8R4ZX7NZ3DBCUOR5" localSheetId="11" hidden="1">'[3]AMI P &amp; L'!#REF!</definedName>
    <definedName name="BExXXBM521DL8R4ZX7NZ3DBCUOR5" localSheetId="7" hidden="1">'[3]AMI P &amp; L'!#REF!</definedName>
    <definedName name="BExXXBM521DL8R4ZX7NZ3DBCUOR5" localSheetId="9" hidden="1">'[3]AMI P &amp; L'!#REF!</definedName>
    <definedName name="BExXXBM521DL8R4ZX7NZ3DBCUOR5" localSheetId="10" hidden="1">#REF!</definedName>
    <definedName name="BExXXBM521DL8R4ZX7NZ3DBCUOR5" hidden="1">'[3]AMI P &amp; L'!#REF!</definedName>
    <definedName name="BExXXC7OZI33XZ03NRMEP7VRLQK4" localSheetId="10" hidden="1">#REF!</definedName>
    <definedName name="BExXXC7OZI33XZ03NRMEP7VRLQK4" hidden="1">'[2]Reco Sheet for Fcast'!$I$7:$J$7</definedName>
    <definedName name="BExXXH5N3NKBQ7BCJPJTBF8CYM2Q" localSheetId="10" hidden="1">#REF!</definedName>
    <definedName name="BExXXH5N3NKBQ7BCJPJTBF8CYM2Q" hidden="1">'[2]Reco Sheet for Fcast'!$I$6:$J$6</definedName>
    <definedName name="BExXXKWLM4D541BH6O8GOJMHFHMW" localSheetId="10" hidden="1">#REF!</definedName>
    <definedName name="BExXXKWLM4D541BH6O8GOJMHFHMW" hidden="1">'[2]Reco Sheet for Fcast'!$I$9:$J$9</definedName>
    <definedName name="BExXXPPA1Q87XPI97X0OXCPBPDON" localSheetId="10" hidden="1">#REF!</definedName>
    <definedName name="BExXXPPA1Q87XPI97X0OXCPBPDON" hidden="1">'[2]Reco Sheet for Fcast'!$I$11:$J$11</definedName>
    <definedName name="BExXXTG1GQYWM6PO30LVLHV2Q33X" localSheetId="16" hidden="1">#REF!</definedName>
    <definedName name="BExXXTG1GQYWM6PO30LVLHV2Q33X" localSheetId="18" hidden="1">#REF!</definedName>
    <definedName name="BExXXTG1GQYWM6PO30LVLHV2Q33X" localSheetId="19" hidden="1">#REF!</definedName>
    <definedName name="BExXXTG1GQYWM6PO30LVLHV2Q33X" localSheetId="12" hidden="1">#REF!</definedName>
    <definedName name="BExXXTG1GQYWM6PO30LVLHV2Q33X" localSheetId="5" hidden="1">#REF!</definedName>
    <definedName name="BExXXTG1GQYWM6PO30LVLHV2Q33X" localSheetId="11" hidden="1">#REF!</definedName>
    <definedName name="BExXXTG1GQYWM6PO30LVLHV2Q33X" localSheetId="7" hidden="1">#REF!</definedName>
    <definedName name="BExXXTG1GQYWM6PO30LVLHV2Q33X" localSheetId="9" hidden="1">#REF!</definedName>
    <definedName name="BExXXTG1GQYWM6PO30LVLHV2Q33X" hidden="1">#REF!</definedName>
    <definedName name="BExXXVUDA98IZTQ6MANKU4MTTDVR" localSheetId="10" hidden="1">#REF!</definedName>
    <definedName name="BExXXVUDA98IZTQ6MANKU4MTTDVR" hidden="1">'[2]Reco Sheet for Fcast'!$I$10:$J$10</definedName>
    <definedName name="BExXXZQNZY6IZI45DJXJK0MQZWA7" localSheetId="16" hidden="1">'[3]AMI P &amp; L'!#REF!</definedName>
    <definedName name="BExXXZQNZY6IZI45DJXJK0MQZWA7" localSheetId="18" hidden="1">'[3]AMI P &amp; L'!#REF!</definedName>
    <definedName name="BExXXZQNZY6IZI45DJXJK0MQZWA7" localSheetId="19" hidden="1">'[3]AMI P &amp; L'!#REF!</definedName>
    <definedName name="BExXXZQNZY6IZI45DJXJK0MQZWA7" localSheetId="12" hidden="1">'[3]AMI P &amp; L'!#REF!</definedName>
    <definedName name="BExXXZQNZY6IZI45DJXJK0MQZWA7" localSheetId="5" hidden="1">'[3]AMI P &amp; L'!#REF!</definedName>
    <definedName name="BExXXZQNZY6IZI45DJXJK0MQZWA7" localSheetId="11" hidden="1">'[3]AMI P &amp; L'!#REF!</definedName>
    <definedName name="BExXXZQNZY6IZI45DJXJK0MQZWA7" localSheetId="7" hidden="1">'[3]AMI P &amp; L'!#REF!</definedName>
    <definedName name="BExXXZQNZY6IZI45DJXJK0MQZWA7" localSheetId="9" hidden="1">'[3]AMI P &amp; L'!#REF!</definedName>
    <definedName name="BExXXZQNZY6IZI45DJXJK0MQZWA7" localSheetId="10" hidden="1">#REF!</definedName>
    <definedName name="BExXXZQNZY6IZI45DJXJK0MQZWA7" hidden="1">'[3]AMI P &amp; L'!#REF!</definedName>
    <definedName name="BExXY5QFG6QP94SFT3935OBM8Y4K" localSheetId="10" hidden="1">#REF!</definedName>
    <definedName name="BExXY5QFG6QP94SFT3935OBM8Y4K" hidden="1">'[2]Reco Sheet for Fcast'!$I$7:$J$7</definedName>
    <definedName name="BExXY7TYEBFXRYUYIFHTN65RJ8EW" localSheetId="16" hidden="1">'[3]AMI P &amp; L'!#REF!</definedName>
    <definedName name="BExXY7TYEBFXRYUYIFHTN65RJ8EW" localSheetId="18" hidden="1">'[3]AMI P &amp; L'!#REF!</definedName>
    <definedName name="BExXY7TYEBFXRYUYIFHTN65RJ8EW" localSheetId="19" hidden="1">'[3]AMI P &amp; L'!#REF!</definedName>
    <definedName name="BExXY7TYEBFXRYUYIFHTN65RJ8EW" localSheetId="12" hidden="1">'[3]AMI P &amp; L'!#REF!</definedName>
    <definedName name="BExXY7TYEBFXRYUYIFHTN65RJ8EW" localSheetId="5" hidden="1">'[3]AMI P &amp; L'!#REF!</definedName>
    <definedName name="BExXY7TYEBFXRYUYIFHTN65RJ8EW" localSheetId="11" hidden="1">'[3]AMI P &amp; L'!#REF!</definedName>
    <definedName name="BExXY7TYEBFXRYUYIFHTN65RJ8EW" localSheetId="7" hidden="1">'[3]AMI P &amp; L'!#REF!</definedName>
    <definedName name="BExXY7TYEBFXRYUYIFHTN65RJ8EW" localSheetId="9" hidden="1">'[3]AMI P &amp; L'!#REF!</definedName>
    <definedName name="BExXY7TYEBFXRYUYIFHTN65RJ8EW" localSheetId="10" hidden="1">#REF!</definedName>
    <definedName name="BExXY7TYEBFXRYUYIFHTN65RJ8EW" hidden="1">'[3]AMI P &amp; L'!#REF!</definedName>
    <definedName name="BExXYCBSIHFUY3BDHNBY5TMPFMGL" localSheetId="16" hidden="1">#REF!</definedName>
    <definedName name="BExXYCBSIHFUY3BDHNBY5TMPFMGL" localSheetId="18" hidden="1">#REF!</definedName>
    <definedName name="BExXYCBSIHFUY3BDHNBY5TMPFMGL" localSheetId="19" hidden="1">#REF!</definedName>
    <definedName name="BExXYCBSIHFUY3BDHNBY5TMPFMGL" localSheetId="12" hidden="1">#REF!</definedName>
    <definedName name="BExXYCBSIHFUY3BDHNBY5TMPFMGL" localSheetId="8" hidden="1">#REF!</definedName>
    <definedName name="BExXYCBSIHFUY3BDHNBY5TMPFMGL" localSheetId="11" hidden="1">#REF!</definedName>
    <definedName name="BExXYCBSIHFUY3BDHNBY5TMPFMGL" localSheetId="7" hidden="1">#REF!</definedName>
    <definedName name="BExXYCBSIHFUY3BDHNBY5TMPFMGL" localSheetId="9" hidden="1">#REF!</definedName>
    <definedName name="BExXYCBSIHFUY3BDHNBY5TMPFMGL" hidden="1">#REF!</definedName>
    <definedName name="BExXYLBHANUXC5FCTDDTGOVD3GQS" localSheetId="10" hidden="1">#REF!</definedName>
    <definedName name="BExXYLBHANUXC5FCTDDTGOVD3GQS" hidden="1">'[2]Reco Sheet for Fcast'!$I$8:$J$8</definedName>
    <definedName name="BExXYMNYAYH3WA2ZCFAYKZID9ZCI" localSheetId="10" hidden="1">#REF!</definedName>
    <definedName name="BExXYMNYAYH3WA2ZCFAYKZID9ZCI" hidden="1">'[2]Reco Sheet for Fcast'!$I$9:$J$9</definedName>
    <definedName name="BExXYYT12SVN2VDMLVNV4P3ISD8T" localSheetId="10" hidden="1">#REF!</definedName>
    <definedName name="BExXYYT12SVN2VDMLVNV4P3ISD8T" hidden="1">'[2]Reco Sheet for Fcast'!$I$7:$J$7</definedName>
    <definedName name="BExXZ3LNUGA4E1LWS1MPLGG3LXKD" localSheetId="16" hidden="1">#REF!</definedName>
    <definedName name="BExXZ3LNUGA4E1LWS1MPLGG3LXKD" localSheetId="18" hidden="1">#REF!</definedName>
    <definedName name="BExXZ3LNUGA4E1LWS1MPLGG3LXKD" localSheetId="19" hidden="1">#REF!</definedName>
    <definedName name="BExXZ3LNUGA4E1LWS1MPLGG3LXKD" localSheetId="12" hidden="1">#REF!</definedName>
    <definedName name="BExXZ3LNUGA4E1LWS1MPLGG3LXKD" localSheetId="8" hidden="1">#REF!</definedName>
    <definedName name="BExXZ3LNUGA4E1LWS1MPLGG3LXKD" localSheetId="11" hidden="1">#REF!</definedName>
    <definedName name="BExXZ3LNUGA4E1LWS1MPLGG3LXKD" localSheetId="7" hidden="1">#REF!</definedName>
    <definedName name="BExXZ3LNUGA4E1LWS1MPLGG3LXKD" localSheetId="9" hidden="1">#REF!</definedName>
    <definedName name="BExXZ3LNUGA4E1LWS1MPLGG3LXKD" hidden="1">#REF!</definedName>
    <definedName name="BExXZFVV4YB42AZ3H1I40YG3JAPU" localSheetId="10" hidden="1">#REF!</definedName>
    <definedName name="BExXZFVV4YB42AZ3H1I40YG3JAPU" hidden="1">'[2]Reco Sheet for Fcast'!$I$11:$J$11</definedName>
    <definedName name="BExXZHJ9T2JELF12CHHGD54J1B0C" localSheetId="10" hidden="1">#REF!</definedName>
    <definedName name="BExXZHJ9T2JELF12CHHGD54J1B0C" hidden="1">'[2]Reco Sheet for Fcast'!$F$7:$G$7</definedName>
    <definedName name="BExXZMBX5F1N53KQHPU92S4B5ZZ4" hidden="1">'[2]Reco Sheet for Fcast'!$E$1</definedName>
    <definedName name="BExXZNJ2X1TK2LRK5ZY3MX49H5T7" localSheetId="10" hidden="1">#REF!</definedName>
    <definedName name="BExXZNJ2X1TK2LRK5ZY3MX49H5T7" hidden="1">'[2]Reco Sheet for Fcast'!$J$2:$K$2</definedName>
    <definedName name="BExXZOVPCEP495TQSON6PSRQ8XCY" localSheetId="16" hidden="1">'[3]AMI P &amp; L'!#REF!</definedName>
    <definedName name="BExXZOVPCEP495TQSON6PSRQ8XCY" localSheetId="18" hidden="1">'[3]AMI P &amp; L'!#REF!</definedName>
    <definedName name="BExXZOVPCEP495TQSON6PSRQ8XCY" localSheetId="19" hidden="1">'[3]AMI P &amp; L'!#REF!</definedName>
    <definedName name="BExXZOVPCEP495TQSON6PSRQ8XCY" localSheetId="12" hidden="1">'[3]AMI P &amp; L'!#REF!</definedName>
    <definedName name="BExXZOVPCEP495TQSON6PSRQ8XCY" localSheetId="5" hidden="1">'[3]AMI P &amp; L'!#REF!</definedName>
    <definedName name="BExXZOVPCEP495TQSON6PSRQ8XCY" localSheetId="11" hidden="1">'[3]AMI P &amp; L'!#REF!</definedName>
    <definedName name="BExXZOVPCEP495TQSON6PSRQ8XCY" localSheetId="7" hidden="1">'[3]AMI P &amp; L'!#REF!</definedName>
    <definedName name="BExXZOVPCEP495TQSON6PSRQ8XCY" localSheetId="9" hidden="1">'[3]AMI P &amp; L'!#REF!</definedName>
    <definedName name="BExXZOVPCEP495TQSON6PSRQ8XCY" localSheetId="10" hidden="1">#REF!</definedName>
    <definedName name="BExXZOVPCEP495TQSON6PSRQ8XCY" hidden="1">'[3]AMI P &amp; L'!#REF!</definedName>
    <definedName name="BExXZS0XCQNYYY1DP75R3PCXFSRH" localSheetId="16" hidden="1">#REF!</definedName>
    <definedName name="BExXZS0XCQNYYY1DP75R3PCXFSRH" localSheetId="18" hidden="1">#REF!</definedName>
    <definedName name="BExXZS0XCQNYYY1DP75R3PCXFSRH" localSheetId="19" hidden="1">#REF!</definedName>
    <definedName name="BExXZS0XCQNYYY1DP75R3PCXFSRH" localSheetId="12" hidden="1">#REF!</definedName>
    <definedName name="BExXZS0XCQNYYY1DP75R3PCXFSRH" localSheetId="5" hidden="1">#REF!</definedName>
    <definedName name="BExXZS0XCQNYYY1DP75R3PCXFSRH" localSheetId="11" hidden="1">#REF!</definedName>
    <definedName name="BExXZS0XCQNYYY1DP75R3PCXFSRH" localSheetId="7" hidden="1">#REF!</definedName>
    <definedName name="BExXZS0XCQNYYY1DP75R3PCXFSRH" localSheetId="9" hidden="1">#REF!</definedName>
    <definedName name="BExXZS0XCQNYYY1DP75R3PCXFSRH" localSheetId="10" hidden="1">#REF!</definedName>
    <definedName name="BExXZS0XCQNYYY1DP75R3PCXFSRH" hidden="1">#REF!</definedName>
    <definedName name="BExXZXKH7NBARQQAZM69Z57IH1MM" localSheetId="10" hidden="1">#REF!</definedName>
    <definedName name="BExXZXKH7NBARQQAZM69Z57IH1MM" hidden="1">'[2]Reco Sheet for Fcast'!$F$6:$G$6</definedName>
    <definedName name="BExY06EUGA7EW4VVDQKIUQW4P39O" localSheetId="16" hidden="1">#REF!</definedName>
    <definedName name="BExY06EUGA7EW4VVDQKIUQW4P39O" localSheetId="18" hidden="1">#REF!</definedName>
    <definedName name="BExY06EUGA7EW4VVDQKIUQW4P39O" localSheetId="19" hidden="1">#REF!</definedName>
    <definedName name="BExY06EUGA7EW4VVDQKIUQW4P39O" localSheetId="12" hidden="1">#REF!</definedName>
    <definedName name="BExY06EUGA7EW4VVDQKIUQW4P39O" localSheetId="5" hidden="1">#REF!</definedName>
    <definedName name="BExY06EUGA7EW4VVDQKIUQW4P39O" localSheetId="11" hidden="1">#REF!</definedName>
    <definedName name="BExY06EUGA7EW4VVDQKIUQW4P39O" localSheetId="7" hidden="1">#REF!</definedName>
    <definedName name="BExY06EUGA7EW4VVDQKIUQW4P39O" localSheetId="9" hidden="1">#REF!</definedName>
    <definedName name="BExY06EUGA7EW4VVDQKIUQW4P39O" hidden="1">#REF!</definedName>
    <definedName name="BExY07WSDH5QEVM7BJXJK2ZRAI1O" localSheetId="16" hidden="1">'[3]AMI P &amp; L'!#REF!</definedName>
    <definedName name="BExY07WSDH5QEVM7BJXJK2ZRAI1O" localSheetId="18" hidden="1">'[3]AMI P &amp; L'!#REF!</definedName>
    <definedName name="BExY07WSDH5QEVM7BJXJK2ZRAI1O" localSheetId="19" hidden="1">'[3]AMI P &amp; L'!#REF!</definedName>
    <definedName name="BExY07WSDH5QEVM7BJXJK2ZRAI1O" localSheetId="12" hidden="1">'[3]AMI P &amp; L'!#REF!</definedName>
    <definedName name="BExY07WSDH5QEVM7BJXJK2ZRAI1O" localSheetId="5" hidden="1">'[3]AMI P &amp; L'!#REF!</definedName>
    <definedName name="BExY07WSDH5QEVM7BJXJK2ZRAI1O" localSheetId="11" hidden="1">'[3]AMI P &amp; L'!#REF!</definedName>
    <definedName name="BExY07WSDH5QEVM7BJXJK2ZRAI1O" localSheetId="7" hidden="1">'[3]AMI P &amp; L'!#REF!</definedName>
    <definedName name="BExY07WSDH5QEVM7BJXJK2ZRAI1O" localSheetId="9" hidden="1">'[3]AMI P &amp; L'!#REF!</definedName>
    <definedName name="BExY07WSDH5QEVM7BJXJK2ZRAI1O" localSheetId="10" hidden="1">#REF!</definedName>
    <definedName name="BExY07WSDH5QEVM7BJXJK2ZRAI1O" hidden="1">'[3]AMI P &amp; L'!#REF!</definedName>
    <definedName name="BExY0BI99V6MXLHXBCSPUL0OPF3M" localSheetId="16" hidden="1">#REF!</definedName>
    <definedName name="BExY0BI99V6MXLHXBCSPUL0OPF3M" localSheetId="18" hidden="1">#REF!</definedName>
    <definedName name="BExY0BI99V6MXLHXBCSPUL0OPF3M" localSheetId="19" hidden="1">#REF!</definedName>
    <definedName name="BExY0BI99V6MXLHXBCSPUL0OPF3M" localSheetId="12" hidden="1">#REF!</definedName>
    <definedName name="BExY0BI99V6MXLHXBCSPUL0OPF3M" localSheetId="8" hidden="1">#REF!</definedName>
    <definedName name="BExY0BI99V6MXLHXBCSPUL0OPF3M" localSheetId="11" hidden="1">#REF!</definedName>
    <definedName name="BExY0BI99V6MXLHXBCSPUL0OPF3M" localSheetId="7" hidden="1">#REF!</definedName>
    <definedName name="BExY0BI99V6MXLHXBCSPUL0OPF3M" localSheetId="9" hidden="1">#REF!</definedName>
    <definedName name="BExY0BI99V6MXLHXBCSPUL0OPF3M" hidden="1">#REF!</definedName>
    <definedName name="BExY0C3UBVC4M59JIRXVQ8OWAJC1" localSheetId="10" hidden="1">#REF!</definedName>
    <definedName name="BExY0C3UBVC4M59JIRXVQ8OWAJC1" hidden="1">'[2]Reco Sheet for Fcast'!$I$7:$J$7</definedName>
    <definedName name="BExY0N1K6XFGR26YH5NSEE627RBN" localSheetId="16" hidden="1">#REF!</definedName>
    <definedName name="BExY0N1K6XFGR26YH5NSEE627RBN" localSheetId="18" hidden="1">#REF!</definedName>
    <definedName name="BExY0N1K6XFGR26YH5NSEE627RBN" localSheetId="19" hidden="1">#REF!</definedName>
    <definedName name="BExY0N1K6XFGR26YH5NSEE627RBN" localSheetId="12" hidden="1">#REF!</definedName>
    <definedName name="BExY0N1K6XFGR26YH5NSEE627RBN" localSheetId="5" hidden="1">#REF!</definedName>
    <definedName name="BExY0N1K6XFGR26YH5NSEE627RBN" localSheetId="11" hidden="1">#REF!</definedName>
    <definedName name="BExY0N1K6XFGR26YH5NSEE627RBN" localSheetId="7" hidden="1">#REF!</definedName>
    <definedName name="BExY0N1K6XFGR26YH5NSEE627RBN" localSheetId="9" hidden="1">#REF!</definedName>
    <definedName name="BExY0N1K6XFGR26YH5NSEE627RBN" hidden="1">#REF!</definedName>
    <definedName name="BExY0OE8GFHMLLTEAFIOQTOPEVPB" localSheetId="10" hidden="1">#REF!</definedName>
    <definedName name="BExY0OE8GFHMLLTEAFIOQTOPEVPB" hidden="1">'[2]Reco Sheet for Fcast'!$F$8:$G$8</definedName>
    <definedName name="BExY0OJHW85S0VKBA8T4HTYPYBOS" localSheetId="10" hidden="1">#REF!</definedName>
    <definedName name="BExY0OJHW85S0VKBA8T4HTYPYBOS" hidden="1">'[2]Reco Sheet for Fcast'!$I$10:$J$10</definedName>
    <definedName name="BExY0T1E034D7XAXNC6F7540LLIE" localSheetId="10" hidden="1">#REF!</definedName>
    <definedName name="BExY0T1E034D7XAXNC6F7540LLIE" hidden="1">'[2]Reco Sheet for Fcast'!$F$15</definedName>
    <definedName name="BExY0V4VNPA7ZZUMJNNU0ZHE1KOH" localSheetId="16" hidden="1">#REF!</definedName>
    <definedName name="BExY0V4VNPA7ZZUMJNNU0ZHE1KOH" localSheetId="18" hidden="1">#REF!</definedName>
    <definedName name="BExY0V4VNPA7ZZUMJNNU0ZHE1KOH" localSheetId="19" hidden="1">#REF!</definedName>
    <definedName name="BExY0V4VNPA7ZZUMJNNU0ZHE1KOH" localSheetId="12" hidden="1">#REF!</definedName>
    <definedName name="BExY0V4VNPA7ZZUMJNNU0ZHE1KOH" localSheetId="5" hidden="1">#REF!</definedName>
    <definedName name="BExY0V4VNPA7ZZUMJNNU0ZHE1KOH" localSheetId="11" hidden="1">#REF!</definedName>
    <definedName name="BExY0V4VNPA7ZZUMJNNU0ZHE1KOH" localSheetId="7" hidden="1">#REF!</definedName>
    <definedName name="BExY0V4VNPA7ZZUMJNNU0ZHE1KOH" localSheetId="9" hidden="1">#REF!</definedName>
    <definedName name="BExY0V4VNPA7ZZUMJNNU0ZHE1KOH" hidden="1">#REF!</definedName>
    <definedName name="BExY0XTZLHN49J2JH94BYTKBJLT3" localSheetId="10" hidden="1">#REF!</definedName>
    <definedName name="BExY0XTZLHN49J2JH94BYTKBJLT3" hidden="1">'[2]Reco Sheet for Fcast'!$F$10:$G$10</definedName>
    <definedName name="BExY11FH9TXHERUYGG8FE50U7H7J" localSheetId="10" hidden="1">#REF!</definedName>
    <definedName name="BExY11FH9TXHERUYGG8FE50U7H7J" hidden="1">'[2]Reco Sheet for Fcast'!$F$10:$G$10</definedName>
    <definedName name="BExY16IWJ7CI1QGWVNBVHPYS9JPN" localSheetId="16" hidden="1">#REF!</definedName>
    <definedName name="BExY16IWJ7CI1QGWVNBVHPYS9JPN" localSheetId="18" hidden="1">#REF!</definedName>
    <definedName name="BExY16IWJ7CI1QGWVNBVHPYS9JPN" localSheetId="19" hidden="1">#REF!</definedName>
    <definedName name="BExY16IWJ7CI1QGWVNBVHPYS9JPN" localSheetId="12" hidden="1">#REF!</definedName>
    <definedName name="BExY16IWJ7CI1QGWVNBVHPYS9JPN" localSheetId="8" hidden="1">#REF!</definedName>
    <definedName name="BExY16IWJ7CI1QGWVNBVHPYS9JPN" localSheetId="11" hidden="1">#REF!</definedName>
    <definedName name="BExY16IWJ7CI1QGWVNBVHPYS9JPN" localSheetId="7" hidden="1">#REF!</definedName>
    <definedName name="BExY16IWJ7CI1QGWVNBVHPYS9JPN" localSheetId="9" hidden="1">#REF!</definedName>
    <definedName name="BExY16IWJ7CI1QGWVNBVHPYS9JPN" hidden="1">#REF!</definedName>
    <definedName name="BExY180UKNW5NIAWD6ZUYTFEH8QS" localSheetId="10" hidden="1">#REF!</definedName>
    <definedName name="BExY180UKNW5NIAWD6ZUYTFEH8QS" hidden="1">'[2]Reco Sheet for Fcast'!$F$15</definedName>
    <definedName name="BExY1DPTV4LSY9MEOUGXF8X052NA" localSheetId="10" hidden="1">#REF!</definedName>
    <definedName name="BExY1DPTV4LSY9MEOUGXF8X052NA" hidden="1">'[2]Reco Sheet for Fcast'!$F$7:$G$7</definedName>
    <definedName name="BExY1GK9ELBEKDD7O6HR6DUO8YGO" localSheetId="10" hidden="1">#REF!</definedName>
    <definedName name="BExY1GK9ELBEKDD7O6HR6DUO8YGO" hidden="1">'[2]Reco Sheet for Fcast'!$I$11:$J$11</definedName>
    <definedName name="BExY1HBBZWCVKT5KEBLCKMKR9LKK" hidden="1">'[2]Reco Sheet for Fcast'!$F$9:$G$9</definedName>
    <definedName name="BExY1JKAZRX115882TBCLNSDWLAA" localSheetId="16" hidden="1">#REF!</definedName>
    <definedName name="BExY1JKAZRX115882TBCLNSDWLAA" localSheetId="18" hidden="1">#REF!</definedName>
    <definedName name="BExY1JKAZRX115882TBCLNSDWLAA" localSheetId="19" hidden="1">#REF!</definedName>
    <definedName name="BExY1JKAZRX115882TBCLNSDWLAA" localSheetId="12" hidden="1">#REF!</definedName>
    <definedName name="BExY1JKAZRX115882TBCLNSDWLAA" localSheetId="5" hidden="1">#REF!</definedName>
    <definedName name="BExY1JKAZRX115882TBCLNSDWLAA" localSheetId="11" hidden="1">#REF!</definedName>
    <definedName name="BExY1JKAZRX115882TBCLNSDWLAA" localSheetId="7" hidden="1">#REF!</definedName>
    <definedName name="BExY1JKAZRX115882TBCLNSDWLAA" localSheetId="9" hidden="1">#REF!</definedName>
    <definedName name="BExY1JKAZRX115882TBCLNSDWLAA" localSheetId="10" hidden="1">#REF!</definedName>
    <definedName name="BExY1JKAZRX115882TBCLNSDWLAA" hidden="1">#REF!</definedName>
    <definedName name="BExY1NWOXXFV9GGZ3PX444LZ8TVX" localSheetId="10" hidden="1">#REF!</definedName>
    <definedName name="BExY1NWOXXFV9GGZ3PX444LZ8TVX" hidden="1">'[2]Reco Sheet for Fcast'!$F$10:$G$10</definedName>
    <definedName name="BExY1TQZQFWKT6O5QIU1TXC6JZG1" localSheetId="16" hidden="1">#REF!</definedName>
    <definedName name="BExY1TQZQFWKT6O5QIU1TXC6JZG1" localSheetId="18" hidden="1">#REF!</definedName>
    <definedName name="BExY1TQZQFWKT6O5QIU1TXC6JZG1" localSheetId="19" hidden="1">#REF!</definedName>
    <definedName name="BExY1TQZQFWKT6O5QIU1TXC6JZG1" localSheetId="12" hidden="1">#REF!</definedName>
    <definedName name="BExY1TQZQFWKT6O5QIU1TXC6JZG1" localSheetId="5" hidden="1">#REF!</definedName>
    <definedName name="BExY1TQZQFWKT6O5QIU1TXC6JZG1" localSheetId="11" hidden="1">#REF!</definedName>
    <definedName name="BExY1TQZQFWKT6O5QIU1TXC6JZG1" localSheetId="7" hidden="1">#REF!</definedName>
    <definedName name="BExY1TQZQFWKT6O5QIU1TXC6JZG1" localSheetId="9" hidden="1">#REF!</definedName>
    <definedName name="BExY1TQZQFWKT6O5QIU1TXC6JZG1" localSheetId="10" hidden="1">#REF!</definedName>
    <definedName name="BExY1TQZQFWKT6O5QIU1TXC6JZG1" hidden="1">#REF!</definedName>
    <definedName name="BExY1UCL0RND63LLSM9X5SFRG117" localSheetId="10" hidden="1">#REF!</definedName>
    <definedName name="BExY1UCL0RND63LLSM9X5SFRG117" hidden="1">'[2]Reco Sheet for Fcast'!$H$2:$I$2</definedName>
    <definedName name="BExY1WAT3937L08HLHIRQHMP2A3H" localSheetId="10" hidden="1">#REF!</definedName>
    <definedName name="BExY1WAT3937L08HLHIRQHMP2A3H" hidden="1">'[2]Reco Sheet for Fcast'!$I$10:$J$10</definedName>
    <definedName name="BExY1YEBOSLMID7LURP8QB46AI91" localSheetId="10" hidden="1">#REF!</definedName>
    <definedName name="BExY1YEBOSLMID7LURP8QB46AI91" hidden="1">'[2]Reco Sheet for Fcast'!$I$10:$J$10</definedName>
    <definedName name="BExY2FS4LFX9OHOTQT7SJ2PXAC25" localSheetId="10" hidden="1">#REF!</definedName>
    <definedName name="BExY2FS4LFX9OHOTQT7SJ2PXAC25" hidden="1">'[2]Reco Sheet for Fcast'!$I$10:$J$10</definedName>
    <definedName name="BExY2GDPCZPVU0IQ6IJIB1YQQRQ6" localSheetId="10" hidden="1">#REF!</definedName>
    <definedName name="BExY2GDPCZPVU0IQ6IJIB1YQQRQ6" hidden="1">'[2]Reco Sheet for Fcast'!$F$6:$G$6</definedName>
    <definedName name="BExY2GTSZ3VA9TXLY7KW1LIAKJ61" localSheetId="10" hidden="1">#REF!</definedName>
    <definedName name="BExY2GTSZ3VA9TXLY7KW1LIAKJ61" hidden="1">'[2]Reco Sheet for Fcast'!$F$6:$G$6</definedName>
    <definedName name="BExY2IXBR1SGYZH08T7QHKEFS8HA" localSheetId="10" hidden="1">#REF!</definedName>
    <definedName name="BExY2IXBR1SGYZH08T7QHKEFS8HA" hidden="1">'[2]Reco Sheet for Fcast'!$F$15</definedName>
    <definedName name="BExY2Q4B5FUDA5VU4VRUHX327QN0" localSheetId="10" hidden="1">#REF!</definedName>
    <definedName name="BExY2Q4B5FUDA5VU4VRUHX327QN0" hidden="1">'[2]Reco Sheet for Fcast'!$F$9:$G$9</definedName>
    <definedName name="BExY3HOSK7YI364K15OX70AVR6F1" localSheetId="16" hidden="1">'[3]AMI P &amp; L'!#REF!</definedName>
    <definedName name="BExY3HOSK7YI364K15OX70AVR6F1" localSheetId="18" hidden="1">'[3]AMI P &amp; L'!#REF!</definedName>
    <definedName name="BExY3HOSK7YI364K15OX70AVR6F1" localSheetId="19" hidden="1">'[3]AMI P &amp; L'!#REF!</definedName>
    <definedName name="BExY3HOSK7YI364K15OX70AVR6F1" localSheetId="12" hidden="1">'[3]AMI P &amp; L'!#REF!</definedName>
    <definedName name="BExY3HOSK7YI364K15OX70AVR6F1" localSheetId="5" hidden="1">'[3]AMI P &amp; L'!#REF!</definedName>
    <definedName name="BExY3HOSK7YI364K15OX70AVR6F1" localSheetId="11" hidden="1">'[3]AMI P &amp; L'!#REF!</definedName>
    <definedName name="BExY3HOSK7YI364K15OX70AVR6F1" localSheetId="7" hidden="1">'[3]AMI P &amp; L'!#REF!</definedName>
    <definedName name="BExY3HOSK7YI364K15OX70AVR6F1" localSheetId="9" hidden="1">'[3]AMI P &amp; L'!#REF!</definedName>
    <definedName name="BExY3HOSK7YI364K15OX70AVR6F1" localSheetId="10" hidden="1">#REF!</definedName>
    <definedName name="BExY3HOSK7YI364K15OX70AVR6F1" hidden="1">'[3]AMI P &amp; L'!#REF!</definedName>
    <definedName name="BExY3T89AUR83SOAZZ3OMDEJDQ39" localSheetId="10" hidden="1">#REF!</definedName>
    <definedName name="BExY3T89AUR83SOAZZ3OMDEJDQ39" hidden="1">'[2]Reco Sheet for Fcast'!$F$10:$G$10</definedName>
    <definedName name="BExY41MCOFU9E7TSPZ8U683QRPMT" localSheetId="16" hidden="1">#REF!</definedName>
    <definedName name="BExY41MCOFU9E7TSPZ8U683QRPMT" localSheetId="18" hidden="1">#REF!</definedName>
    <definedName name="BExY41MCOFU9E7TSPZ8U683QRPMT" localSheetId="19" hidden="1">#REF!</definedName>
    <definedName name="BExY41MCOFU9E7TSPZ8U683QRPMT" localSheetId="12" hidden="1">#REF!</definedName>
    <definedName name="BExY41MCOFU9E7TSPZ8U683QRPMT" localSheetId="5" hidden="1">#REF!</definedName>
    <definedName name="BExY41MCOFU9E7TSPZ8U683QRPMT" localSheetId="11" hidden="1">#REF!</definedName>
    <definedName name="BExY41MCOFU9E7TSPZ8U683QRPMT" localSheetId="7" hidden="1">#REF!</definedName>
    <definedName name="BExY41MCOFU9E7TSPZ8U683QRPMT" localSheetId="9" hidden="1">#REF!</definedName>
    <definedName name="BExY41MCOFU9E7TSPZ8U683QRPMT" hidden="1">#REF!</definedName>
    <definedName name="BExY45O3XSWT6MQU6R33GI3YUAUM" localSheetId="16" hidden="1">#REF!</definedName>
    <definedName name="BExY45O3XSWT6MQU6R33GI3YUAUM" localSheetId="18" hidden="1">#REF!</definedName>
    <definedName name="BExY45O3XSWT6MQU6R33GI3YUAUM" localSheetId="19" hidden="1">#REF!</definedName>
    <definedName name="BExY45O3XSWT6MQU6R33GI3YUAUM" localSheetId="12" hidden="1">#REF!</definedName>
    <definedName name="BExY45O3XSWT6MQU6R33GI3YUAUM" localSheetId="11" hidden="1">#REF!</definedName>
    <definedName name="BExY45O3XSWT6MQU6R33GI3YUAUM" localSheetId="7" hidden="1">#REF!</definedName>
    <definedName name="BExY45O3XSWT6MQU6R33GI3YUAUM" localSheetId="9" hidden="1">#REF!</definedName>
    <definedName name="BExY45O3XSWT6MQU6R33GI3YUAUM" hidden="1">#REF!</definedName>
    <definedName name="BExY4ET3RLNWSSJL6DIXQZOTATID" hidden="1">'[4]Bud Mth'!$G$2:$H$2</definedName>
    <definedName name="BExY4FEP1XDIXHJPX1TPN4YPX0A4" localSheetId="16" hidden="1">#REF!</definedName>
    <definedName name="BExY4FEP1XDIXHJPX1TPN4YPX0A4" localSheetId="18" hidden="1">#REF!</definedName>
    <definedName name="BExY4FEP1XDIXHJPX1TPN4YPX0A4" localSheetId="19" hidden="1">#REF!</definedName>
    <definedName name="BExY4FEP1XDIXHJPX1TPN4YPX0A4" localSheetId="12" hidden="1">#REF!</definedName>
    <definedName name="BExY4FEP1XDIXHJPX1TPN4YPX0A4" localSheetId="5" hidden="1">#REF!</definedName>
    <definedName name="BExY4FEP1XDIXHJPX1TPN4YPX0A4" localSheetId="11" hidden="1">#REF!</definedName>
    <definedName name="BExY4FEP1XDIXHJPX1TPN4YPX0A4" localSheetId="7" hidden="1">#REF!</definedName>
    <definedName name="BExY4FEP1XDIXHJPX1TPN4YPX0A4" localSheetId="9" hidden="1">#REF!</definedName>
    <definedName name="BExY4FEP1XDIXHJPX1TPN4YPX0A4" localSheetId="10" hidden="1">#REF!</definedName>
    <definedName name="BExY4FEP1XDIXHJPX1TPN4YPX0A4" hidden="1">#REF!</definedName>
    <definedName name="BExY4MG771JQ84EMIVB6HQGGHZY7" localSheetId="10" hidden="1">#REF!</definedName>
    <definedName name="BExY4MG771JQ84EMIVB6HQGGHZY7" hidden="1">'[2]Reco Sheet for Fcast'!$H$2:$I$2</definedName>
    <definedName name="BExY4PWCSFB8P3J3TBQB2MD67263" localSheetId="10" hidden="1">#REF!</definedName>
    <definedName name="BExY4PWCSFB8P3J3TBQB2MD67263" hidden="1">'[2]Reco Sheet for Fcast'!$I$8:$J$8</definedName>
    <definedName name="BExY4RZW3KK11JLYBA4DWZ92M6LQ" localSheetId="10" hidden="1">#REF!</definedName>
    <definedName name="BExY4RZW3KK11JLYBA4DWZ92M6LQ" hidden="1">'[2]Reco Sheet for Fcast'!$I$11:$J$11</definedName>
    <definedName name="BExY4XOVTTNVZ577RLIEC7NZQFIX" localSheetId="10" hidden="1">#REF!</definedName>
    <definedName name="BExY4XOVTTNVZ577RLIEC7NZQFIX" hidden="1">'[2]Reco Sheet for Fcast'!$F$7:$G$7</definedName>
    <definedName name="BExY50JAF5CG01GTHAUS7I4ZLUDC" localSheetId="10" hidden="1">#REF!</definedName>
    <definedName name="BExY50JAF5CG01GTHAUS7I4ZLUDC" hidden="1">'[2]Reco Sheet for Fcast'!$I$8:$J$8</definedName>
    <definedName name="BExY53J7EXFEOFTRNAHLK7IH3ACB" localSheetId="10" hidden="1">#REF!</definedName>
    <definedName name="BExY53J7EXFEOFTRNAHLK7IH3ACB" hidden="1">'[2]Reco Sheet for Fcast'!$F$8:$G$8</definedName>
    <definedName name="BExY5515SJTJS3VM80M3YYR0WF37" localSheetId="10" hidden="1">#REF!</definedName>
    <definedName name="BExY5515SJTJS3VM80M3YYR0WF37" hidden="1">'[2]Reco Sheet for Fcast'!$F$15:$G$16</definedName>
    <definedName name="BExY5515WE39FQ3EG5QHG67V9C0O" localSheetId="10" hidden="1">#REF!</definedName>
    <definedName name="BExY5515WE39FQ3EG5QHG67V9C0O" hidden="1">'[2]Reco Sheet for Fcast'!$F$11:$G$11</definedName>
    <definedName name="BExY5986WNAD8NFCPXC9TVLBU4FG" localSheetId="10" hidden="1">#REF!</definedName>
    <definedName name="BExY5986WNAD8NFCPXC9TVLBU4FG" hidden="1">'[2]Reco Sheet for Fcast'!$K$2</definedName>
    <definedName name="BExY5DF9MS25IFNWGJ1YAS5MDN8R" localSheetId="10" hidden="1">#REF!</definedName>
    <definedName name="BExY5DF9MS25IFNWGJ1YAS5MDN8R" hidden="1">'[2]Reco Sheet for Fcast'!$K$2</definedName>
    <definedName name="BExY5ERVGL3UM2MGT8LJ0XPKTZEK" localSheetId="10" hidden="1">#REF!</definedName>
    <definedName name="BExY5ERVGL3UM2MGT8LJ0XPKTZEK" hidden="1">'[2]Reco Sheet for Fcast'!$I$7:$J$7</definedName>
    <definedName name="BExY5EX6NJFK8W754ZVZDN5DS04K" localSheetId="10" hidden="1">#REF!</definedName>
    <definedName name="BExY5EX6NJFK8W754ZVZDN5DS04K" hidden="1">'[2]Reco Sheet for Fcast'!$I$6:$J$6</definedName>
    <definedName name="BExY5S3XD1NJT109CV54IFOHVLQ6" localSheetId="10" hidden="1">#REF!</definedName>
    <definedName name="BExY5S3XD1NJT109CV54IFOHVLQ6" hidden="1">'[2]Reco Sheet for Fcast'!$F$9:$G$9</definedName>
    <definedName name="BExY6KVS1MMZ2R34PGEFR2BMTU9W" localSheetId="10" hidden="1">#REF!</definedName>
    <definedName name="BExY6KVS1MMZ2R34PGEFR2BMTU9W" hidden="1">'[2]Reco Sheet for Fcast'!$I$11:$J$11</definedName>
    <definedName name="BExY6Q9YY7LW745GP7CYOGGSPHGE" localSheetId="10" hidden="1">#REF!</definedName>
    <definedName name="BExY6Q9YY7LW745GP7CYOGGSPHGE" hidden="1">'[2]Reco Sheet for Fcast'!$F$6:$G$6</definedName>
    <definedName name="BExZIA3C8LKJTEH3MKQ57KJH5TA2" localSheetId="10" hidden="1">#REF!</definedName>
    <definedName name="BExZIA3C8LKJTEH3MKQ57KJH5TA2" hidden="1">'[2]Reco Sheet for Fcast'!$I$11:$J$11</definedName>
    <definedName name="BExZIIHH3QNQE3GFMHEE4UMHY6WQ" localSheetId="10" hidden="1">#REF!</definedName>
    <definedName name="BExZIIHH3QNQE3GFMHEE4UMHY6WQ" hidden="1">'[2]Reco Sheet for Fcast'!$F$6:$G$6</definedName>
    <definedName name="BExZIYO22G5UXOB42GDLYGVRJ6U7" localSheetId="10" hidden="1">#REF!</definedName>
    <definedName name="BExZIYO22G5UXOB42GDLYGVRJ6U7" hidden="1">'[2]Reco Sheet for Fcast'!$F$11:$G$11</definedName>
    <definedName name="BExZJ7CYXTDLM412P6E5FAC4YB5M" hidden="1">'[2]Reco Sheet for Fcast'!$F$15:$AI$18</definedName>
    <definedName name="BExZJ7I9T8XU4MZRKJ1VVU76V2LZ" localSheetId="10" hidden="1">#REF!</definedName>
    <definedName name="BExZJ7I9T8XU4MZRKJ1VVU76V2LZ" hidden="1">'[2]Reco Sheet for Fcast'!$F$15</definedName>
    <definedName name="BExZJL5B371SHX5YN9IQ2GF888EP" localSheetId="16" hidden="1">#REF!</definedName>
    <definedName name="BExZJL5B371SHX5YN9IQ2GF888EP" localSheetId="18" hidden="1">#REF!</definedName>
    <definedName name="BExZJL5B371SHX5YN9IQ2GF888EP" localSheetId="19" hidden="1">#REF!</definedName>
    <definedName name="BExZJL5B371SHX5YN9IQ2GF888EP" localSheetId="12" hidden="1">#REF!</definedName>
    <definedName name="BExZJL5B371SHX5YN9IQ2GF888EP" localSheetId="5" hidden="1">#REF!</definedName>
    <definedName name="BExZJL5B371SHX5YN9IQ2GF888EP" localSheetId="11" hidden="1">#REF!</definedName>
    <definedName name="BExZJL5B371SHX5YN9IQ2GF888EP" localSheetId="7" hidden="1">#REF!</definedName>
    <definedName name="BExZJL5B371SHX5YN9IQ2GF888EP" localSheetId="9" hidden="1">#REF!</definedName>
    <definedName name="BExZJL5B371SHX5YN9IQ2GF888EP" localSheetId="10" hidden="1">#REF!</definedName>
    <definedName name="BExZJL5B371SHX5YN9IQ2GF888EP" hidden="1">#REF!</definedName>
    <definedName name="BExZJMY170JCUU1RWASNZ1HJPRTA" localSheetId="10" hidden="1">#REF!</definedName>
    <definedName name="BExZJMY170JCUU1RWASNZ1HJPRTA" hidden="1">'[2]Reco Sheet for Fcast'!$F$8:$G$8</definedName>
    <definedName name="BExZJOQR77H0P4SUKVYACDCFBBXO" localSheetId="10" hidden="1">#REF!</definedName>
    <definedName name="BExZJOQR77H0P4SUKVYACDCFBBXO" hidden="1">'[2]Reco Sheet for Fcast'!$I$6:$J$6</definedName>
    <definedName name="BExZJPN5GR1O28GF1XLDY5EH968X" localSheetId="16" hidden="1">#REF!</definedName>
    <definedName name="BExZJPN5GR1O28GF1XLDY5EH968X" localSheetId="18" hidden="1">#REF!</definedName>
    <definedName name="BExZJPN5GR1O28GF1XLDY5EH968X" localSheetId="19" hidden="1">#REF!</definedName>
    <definedName name="BExZJPN5GR1O28GF1XLDY5EH968X" localSheetId="12" hidden="1">#REF!</definedName>
    <definedName name="BExZJPN5GR1O28GF1XLDY5EH968X" localSheetId="5" hidden="1">#REF!</definedName>
    <definedName name="BExZJPN5GR1O28GF1XLDY5EH968X" localSheetId="11" hidden="1">#REF!</definedName>
    <definedName name="BExZJPN5GR1O28GF1XLDY5EH968X" localSheetId="7" hidden="1">#REF!</definedName>
    <definedName name="BExZJPN5GR1O28GF1XLDY5EH968X" localSheetId="9" hidden="1">#REF!</definedName>
    <definedName name="BExZJPN5GR1O28GF1XLDY5EH968X" hidden="1">#REF!</definedName>
    <definedName name="BExZJS6RG34ODDY9HMZ0O34MEMSB" localSheetId="10" hidden="1">#REF!</definedName>
    <definedName name="BExZJS6RG34ODDY9HMZ0O34MEMSB" hidden="1">'[2]Reco Sheet for Fcast'!$I$8:$J$8</definedName>
    <definedName name="BExZJWDUEYTV7TBR6HSM97T24VTT" localSheetId="16" hidden="1">#REF!</definedName>
    <definedName name="BExZJWDUEYTV7TBR6HSM97T24VTT" localSheetId="18" hidden="1">#REF!</definedName>
    <definedName name="BExZJWDUEYTV7TBR6HSM97T24VTT" localSheetId="19" hidden="1">#REF!</definedName>
    <definedName name="BExZJWDUEYTV7TBR6HSM97T24VTT" localSheetId="12" hidden="1">#REF!</definedName>
    <definedName name="BExZJWDUEYTV7TBR6HSM97T24VTT" localSheetId="8" hidden="1">#REF!</definedName>
    <definedName name="BExZJWDUEYTV7TBR6HSM97T24VTT" localSheetId="11" hidden="1">#REF!</definedName>
    <definedName name="BExZJWDUEYTV7TBR6HSM97T24VTT" localSheetId="7" hidden="1">#REF!</definedName>
    <definedName name="BExZJWDUEYTV7TBR6HSM97T24VTT" localSheetId="9" hidden="1">#REF!</definedName>
    <definedName name="BExZJWDUEYTV7TBR6HSM97T24VTT" hidden="1">#REF!</definedName>
    <definedName name="BExZK34NR4BAD7HJAP7SQ926UQP3" localSheetId="10" hidden="1">#REF!</definedName>
    <definedName name="BExZK34NR4BAD7HJAP7SQ926UQP3" hidden="1">'[2]Reco Sheet for Fcast'!$F$11:$G$11</definedName>
    <definedName name="BExZK3FGPHH5H771U7D5XY7XBS6E" localSheetId="16" hidden="1">'[3]AMI P &amp; L'!#REF!</definedName>
    <definedName name="BExZK3FGPHH5H771U7D5XY7XBS6E" localSheetId="18" hidden="1">'[3]AMI P &amp; L'!#REF!</definedName>
    <definedName name="BExZK3FGPHH5H771U7D5XY7XBS6E" localSheetId="19" hidden="1">'[3]AMI P &amp; L'!#REF!</definedName>
    <definedName name="BExZK3FGPHH5H771U7D5XY7XBS6E" localSheetId="12" hidden="1">'[3]AMI P &amp; L'!#REF!</definedName>
    <definedName name="BExZK3FGPHH5H771U7D5XY7XBS6E" localSheetId="5" hidden="1">'[3]AMI P &amp; L'!#REF!</definedName>
    <definedName name="BExZK3FGPHH5H771U7D5XY7XBS6E" localSheetId="11" hidden="1">'[3]AMI P &amp; L'!#REF!</definedName>
    <definedName name="BExZK3FGPHH5H771U7D5XY7XBS6E" localSheetId="7" hidden="1">'[3]AMI P &amp; L'!#REF!</definedName>
    <definedName name="BExZK3FGPHH5H771U7D5XY7XBS6E" localSheetId="9" hidden="1">'[3]AMI P &amp; L'!#REF!</definedName>
    <definedName name="BExZK3FGPHH5H771U7D5XY7XBS6E" localSheetId="10" hidden="1">#REF!</definedName>
    <definedName name="BExZK3FGPHH5H771U7D5XY7XBS6E" hidden="1">'[3]AMI P &amp; L'!#REF!</definedName>
    <definedName name="BExZK7XB7QGGKG7YQASCD1TS7Q60" localSheetId="16" hidden="1">#REF!</definedName>
    <definedName name="BExZK7XB7QGGKG7YQASCD1TS7Q60" localSheetId="18" hidden="1">#REF!</definedName>
    <definedName name="BExZK7XB7QGGKG7YQASCD1TS7Q60" localSheetId="19" hidden="1">#REF!</definedName>
    <definedName name="BExZK7XB7QGGKG7YQASCD1TS7Q60" localSheetId="12" hidden="1">#REF!</definedName>
    <definedName name="BExZK7XB7QGGKG7YQASCD1TS7Q60" localSheetId="5" hidden="1">#REF!</definedName>
    <definedName name="BExZK7XB7QGGKG7YQASCD1TS7Q60" localSheetId="11" hidden="1">#REF!</definedName>
    <definedName name="BExZK7XB7QGGKG7YQASCD1TS7Q60" localSheetId="7" hidden="1">#REF!</definedName>
    <definedName name="BExZK7XB7QGGKG7YQASCD1TS7Q60" localSheetId="9" hidden="1">#REF!</definedName>
    <definedName name="BExZK7XB7QGGKG7YQASCD1TS7Q60" hidden="1">#REF!</definedName>
    <definedName name="BExZKHYORG3O8C772XPFHM1N8T80" localSheetId="16" hidden="1">'[3]AMI P &amp; L'!#REF!</definedName>
    <definedName name="BExZKHYORG3O8C772XPFHM1N8T80" localSheetId="18" hidden="1">'[3]AMI P &amp; L'!#REF!</definedName>
    <definedName name="BExZKHYORG3O8C772XPFHM1N8T80" localSheetId="19" hidden="1">'[3]AMI P &amp; L'!#REF!</definedName>
    <definedName name="BExZKHYORG3O8C772XPFHM1N8T80" localSheetId="12" hidden="1">'[3]AMI P &amp; L'!#REF!</definedName>
    <definedName name="BExZKHYORG3O8C772XPFHM1N8T80" localSheetId="5" hidden="1">'[3]AMI P &amp; L'!#REF!</definedName>
    <definedName name="BExZKHYORG3O8C772XPFHM1N8T80" localSheetId="11" hidden="1">'[3]AMI P &amp; L'!#REF!</definedName>
    <definedName name="BExZKHYORG3O8C772XPFHM1N8T80" localSheetId="7" hidden="1">'[3]AMI P &amp; L'!#REF!</definedName>
    <definedName name="BExZKHYORG3O8C772XPFHM1N8T80" localSheetId="9" hidden="1">'[3]AMI P &amp; L'!#REF!</definedName>
    <definedName name="BExZKHYORG3O8C772XPFHM1N8T80" localSheetId="10" hidden="1">#REF!</definedName>
    <definedName name="BExZKHYORG3O8C772XPFHM1N8T80" hidden="1">'[3]AMI P &amp; L'!#REF!</definedName>
    <definedName name="BExZKJRF2IRR57DG9CLC7MSHWNNN" localSheetId="10" hidden="1">#REF!</definedName>
    <definedName name="BExZKJRF2IRR57DG9CLC7MSHWNNN" hidden="1">'[2]Reco Sheet for Fcast'!$F$8:$G$8</definedName>
    <definedName name="BExZKV5GYXO0X760SBD9TWTIQHGI" localSheetId="10" hidden="1">#REF!</definedName>
    <definedName name="BExZKV5GYXO0X760SBD9TWTIQHGI" hidden="1">'[2]Reco Sheet for Fcast'!$F$10:$G$10</definedName>
    <definedName name="BExZL5SJD92M56CQDWESAKXHOGSL" localSheetId="16" hidden="1">#REF!</definedName>
    <definedName name="BExZL5SJD92M56CQDWESAKXHOGSL" localSheetId="18" hidden="1">#REF!</definedName>
    <definedName name="BExZL5SJD92M56CQDWESAKXHOGSL" localSheetId="19" hidden="1">#REF!</definedName>
    <definedName name="BExZL5SJD92M56CQDWESAKXHOGSL" localSheetId="12" hidden="1">#REF!</definedName>
    <definedName name="BExZL5SJD92M56CQDWESAKXHOGSL" localSheetId="5" hidden="1">#REF!</definedName>
    <definedName name="BExZL5SJD92M56CQDWESAKXHOGSL" localSheetId="11" hidden="1">#REF!</definedName>
    <definedName name="BExZL5SJD92M56CQDWESAKXHOGSL" localSheetId="7" hidden="1">#REF!</definedName>
    <definedName name="BExZL5SJD92M56CQDWESAKXHOGSL" localSheetId="9" hidden="1">#REF!</definedName>
    <definedName name="BExZL5SJD92M56CQDWESAKXHOGSL" hidden="1">#REF!</definedName>
    <definedName name="BExZL6E4YVXRUN7ZGF2BIGIXFR8K" localSheetId="16" hidden="1">'[3]AMI P &amp; L'!#REF!</definedName>
    <definedName name="BExZL6E4YVXRUN7ZGF2BIGIXFR8K" localSheetId="18" hidden="1">'[3]AMI P &amp; L'!#REF!</definedName>
    <definedName name="BExZL6E4YVXRUN7ZGF2BIGIXFR8K" localSheetId="19" hidden="1">'[3]AMI P &amp; L'!#REF!</definedName>
    <definedName name="BExZL6E4YVXRUN7ZGF2BIGIXFR8K" localSheetId="12" hidden="1">'[3]AMI P &amp; L'!#REF!</definedName>
    <definedName name="BExZL6E4YVXRUN7ZGF2BIGIXFR8K" localSheetId="5" hidden="1">'[3]AMI P &amp; L'!#REF!</definedName>
    <definedName name="BExZL6E4YVXRUN7ZGF2BIGIXFR8K" localSheetId="11" hidden="1">'[3]AMI P &amp; L'!#REF!</definedName>
    <definedName name="BExZL6E4YVXRUN7ZGF2BIGIXFR8K" localSheetId="7" hidden="1">'[3]AMI P &amp; L'!#REF!</definedName>
    <definedName name="BExZL6E4YVXRUN7ZGF2BIGIXFR8K" localSheetId="9" hidden="1">'[3]AMI P &amp; L'!#REF!</definedName>
    <definedName name="BExZL6E4YVXRUN7ZGF2BIGIXFR8K" localSheetId="10" hidden="1">#REF!</definedName>
    <definedName name="BExZL6E4YVXRUN7ZGF2BIGIXFR8K" hidden="1">'[3]AMI P &amp; L'!#REF!</definedName>
    <definedName name="BExZLGVLMKTPFXG42QYT0PO81G7F" localSheetId="10" hidden="1">#REF!</definedName>
    <definedName name="BExZLGVLMKTPFXG42QYT0PO81G7F" hidden="1">'[2]Reco Sheet for Fcast'!$F$9:$G$9</definedName>
    <definedName name="BExZLJ9XQBSJZFBY8GZ1Y9U1TMNE" localSheetId="16" hidden="1">#REF!</definedName>
    <definedName name="BExZLJ9XQBSJZFBY8GZ1Y9U1TMNE" localSheetId="18" hidden="1">#REF!</definedName>
    <definedName name="BExZLJ9XQBSJZFBY8GZ1Y9U1TMNE" localSheetId="19" hidden="1">#REF!</definedName>
    <definedName name="BExZLJ9XQBSJZFBY8GZ1Y9U1TMNE" localSheetId="12" hidden="1">#REF!</definedName>
    <definedName name="BExZLJ9XQBSJZFBY8GZ1Y9U1TMNE" localSheetId="5" hidden="1">#REF!</definedName>
    <definedName name="BExZLJ9XQBSJZFBY8GZ1Y9U1TMNE" localSheetId="11" hidden="1">#REF!</definedName>
    <definedName name="BExZLJ9XQBSJZFBY8GZ1Y9U1TMNE" localSheetId="7" hidden="1">#REF!</definedName>
    <definedName name="BExZLJ9XQBSJZFBY8GZ1Y9U1TMNE" localSheetId="9" hidden="1">#REF!</definedName>
    <definedName name="BExZLJ9XQBSJZFBY8GZ1Y9U1TMNE" hidden="1">#REF!</definedName>
    <definedName name="BExZLKMK7LRK14S09WLMH7MXSQXM" localSheetId="10" hidden="1">#REF!</definedName>
    <definedName name="BExZLKMK7LRK14S09WLMH7MXSQXM" hidden="1">'[2]Reco Sheet for Fcast'!$F$7:$G$7</definedName>
    <definedName name="BExZM7JVLG0W8EG5RBU915U3SKBY" localSheetId="10" hidden="1">#REF!</definedName>
    <definedName name="BExZM7JVLG0W8EG5RBU915U3SKBY" hidden="1">'[2]Reco Sheet for Fcast'!$F$7:$G$7</definedName>
    <definedName name="BExZM85FOVUFF110XMQ9O2ODSJUK" localSheetId="10" hidden="1">#REF!</definedName>
    <definedName name="BExZM85FOVUFF110XMQ9O2ODSJUK" hidden="1">'[2]Reco Sheet for Fcast'!$I$7:$J$7</definedName>
    <definedName name="BExZMF1MMTZ1TA14PZ8ASSU2CBSP" localSheetId="10" hidden="1">#REF!</definedName>
    <definedName name="BExZMF1MMTZ1TA14PZ8ASSU2CBSP" hidden="1">'[2]Reco Sheet for Fcast'!$I$8:$J$8</definedName>
    <definedName name="BExZMKL5YQZD7F0FUCSVFGLPFK52" localSheetId="10" hidden="1">#REF!</definedName>
    <definedName name="BExZMKL5YQZD7F0FUCSVFGLPFK52" hidden="1">'[2]Reco Sheet for Fcast'!$F$9:$G$9</definedName>
    <definedName name="BExZMOC3VNZALJM71X2T6FV91GTB" localSheetId="10" hidden="1">#REF!</definedName>
    <definedName name="BExZMOC3VNZALJM71X2T6FV91GTB" hidden="1">'[2]Reco Sheet for Fcast'!$I$8:$J$8</definedName>
    <definedName name="BExZMXH39OB0I43XEL3K11U3G9PM" localSheetId="10" hidden="1">#REF!</definedName>
    <definedName name="BExZMXH39OB0I43XEL3K11U3G9PM" hidden="1">'[2]Reco Sheet for Fcast'!$I$6:$J$6</definedName>
    <definedName name="BExZMZQ3RBKDHT5GLFNLS52OSJA0" localSheetId="10" hidden="1">#REF!</definedName>
    <definedName name="BExZMZQ3RBKDHT5GLFNLS52OSJA0" hidden="1">'[2]Reco Sheet for Fcast'!$F$11:$G$11</definedName>
    <definedName name="BExZN2F7Y2J2L2LN5WZRG949MS4A" localSheetId="10" hidden="1">#REF!</definedName>
    <definedName name="BExZN2F7Y2J2L2LN5WZRG949MS4A" hidden="1">'[2]Reco Sheet for Fcast'!$F$6:$G$6</definedName>
    <definedName name="BExZN847WUWKRYTZWG9TCQZJS3OL" localSheetId="10" hidden="1">#REF!</definedName>
    <definedName name="BExZN847WUWKRYTZWG9TCQZJS3OL" hidden="1">'[2]Reco Sheet for Fcast'!$I$6:$J$6</definedName>
    <definedName name="BExZNH3VISFF4NQI11BZDP5IQ7VG" localSheetId="10" hidden="1">#REF!</definedName>
    <definedName name="BExZNH3VISFF4NQI11BZDP5IQ7VG" hidden="1">'[2]Reco Sheet for Fcast'!$F$6:$G$6</definedName>
    <definedName name="BExZNJYCFYVMAOI62GB2BABK1ELE" localSheetId="10" hidden="1">#REF!</definedName>
    <definedName name="BExZNJYCFYVMAOI62GB2BABK1ELE" hidden="1">'[2]Reco Sheet for Fcast'!$I$8:$J$8</definedName>
    <definedName name="BExZNV707LIU6Z5H6QI6H67LHTI1" localSheetId="10" hidden="1">#REF!</definedName>
    <definedName name="BExZNV707LIU6Z5H6QI6H67LHTI1" hidden="1">'[2]Reco Sheet for Fcast'!$F$9:$G$9</definedName>
    <definedName name="BExZNVCBKB930QQ9QW7KSGOZ0V1M" localSheetId="10" hidden="1">#REF!</definedName>
    <definedName name="BExZNVCBKB930QQ9QW7KSGOZ0V1M" hidden="1">'[2]Reco Sheet for Fcast'!$I$9:$J$9</definedName>
    <definedName name="BExZNW8QJ18X0RSGFDWAE9ZSDX39" localSheetId="10" hidden="1">#REF!</definedName>
    <definedName name="BExZNW8QJ18X0RSGFDWAE9ZSDX39" hidden="1">'[2]Reco Sheet for Fcast'!$H$2:$I$2</definedName>
    <definedName name="BExZNZDWRS6Q40L8OCWFEIVI0A1O" localSheetId="10" hidden="1">#REF!</definedName>
    <definedName name="BExZNZDWRS6Q40L8OCWFEIVI0A1O" hidden="1">'[2]Reco Sheet for Fcast'!$I$6:$J$6</definedName>
    <definedName name="BExZO532ZI7BQF6A9J5JU0K8HS3X" localSheetId="16" hidden="1">#REF!</definedName>
    <definedName name="BExZO532ZI7BQF6A9J5JU0K8HS3X" localSheetId="18" hidden="1">#REF!</definedName>
    <definedName name="BExZO532ZI7BQF6A9J5JU0K8HS3X" localSheetId="19" hidden="1">#REF!</definedName>
    <definedName name="BExZO532ZI7BQF6A9J5JU0K8HS3X" localSheetId="12" hidden="1">#REF!</definedName>
    <definedName name="BExZO532ZI7BQF6A9J5JU0K8HS3X" localSheetId="5" hidden="1">#REF!</definedName>
    <definedName name="BExZO532ZI7BQF6A9J5JU0K8HS3X" localSheetId="11" hidden="1">#REF!</definedName>
    <definedName name="BExZO532ZI7BQF6A9J5JU0K8HS3X" localSheetId="7" hidden="1">#REF!</definedName>
    <definedName name="BExZO532ZI7BQF6A9J5JU0K8HS3X" localSheetId="9" hidden="1">#REF!</definedName>
    <definedName name="BExZO532ZI7BQF6A9J5JU0K8HS3X" hidden="1">#REF!</definedName>
    <definedName name="BExZO8TVZX68PZ4ENQ8QOILK16OS" localSheetId="16" hidden="1">#REF!</definedName>
    <definedName name="BExZO8TVZX68PZ4ENQ8QOILK16OS" localSheetId="18" hidden="1">#REF!</definedName>
    <definedName name="BExZO8TVZX68PZ4ENQ8QOILK16OS" localSheetId="19" hidden="1">#REF!</definedName>
    <definedName name="BExZO8TVZX68PZ4ENQ8QOILK16OS" localSheetId="12" hidden="1">#REF!</definedName>
    <definedName name="BExZO8TVZX68PZ4ENQ8QOILK16OS" localSheetId="8" hidden="1">#REF!</definedName>
    <definedName name="BExZO8TVZX68PZ4ENQ8QOILK16OS" localSheetId="11" hidden="1">#REF!</definedName>
    <definedName name="BExZO8TVZX68PZ4ENQ8QOILK16OS" localSheetId="7" hidden="1">#REF!</definedName>
    <definedName name="BExZO8TVZX68PZ4ENQ8QOILK16OS" localSheetId="9" hidden="1">#REF!</definedName>
    <definedName name="BExZO8TVZX68PZ4ENQ8QOILK16OS" hidden="1">#REF!</definedName>
    <definedName name="BExZOAH4GDULQO35ZGF099VIFGNC" localSheetId="16" hidden="1">#REF!</definedName>
    <definedName name="BExZOAH4GDULQO35ZGF099VIFGNC" localSheetId="18" hidden="1">#REF!</definedName>
    <definedName name="BExZOAH4GDULQO35ZGF099VIFGNC" localSheetId="19" hidden="1">#REF!</definedName>
    <definedName name="BExZOAH4GDULQO35ZGF099VIFGNC" localSheetId="12" hidden="1">#REF!</definedName>
    <definedName name="BExZOAH4GDULQO35ZGF099VIFGNC" localSheetId="11" hidden="1">#REF!</definedName>
    <definedName name="BExZOAH4GDULQO35ZGF099VIFGNC" localSheetId="7" hidden="1">#REF!</definedName>
    <definedName name="BExZOAH4GDULQO35ZGF099VIFGNC" localSheetId="9" hidden="1">#REF!</definedName>
    <definedName name="BExZOAH4GDULQO35ZGF099VIFGNC" hidden="1">#REF!</definedName>
    <definedName name="BExZOBO9NYLGVJQ31LVQ9XS2ZT4N" localSheetId="10" hidden="1">#REF!</definedName>
    <definedName name="BExZOBO9NYLGVJQ31LVQ9XS2ZT4N" hidden="1">'[2]Reco Sheet for Fcast'!$I$10:$J$10</definedName>
    <definedName name="BExZOETNB1CJ3Y2RKLI1ZK0S8Z6H" localSheetId="10" hidden="1">#REF!</definedName>
    <definedName name="BExZOETNB1CJ3Y2RKLI1ZK0S8Z6H" hidden="1">'[2]Reco Sheet for Fcast'!$I$10:$J$10</definedName>
    <definedName name="BExZOREMVSK4E5VSWM838KHUB8AI" localSheetId="10" hidden="1">#REF!</definedName>
    <definedName name="BExZOREMVSK4E5VSWM838KHUB8AI" hidden="1">'[2]Reco Sheet for Fcast'!$I$6:$J$6</definedName>
    <definedName name="BExZOTCV19JJEJ1Y58F7UUQX3456" localSheetId="16" hidden="1">#REF!</definedName>
    <definedName name="BExZOTCV19JJEJ1Y58F7UUQX3456" localSheetId="18" hidden="1">#REF!</definedName>
    <definedName name="BExZOTCV19JJEJ1Y58F7UUQX3456" localSheetId="19" hidden="1">#REF!</definedName>
    <definedName name="BExZOTCV19JJEJ1Y58F7UUQX3456" localSheetId="12" hidden="1">#REF!</definedName>
    <definedName name="BExZOTCV19JJEJ1Y58F7UUQX3456" localSheetId="5" hidden="1">#REF!</definedName>
    <definedName name="BExZOTCV19JJEJ1Y58F7UUQX3456" localSheetId="11" hidden="1">#REF!</definedName>
    <definedName name="BExZOTCV19JJEJ1Y58F7UUQX3456" localSheetId="7" hidden="1">#REF!</definedName>
    <definedName name="BExZOTCV19JJEJ1Y58F7UUQX3456" localSheetId="9" hidden="1">#REF!</definedName>
    <definedName name="BExZOTCV19JJEJ1Y58F7UUQX3456" hidden="1">#REF!</definedName>
    <definedName name="BExZOVR745T5P1KS9NV2PXZPZVRG" localSheetId="10" hidden="1">#REF!</definedName>
    <definedName name="BExZOVR745T5P1KS9NV2PXZPZVRG" hidden="1">'[2]Reco Sheet for Fcast'!$I$11:$J$11</definedName>
    <definedName name="BExZOZSWGLSY2XYVRIS6VSNJDSGD" localSheetId="10" hidden="1">#REF!</definedName>
    <definedName name="BExZOZSWGLSY2XYVRIS6VSNJDSGD" hidden="1">'[2]Reco Sheet for Fcast'!$I$8:$J$8</definedName>
    <definedName name="BExZP7AIJKLM6C6CSUIIFAHFBNX2" localSheetId="10" hidden="1">#REF!</definedName>
    <definedName name="BExZP7AIJKLM6C6CSUIIFAHFBNX2" hidden="1">'[2]Reco Sheet for Fcast'!$G$2</definedName>
    <definedName name="BExZPC8M5K7Q2UCY7H5XZLIGR6BZ" localSheetId="16" hidden="1">#REF!</definedName>
    <definedName name="BExZPC8M5K7Q2UCY7H5XZLIGR6BZ" localSheetId="18" hidden="1">#REF!</definedName>
    <definedName name="BExZPC8M5K7Q2UCY7H5XZLIGR6BZ" localSheetId="19" hidden="1">#REF!</definedName>
    <definedName name="BExZPC8M5K7Q2UCY7H5XZLIGR6BZ" localSheetId="12" hidden="1">#REF!</definedName>
    <definedName name="BExZPC8M5K7Q2UCY7H5XZLIGR6BZ" localSheetId="5" hidden="1">#REF!</definedName>
    <definedName name="BExZPC8M5K7Q2UCY7H5XZLIGR6BZ" localSheetId="11" hidden="1">#REF!</definedName>
    <definedName name="BExZPC8M5K7Q2UCY7H5XZLIGR6BZ" localSheetId="7" hidden="1">#REF!</definedName>
    <definedName name="BExZPC8M5K7Q2UCY7H5XZLIGR6BZ" localSheetId="9" hidden="1">#REF!</definedName>
    <definedName name="BExZPC8M5K7Q2UCY7H5XZLIGR6BZ" hidden="1">#REF!</definedName>
    <definedName name="BExZPQ0XY507N8FJMVPKCTK8HC9H" localSheetId="10" hidden="1">#REF!</definedName>
    <definedName name="BExZPQ0XY507N8FJMVPKCTK8HC9H" hidden="1">'[2]Reco Sheet for Fcast'!$K$2</definedName>
    <definedName name="BExZQ37OVBR25U32CO2YYVPZOMR5" localSheetId="10" hidden="1">#REF!</definedName>
    <definedName name="BExZQ37OVBR25U32CO2YYVPZOMR5" hidden="1">'[2]Reco Sheet for Fcast'!$K$2</definedName>
    <definedName name="BExZQ3NT7H06VO0AR48WHZULZB93" localSheetId="10" hidden="1">#REF!</definedName>
    <definedName name="BExZQ3NT7H06VO0AR48WHZULZB93" hidden="1">'[2]Reco Sheet for Fcast'!$I$8:$J$8</definedName>
    <definedName name="BExZQ7PJU07SEJMDX18U9YVDC2GU" localSheetId="10" hidden="1">#REF!</definedName>
    <definedName name="BExZQ7PJU07SEJMDX18U9YVDC2GU" hidden="1">'[2]Reco Sheet for Fcast'!$F$6:$G$6</definedName>
    <definedName name="BExZQIHTGHK7OOI2Y2PN3JYBY82I" localSheetId="16" hidden="1">'[3]AMI P &amp; L'!#REF!</definedName>
    <definedName name="BExZQIHTGHK7OOI2Y2PN3JYBY82I" localSheetId="18" hidden="1">'[3]AMI P &amp; L'!#REF!</definedName>
    <definedName name="BExZQIHTGHK7OOI2Y2PN3JYBY82I" localSheetId="19" hidden="1">'[3]AMI P &amp; L'!#REF!</definedName>
    <definedName name="BExZQIHTGHK7OOI2Y2PN3JYBY82I" localSheetId="12" hidden="1">'[3]AMI P &amp; L'!#REF!</definedName>
    <definedName name="BExZQIHTGHK7OOI2Y2PN3JYBY82I" localSheetId="5" hidden="1">'[3]AMI P &amp; L'!#REF!</definedName>
    <definedName name="BExZQIHTGHK7OOI2Y2PN3JYBY82I" localSheetId="11" hidden="1">'[3]AMI P &amp; L'!#REF!</definedName>
    <definedName name="BExZQIHTGHK7OOI2Y2PN3JYBY82I" localSheetId="7" hidden="1">'[3]AMI P &amp; L'!#REF!</definedName>
    <definedName name="BExZQIHTGHK7OOI2Y2PN3JYBY82I" localSheetId="9" hidden="1">'[3]AMI P &amp; L'!#REF!</definedName>
    <definedName name="BExZQIHTGHK7OOI2Y2PN3JYBY82I" localSheetId="10" hidden="1">#REF!</definedName>
    <definedName name="BExZQIHTGHK7OOI2Y2PN3JYBY82I" hidden="1">'[3]AMI P &amp; L'!#REF!</definedName>
    <definedName name="BExZQJJMGU5MHQOILGXGJPAQI5XI" localSheetId="16" hidden="1">'[3]AMI P &amp; L'!#REF!</definedName>
    <definedName name="BExZQJJMGU5MHQOILGXGJPAQI5XI" localSheetId="18" hidden="1">'[3]AMI P &amp; L'!#REF!</definedName>
    <definedName name="BExZQJJMGU5MHQOILGXGJPAQI5XI" localSheetId="19" hidden="1">'[3]AMI P &amp; L'!#REF!</definedName>
    <definedName name="BExZQJJMGU5MHQOILGXGJPAQI5XI" localSheetId="12" hidden="1">'[3]AMI P &amp; L'!#REF!</definedName>
    <definedName name="BExZQJJMGU5MHQOILGXGJPAQI5XI" localSheetId="11" hidden="1">'[3]AMI P &amp; L'!#REF!</definedName>
    <definedName name="BExZQJJMGU5MHQOILGXGJPAQI5XI" localSheetId="7" hidden="1">'[3]AMI P &amp; L'!#REF!</definedName>
    <definedName name="BExZQJJMGU5MHQOILGXGJPAQI5XI" localSheetId="9" hidden="1">'[3]AMI P &amp; L'!#REF!</definedName>
    <definedName name="BExZQJJMGU5MHQOILGXGJPAQI5XI" localSheetId="10" hidden="1">#REF!</definedName>
    <definedName name="BExZQJJMGU5MHQOILGXGJPAQI5XI" hidden="1">'[3]AMI P &amp; L'!#REF!</definedName>
    <definedName name="BExZQP3CUHU0IRXBVRJLP1KYRDVE" localSheetId="16" hidden="1">#REF!</definedName>
    <definedName name="BExZQP3CUHU0IRXBVRJLP1KYRDVE" localSheetId="18" hidden="1">#REF!</definedName>
    <definedName name="BExZQP3CUHU0IRXBVRJLP1KYRDVE" localSheetId="19" hidden="1">#REF!</definedName>
    <definedName name="BExZQP3CUHU0IRXBVRJLP1KYRDVE" localSheetId="12" hidden="1">#REF!</definedName>
    <definedName name="BExZQP3CUHU0IRXBVRJLP1KYRDVE" localSheetId="5" hidden="1">#REF!</definedName>
    <definedName name="BExZQP3CUHU0IRXBVRJLP1KYRDVE" localSheetId="11" hidden="1">#REF!</definedName>
    <definedName name="BExZQP3CUHU0IRXBVRJLP1KYRDVE" localSheetId="7" hidden="1">#REF!</definedName>
    <definedName name="BExZQP3CUHU0IRXBVRJLP1KYRDVE" localSheetId="9" hidden="1">#REF!</definedName>
    <definedName name="BExZQP3CUHU0IRXBVRJLP1KYRDVE" hidden="1">#REF!</definedName>
    <definedName name="BExZQRHGZ7WP7RQ2CX0H6W1CIP9U" localSheetId="16" hidden="1">#REF!</definedName>
    <definedName name="BExZQRHGZ7WP7RQ2CX0H6W1CIP9U" localSheetId="18" hidden="1">#REF!</definedName>
    <definedName name="BExZQRHGZ7WP7RQ2CX0H6W1CIP9U" localSheetId="19" hidden="1">#REF!</definedName>
    <definedName name="BExZQRHGZ7WP7RQ2CX0H6W1CIP9U" localSheetId="12" hidden="1">#REF!</definedName>
    <definedName name="BExZQRHGZ7WP7RQ2CX0H6W1CIP9U" localSheetId="11" hidden="1">#REF!</definedName>
    <definedName name="BExZQRHGZ7WP7RQ2CX0H6W1CIP9U" localSheetId="7" hidden="1">#REF!</definedName>
    <definedName name="BExZQRHGZ7WP7RQ2CX0H6W1CIP9U" localSheetId="9" hidden="1">#REF!</definedName>
    <definedName name="BExZQRHGZ7WP7RQ2CX0H6W1CIP9U" hidden="1">#REF!</definedName>
    <definedName name="BExZQWFMANQLA8Z37ZECN1VLXVSB" localSheetId="16" hidden="1">#REF!</definedName>
    <definedName name="BExZQWFMANQLA8Z37ZECN1VLXVSB" localSheetId="18" hidden="1">#REF!</definedName>
    <definedName name="BExZQWFMANQLA8Z37ZECN1VLXVSB" localSheetId="19" hidden="1">#REF!</definedName>
    <definedName name="BExZQWFMANQLA8Z37ZECN1VLXVSB" localSheetId="12" hidden="1">#REF!</definedName>
    <definedName name="BExZQWFMANQLA8Z37ZECN1VLXVSB" localSheetId="8" hidden="1">#REF!</definedName>
    <definedName name="BExZQWFMANQLA8Z37ZECN1VLXVSB" localSheetId="11" hidden="1">#REF!</definedName>
    <definedName name="BExZQWFMANQLA8Z37ZECN1VLXVSB" localSheetId="7" hidden="1">#REF!</definedName>
    <definedName name="BExZQWFMANQLA8Z37ZECN1VLXVSB" localSheetId="9" hidden="1">#REF!</definedName>
    <definedName name="BExZQWFMANQLA8Z37ZECN1VLXVSB" hidden="1">#REF!</definedName>
    <definedName name="BExZQXBYEBN28QUH1KOVW6KKA5UM" localSheetId="10" hidden="1">#REF!</definedName>
    <definedName name="BExZQXBYEBN28QUH1KOVW6KKA5UM" hidden="1">'[2]Reco Sheet for Fcast'!$F$15</definedName>
    <definedName name="BExZQZKT146WEN8FTVZ7Y5TSB8L5" localSheetId="16" hidden="1">'[3]AMI P &amp; L'!#REF!</definedName>
    <definedName name="BExZQZKT146WEN8FTVZ7Y5TSB8L5" localSheetId="18" hidden="1">'[3]AMI P &amp; L'!#REF!</definedName>
    <definedName name="BExZQZKT146WEN8FTVZ7Y5TSB8L5" localSheetId="19" hidden="1">'[3]AMI P &amp; L'!#REF!</definedName>
    <definedName name="BExZQZKT146WEN8FTVZ7Y5TSB8L5" localSheetId="12" hidden="1">'[3]AMI P &amp; L'!#REF!</definedName>
    <definedName name="BExZQZKT146WEN8FTVZ7Y5TSB8L5" localSheetId="5" hidden="1">'[3]AMI P &amp; L'!#REF!</definedName>
    <definedName name="BExZQZKT146WEN8FTVZ7Y5TSB8L5" localSheetId="11" hidden="1">'[3]AMI P &amp; L'!#REF!</definedName>
    <definedName name="BExZQZKT146WEN8FTVZ7Y5TSB8L5" localSheetId="7" hidden="1">'[3]AMI P &amp; L'!#REF!</definedName>
    <definedName name="BExZQZKT146WEN8FTVZ7Y5TSB8L5" localSheetId="9" hidden="1">'[3]AMI P &amp; L'!#REF!</definedName>
    <definedName name="BExZQZKT146WEN8FTVZ7Y5TSB8L5" localSheetId="10" hidden="1">#REF!</definedName>
    <definedName name="BExZQZKT146WEN8FTVZ7Y5TSB8L5" hidden="1">'[3]AMI P &amp; L'!#REF!</definedName>
    <definedName name="BExZR485AKBH93YZ08CMUC3WROED" localSheetId="10" hidden="1">#REF!</definedName>
    <definedName name="BExZR485AKBH93YZ08CMUC3WROED" hidden="1">'[2]Reco Sheet for Fcast'!$I$10:$J$10</definedName>
    <definedName name="BExZR7TL98P2PPUVGIZYR5873DWW" localSheetId="10" hidden="1">#REF!</definedName>
    <definedName name="BExZR7TL98P2PPUVGIZYR5873DWW" hidden="1">'[2]Reco Sheet for Fcast'!$F$9:$G$9</definedName>
    <definedName name="BExZRGD1603X5ACFALUUDKCD7X48" localSheetId="10" hidden="1">#REF!</definedName>
    <definedName name="BExZRGD1603X5ACFALUUDKCD7X48" hidden="1">'[2]Reco Sheet for Fcast'!$I$9:$J$9</definedName>
    <definedName name="BExZRP1X6UVLN1UOLHH5VF4STP1O" localSheetId="16" hidden="1">'[3]AMI P &amp; L'!#REF!</definedName>
    <definedName name="BExZRP1X6UVLN1UOLHH5VF4STP1O" localSheetId="18" hidden="1">'[3]AMI P &amp; L'!#REF!</definedName>
    <definedName name="BExZRP1X6UVLN1UOLHH5VF4STP1O" localSheetId="19" hidden="1">'[3]AMI P &amp; L'!#REF!</definedName>
    <definedName name="BExZRP1X6UVLN1UOLHH5VF4STP1O" localSheetId="12" hidden="1">'[3]AMI P &amp; L'!#REF!</definedName>
    <definedName name="BExZRP1X6UVLN1UOLHH5VF4STP1O" localSheetId="5" hidden="1">'[3]AMI P &amp; L'!#REF!</definedName>
    <definedName name="BExZRP1X6UVLN1UOLHH5VF4STP1O" localSheetId="11" hidden="1">'[3]AMI P &amp; L'!#REF!</definedName>
    <definedName name="BExZRP1X6UVLN1UOLHH5VF4STP1O" localSheetId="7" hidden="1">'[3]AMI P &amp; L'!#REF!</definedName>
    <definedName name="BExZRP1X6UVLN1UOLHH5VF4STP1O" localSheetId="9" hidden="1">'[3]AMI P &amp; L'!#REF!</definedName>
    <definedName name="BExZRP1X6UVLN1UOLHH5VF4STP1O" localSheetId="10" hidden="1">#REF!</definedName>
    <definedName name="BExZRP1X6UVLN1UOLHH5VF4STP1O" hidden="1">'[3]AMI P &amp; L'!#REF!</definedName>
    <definedName name="BExZRQ930U6OCYNV00CH5I0Q4LPE" localSheetId="10" hidden="1">#REF!</definedName>
    <definedName name="BExZRQ930U6OCYNV00CH5I0Q4LPE" hidden="1">'[2]Reco Sheet for Fcast'!$I$8:$J$8</definedName>
    <definedName name="BExZRW8W514W8OZ72YBONYJ64GXF" localSheetId="16" hidden="1">'[3]AMI P &amp; L'!#REF!</definedName>
    <definedName name="BExZRW8W514W8OZ72YBONYJ64GXF" localSheetId="18" hidden="1">'[3]AMI P &amp; L'!#REF!</definedName>
    <definedName name="BExZRW8W514W8OZ72YBONYJ64GXF" localSheetId="19" hidden="1">'[3]AMI P &amp; L'!#REF!</definedName>
    <definedName name="BExZRW8W514W8OZ72YBONYJ64GXF" localSheetId="12" hidden="1">'[3]AMI P &amp; L'!#REF!</definedName>
    <definedName name="BExZRW8W514W8OZ72YBONYJ64GXF" localSheetId="5" hidden="1">'[3]AMI P &amp; L'!#REF!</definedName>
    <definedName name="BExZRW8W514W8OZ72YBONYJ64GXF" localSheetId="11" hidden="1">'[3]AMI P &amp; L'!#REF!</definedName>
    <definedName name="BExZRW8W514W8OZ72YBONYJ64GXF" localSheetId="7" hidden="1">'[3]AMI P &amp; L'!#REF!</definedName>
    <definedName name="BExZRW8W514W8OZ72YBONYJ64GXF" localSheetId="9" hidden="1">'[3]AMI P &amp; L'!#REF!</definedName>
    <definedName name="BExZRW8W514W8OZ72YBONYJ64GXF" localSheetId="10" hidden="1">#REF!</definedName>
    <definedName name="BExZRW8W514W8OZ72YBONYJ64GXF" hidden="1">'[3]AMI P &amp; L'!#REF!</definedName>
    <definedName name="BExZRWJP2BUVFJPO8U8ATQEP0LZU" localSheetId="10" hidden="1">#REF!</definedName>
    <definedName name="BExZRWJP2BUVFJPO8U8ATQEP0LZU" hidden="1">'[2]Reco Sheet for Fcast'!$F$15</definedName>
    <definedName name="BExZRZUBL5A1WH7YZJXBZG8HPWC7" localSheetId="16" hidden="1">#REF!</definedName>
    <definedName name="BExZRZUBL5A1WH7YZJXBZG8HPWC7" localSheetId="18" hidden="1">#REF!</definedName>
    <definedName name="BExZRZUBL5A1WH7YZJXBZG8HPWC7" localSheetId="19" hidden="1">#REF!</definedName>
    <definedName name="BExZRZUBL5A1WH7YZJXBZG8HPWC7" localSheetId="12" hidden="1">#REF!</definedName>
    <definedName name="BExZRZUBL5A1WH7YZJXBZG8HPWC7" localSheetId="5" hidden="1">#REF!</definedName>
    <definedName name="BExZRZUBL5A1WH7YZJXBZG8HPWC7" localSheetId="11" hidden="1">#REF!</definedName>
    <definedName name="BExZRZUBL5A1WH7YZJXBZG8HPWC7" localSheetId="7" hidden="1">#REF!</definedName>
    <definedName name="BExZRZUBL5A1WH7YZJXBZG8HPWC7" localSheetId="9" hidden="1">#REF!</definedName>
    <definedName name="BExZRZUBL5A1WH7YZJXBZG8HPWC7" hidden="1">#REF!</definedName>
    <definedName name="BExZSD14AZGXB1I4H73PZY0TKWV1" localSheetId="16" hidden="1">#REF!</definedName>
    <definedName name="BExZSD14AZGXB1I4H73PZY0TKWV1" localSheetId="18" hidden="1">#REF!</definedName>
    <definedName name="BExZSD14AZGXB1I4H73PZY0TKWV1" localSheetId="19" hidden="1">#REF!</definedName>
    <definedName name="BExZSD14AZGXB1I4H73PZY0TKWV1" localSheetId="12" hidden="1">#REF!</definedName>
    <definedName name="BExZSD14AZGXB1I4H73PZY0TKWV1" localSheetId="11" hidden="1">#REF!</definedName>
    <definedName name="BExZSD14AZGXB1I4H73PZY0TKWV1" localSheetId="7" hidden="1">#REF!</definedName>
    <definedName name="BExZSD14AZGXB1I4H73PZY0TKWV1" localSheetId="9" hidden="1">#REF!</definedName>
    <definedName name="BExZSD14AZGXB1I4H73PZY0TKWV1" hidden="1">#REF!</definedName>
    <definedName name="BExZSI9USDLZAN8LI8M4YYQL24GZ" localSheetId="10" hidden="1">#REF!</definedName>
    <definedName name="BExZSI9USDLZAN8LI8M4YYQL24GZ" hidden="1">'[2]Reco Sheet for Fcast'!$F$7:$G$7</definedName>
    <definedName name="BExZSS0LA2JY4ZLJ1Z5YCMLJJZCH" localSheetId="10" hidden="1">#REF!</definedName>
    <definedName name="BExZSS0LA2JY4ZLJ1Z5YCMLJJZCH" hidden="1">'[2]Reco Sheet for Fcast'!$F$11:$G$11</definedName>
    <definedName name="BExZT394ULBLT8EUHBM7KV741HQI" localSheetId="16" hidden="1">#REF!</definedName>
    <definedName name="BExZT394ULBLT8EUHBM7KV741HQI" localSheetId="18" hidden="1">#REF!</definedName>
    <definedName name="BExZT394ULBLT8EUHBM7KV741HQI" localSheetId="19" hidden="1">#REF!</definedName>
    <definedName name="BExZT394ULBLT8EUHBM7KV741HQI" localSheetId="12" hidden="1">#REF!</definedName>
    <definedName name="BExZT394ULBLT8EUHBM7KV741HQI" localSheetId="8" hidden="1">#REF!</definedName>
    <definedName name="BExZT394ULBLT8EUHBM7KV741HQI" localSheetId="11" hidden="1">#REF!</definedName>
    <definedName name="BExZT394ULBLT8EUHBM7KV741HQI" localSheetId="7" hidden="1">#REF!</definedName>
    <definedName name="BExZT394ULBLT8EUHBM7KV741HQI" localSheetId="9" hidden="1">#REF!</definedName>
    <definedName name="BExZT394ULBLT8EUHBM7KV741HQI" hidden="1">#REF!</definedName>
    <definedName name="BExZTAQV2QVSZY5Y3VCCWUBSBW9P" localSheetId="16" hidden="1">'[3]AMI P &amp; L'!#REF!</definedName>
    <definedName name="BExZTAQV2QVSZY5Y3VCCWUBSBW9P" localSheetId="18" hidden="1">'[3]AMI P &amp; L'!#REF!</definedName>
    <definedName name="BExZTAQV2QVSZY5Y3VCCWUBSBW9P" localSheetId="19" hidden="1">'[3]AMI P &amp; L'!#REF!</definedName>
    <definedName name="BExZTAQV2QVSZY5Y3VCCWUBSBW9P" localSheetId="12" hidden="1">'[3]AMI P &amp; L'!#REF!</definedName>
    <definedName name="BExZTAQV2QVSZY5Y3VCCWUBSBW9P" localSheetId="5" hidden="1">'[3]AMI P &amp; L'!#REF!</definedName>
    <definedName name="BExZTAQV2QVSZY5Y3VCCWUBSBW9P" localSheetId="11" hidden="1">'[3]AMI P &amp; L'!#REF!</definedName>
    <definedName name="BExZTAQV2QVSZY5Y3VCCWUBSBW9P" localSheetId="7" hidden="1">'[3]AMI P &amp; L'!#REF!</definedName>
    <definedName name="BExZTAQV2QVSZY5Y3VCCWUBSBW9P" localSheetId="9" hidden="1">'[3]AMI P &amp; L'!#REF!</definedName>
    <definedName name="BExZTAQV2QVSZY5Y3VCCWUBSBW9P" localSheetId="10" hidden="1">#REF!</definedName>
    <definedName name="BExZTAQV2QVSZY5Y3VCCWUBSBW9P" hidden="1">'[3]AMI P &amp; L'!#REF!</definedName>
    <definedName name="BExZTHSI2FX56PWRSNX9H5EWTZFO" localSheetId="10" hidden="1">#REF!</definedName>
    <definedName name="BExZTHSI2FX56PWRSNX9H5EWTZFO" hidden="1">'[2]Reco Sheet for Fcast'!$F$6:$G$6</definedName>
    <definedName name="BExZTJL3HVBFY139H6CJHEQCT1EL" localSheetId="10" hidden="1">#REF!</definedName>
    <definedName name="BExZTJL3HVBFY139H6CJHEQCT1EL" hidden="1">'[2]Reco Sheet for Fcast'!$F$9:$G$9</definedName>
    <definedName name="BExZTLOL8OPABZI453E0KVNA1GJS" localSheetId="10" hidden="1">#REF!</definedName>
    <definedName name="BExZTLOL8OPABZI453E0KVNA1GJS" hidden="1">'[2]Reco Sheet for Fcast'!$F$11:$G$11</definedName>
    <definedName name="BExZTT6J3X0TOX0ZY6YPLUVMCW9X" localSheetId="16" hidden="1">'[3]AMI P &amp; L'!#REF!</definedName>
    <definedName name="BExZTT6J3X0TOX0ZY6YPLUVMCW9X" localSheetId="18" hidden="1">'[3]AMI P &amp; L'!#REF!</definedName>
    <definedName name="BExZTT6J3X0TOX0ZY6YPLUVMCW9X" localSheetId="19" hidden="1">'[3]AMI P &amp; L'!#REF!</definedName>
    <definedName name="BExZTT6J3X0TOX0ZY6YPLUVMCW9X" localSheetId="12" hidden="1">'[3]AMI P &amp; L'!#REF!</definedName>
    <definedName name="BExZTT6J3X0TOX0ZY6YPLUVMCW9X" localSheetId="5" hidden="1">'[3]AMI P &amp; L'!#REF!</definedName>
    <definedName name="BExZTT6J3X0TOX0ZY6YPLUVMCW9X" localSheetId="11" hidden="1">'[3]AMI P &amp; L'!#REF!</definedName>
    <definedName name="BExZTT6J3X0TOX0ZY6YPLUVMCW9X" localSheetId="7" hidden="1">'[3]AMI P &amp; L'!#REF!</definedName>
    <definedName name="BExZTT6J3X0TOX0ZY6YPLUVMCW9X" localSheetId="9" hidden="1">'[3]AMI P &amp; L'!#REF!</definedName>
    <definedName name="BExZTT6J3X0TOX0ZY6YPLUVMCW9X" localSheetId="10" hidden="1">#REF!</definedName>
    <definedName name="BExZTT6J3X0TOX0ZY6YPLUVMCW9X" hidden="1">'[3]AMI P &amp; L'!#REF!</definedName>
    <definedName name="BExZTW6ECBRA0BBITWBQ8R93RMCL" localSheetId="10" hidden="1">#REF!</definedName>
    <definedName name="BExZTW6ECBRA0BBITWBQ8R93RMCL" hidden="1">'[2]Reco Sheet for Fcast'!$G$2</definedName>
    <definedName name="BExZU2BHYAOKSCBM3C5014ZF6IXS" localSheetId="10" hidden="1">#REF!</definedName>
    <definedName name="BExZU2BHYAOKSCBM3C5014ZF6IXS" hidden="1">'[2]Reco Sheet for Fcast'!$H$2:$I$2</definedName>
    <definedName name="BExZU2RMJTXOCS0ROPMYPE6WTD87" localSheetId="10" hidden="1">#REF!</definedName>
    <definedName name="BExZU2RMJTXOCS0ROPMYPE6WTD87" hidden="1">'[2]Reco Sheet for Fcast'!$F$7:$G$7</definedName>
    <definedName name="BExZUF7G8FENTJKH9R1XUWXM6CWD" localSheetId="10" hidden="1">#REF!</definedName>
    <definedName name="BExZUF7G8FENTJKH9R1XUWXM6CWD" hidden="1">'[2]Reco Sheet for Fcast'!$I$9:$J$9</definedName>
    <definedName name="BExZUHWEEZO4WXP5DG5P4U6A70KN" localSheetId="16" hidden="1">#REF!</definedName>
    <definedName name="BExZUHWEEZO4WXP5DG5P4U6A70KN" localSheetId="18" hidden="1">#REF!</definedName>
    <definedName name="BExZUHWEEZO4WXP5DG5P4U6A70KN" localSheetId="19" hidden="1">#REF!</definedName>
    <definedName name="BExZUHWEEZO4WXP5DG5P4U6A70KN" localSheetId="12" hidden="1">#REF!</definedName>
    <definedName name="BExZUHWEEZO4WXP5DG5P4U6A70KN" localSheetId="8" hidden="1">#REF!</definedName>
    <definedName name="BExZUHWEEZO4WXP5DG5P4U6A70KN" localSheetId="11" hidden="1">#REF!</definedName>
    <definedName name="BExZUHWEEZO4WXP5DG5P4U6A70KN" localSheetId="7" hidden="1">#REF!</definedName>
    <definedName name="BExZUHWEEZO4WXP5DG5P4U6A70KN" localSheetId="9" hidden="1">#REF!</definedName>
    <definedName name="BExZUHWEEZO4WXP5DG5P4U6A70KN" hidden="1">#REF!</definedName>
    <definedName name="BExZUNARUJBIZ08VCAV3GEVBIR3D" localSheetId="10" hidden="1">#REF!</definedName>
    <definedName name="BExZUNARUJBIZ08VCAV3GEVBIR3D" hidden="1">'[2]Reco Sheet for Fcast'!$I$8:$J$8</definedName>
    <definedName name="BExZUSZT5496UMBP4LFSLTR1GVEW" localSheetId="10" hidden="1">#REF!</definedName>
    <definedName name="BExZUSZT5496UMBP4LFSLTR1GVEW" hidden="1">'[2]Reco Sheet for Fcast'!$I$9:$J$9</definedName>
    <definedName name="BExZUT54340I38GVCV79EL116WR0" localSheetId="10" hidden="1">#REF!</definedName>
    <definedName name="BExZUT54340I38GVCV79EL116WR0" hidden="1">'[2]Reco Sheet for Fcast'!$I$11:$J$11</definedName>
    <definedName name="BExZUYDULCX65H9OZ9JHPBNKF3MI" localSheetId="10" hidden="1">#REF!</definedName>
    <definedName name="BExZUYDULCX65H9OZ9JHPBNKF3MI" hidden="1">'[2]Reco Sheet for Fcast'!$F$7:$G$7</definedName>
    <definedName name="BExZV2QD5ZDK3AGDRULLA7JB46C3" localSheetId="10" hidden="1">#REF!</definedName>
    <definedName name="BExZV2QD5ZDK3AGDRULLA7JB46C3" hidden="1">'[2]Reco Sheet for Fcast'!$F$8:$G$8</definedName>
    <definedName name="BExZV6BT23LNC2E6HR6HT1BC5R77" localSheetId="16" hidden="1">#REF!</definedName>
    <definedName name="BExZV6BT23LNC2E6HR6HT1BC5R77" localSheetId="18" hidden="1">#REF!</definedName>
    <definedName name="BExZV6BT23LNC2E6HR6HT1BC5R77" localSheetId="19" hidden="1">#REF!</definedName>
    <definedName name="BExZV6BT23LNC2E6HR6HT1BC5R77" localSheetId="12" hidden="1">#REF!</definedName>
    <definedName name="BExZV6BT23LNC2E6HR6HT1BC5R77" localSheetId="5" hidden="1">#REF!</definedName>
    <definedName name="BExZV6BT23LNC2E6HR6HT1BC5R77" localSheetId="11" hidden="1">#REF!</definedName>
    <definedName name="BExZV6BT23LNC2E6HR6HT1BC5R77" localSheetId="7" hidden="1">#REF!</definedName>
    <definedName name="BExZV6BT23LNC2E6HR6HT1BC5R77" localSheetId="9" hidden="1">#REF!</definedName>
    <definedName name="BExZV6BT23LNC2E6HR6HT1BC5R77" hidden="1">#REF!</definedName>
    <definedName name="BExZVBQ29OM0V8XAL3HL0JIM0MMU" localSheetId="10" hidden="1">#REF!</definedName>
    <definedName name="BExZVBQ29OM0V8XAL3HL0JIM0MMU" hidden="1">'[2]Reco Sheet for Fcast'!$I$9:$J$9</definedName>
    <definedName name="BExZVBQ3B8IIQW88DDLAW5BA4PL4" localSheetId="16" hidden="1">#REF!</definedName>
    <definedName name="BExZVBQ3B8IIQW88DDLAW5BA4PL4" localSheetId="18" hidden="1">#REF!</definedName>
    <definedName name="BExZVBQ3B8IIQW88DDLAW5BA4PL4" localSheetId="19" hidden="1">#REF!</definedName>
    <definedName name="BExZVBQ3B8IIQW88DDLAW5BA4PL4" localSheetId="12" hidden="1">#REF!</definedName>
    <definedName name="BExZVBQ3B8IIQW88DDLAW5BA4PL4" localSheetId="5" hidden="1">#REF!</definedName>
    <definedName name="BExZVBQ3B8IIQW88DDLAW5BA4PL4" localSheetId="11" hidden="1">#REF!</definedName>
    <definedName name="BExZVBQ3B8IIQW88DDLAW5BA4PL4" localSheetId="7" hidden="1">#REF!</definedName>
    <definedName name="BExZVBQ3B8IIQW88DDLAW5BA4PL4" localSheetId="9" hidden="1">#REF!</definedName>
    <definedName name="BExZVBQ3B8IIQW88DDLAW5BA4PL4" hidden="1">#REF!</definedName>
    <definedName name="BExZVLM4T9ORS4ZWHME46U4Q103C" localSheetId="10" hidden="1">#REF!</definedName>
    <definedName name="BExZVLM4T9ORS4ZWHME46U4Q103C" hidden="1">'[2]Reco Sheet for Fcast'!$I$10:$J$10</definedName>
    <definedName name="BExZVM7OZWPPRH5YQW50EYMMIW1A" localSheetId="10" hidden="1">#REF!</definedName>
    <definedName name="BExZVM7OZWPPRH5YQW50EYMMIW1A" hidden="1">'[2]Reco Sheet for Fcast'!$I$6:$J$6</definedName>
    <definedName name="BExZVP7KJEUGEZ1AZ15Z29XW6KAH" hidden="1">'[2]Reco Sheet for Fcast'!$I$7:$J$7</definedName>
    <definedName name="BExZVPYGX2C5OSHMZ6F0KBKZ6B1S" localSheetId="10" hidden="1">#REF!</definedName>
    <definedName name="BExZVPYGX2C5OSHMZ6F0KBKZ6B1S" hidden="1">'[2]Reco Sheet for Fcast'!$H$2:$I$2</definedName>
    <definedName name="BExZW5UARC8W9AQNLJX2I5WQWS5F" localSheetId="10" hidden="1">#REF!</definedName>
    <definedName name="BExZW5UARC8W9AQNLJX2I5WQWS5F" hidden="1">'[2]Reco Sheet for Fcast'!$I$9:$J$9</definedName>
    <definedName name="BExZW71HMG3NQTF9XSJPZOF5MGWE" localSheetId="16" hidden="1">#REF!</definedName>
    <definedName name="BExZW71HMG3NQTF9XSJPZOF5MGWE" localSheetId="18" hidden="1">#REF!</definedName>
    <definedName name="BExZW71HMG3NQTF9XSJPZOF5MGWE" localSheetId="19" hidden="1">#REF!</definedName>
    <definedName name="BExZW71HMG3NQTF9XSJPZOF5MGWE" localSheetId="12" hidden="1">#REF!</definedName>
    <definedName name="BExZW71HMG3NQTF9XSJPZOF5MGWE" localSheetId="5" hidden="1">#REF!</definedName>
    <definedName name="BExZW71HMG3NQTF9XSJPZOF5MGWE" localSheetId="11" hidden="1">#REF!</definedName>
    <definedName name="BExZW71HMG3NQTF9XSJPZOF5MGWE" localSheetId="7" hidden="1">#REF!</definedName>
    <definedName name="BExZW71HMG3NQTF9XSJPZOF5MGWE" localSheetId="9" hidden="1">#REF!</definedName>
    <definedName name="BExZW71HMG3NQTF9XSJPZOF5MGWE" localSheetId="10" hidden="1">#REF!</definedName>
    <definedName name="BExZW71HMG3NQTF9XSJPZOF5MGWE" hidden="1">#REF!</definedName>
    <definedName name="BExZW7HRGN6A9YS41KI2B2UUMJ7X" localSheetId="10" hidden="1">#REF!</definedName>
    <definedName name="BExZW7HRGN6A9YS41KI2B2UUMJ7X" hidden="1">'[2]Reco Sheet for Fcast'!$I$7:$J$7</definedName>
    <definedName name="BExZW8ZPNV43UXGOT98FDNIBQHZY" localSheetId="10" hidden="1">#REF!</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localSheetId="10" hidden="1">#REF!</definedName>
    <definedName name="BExZWKZ5N3RDXU8MZ8HQVYYD8O0F" hidden="1">'[2]Reco Sheet for Fcast'!$F$6:$G$6</definedName>
    <definedName name="BExZWSMC9T48W74GFGQCIUJ8ZPP3" localSheetId="10" hidden="1">#REF!</definedName>
    <definedName name="BExZWSMC9T48W74GFGQCIUJ8ZPP3" hidden="1">'[2]Reco Sheet for Fcast'!$G$2:$H$2</definedName>
    <definedName name="BExZWUF2V4HY3HI8JN9ZVPRWK1H3" localSheetId="10" hidden="1">#REF!</definedName>
    <definedName name="BExZWUF2V4HY3HI8JN9ZVPRWK1H3" hidden="1">'[2]Reco Sheet for Fcast'!$I$9:$J$9</definedName>
    <definedName name="BExZWWTE9WR6HD25GAGPMXCNVB2Z" localSheetId="16" hidden="1">#REF!</definedName>
    <definedName name="BExZWWTE9WR6HD25GAGPMXCNVB2Z" localSheetId="18" hidden="1">#REF!</definedName>
    <definedName name="BExZWWTE9WR6HD25GAGPMXCNVB2Z" localSheetId="19" hidden="1">#REF!</definedName>
    <definedName name="BExZWWTE9WR6HD25GAGPMXCNVB2Z" localSheetId="12" hidden="1">#REF!</definedName>
    <definedName name="BExZWWTE9WR6HD25GAGPMXCNVB2Z" localSheetId="5" hidden="1">#REF!</definedName>
    <definedName name="BExZWWTE9WR6HD25GAGPMXCNVB2Z" localSheetId="11" hidden="1">#REF!</definedName>
    <definedName name="BExZWWTE9WR6HD25GAGPMXCNVB2Z" localSheetId="7" hidden="1">#REF!</definedName>
    <definedName name="BExZWWTE9WR6HD25GAGPMXCNVB2Z" localSheetId="9" hidden="1">#REF!</definedName>
    <definedName name="BExZWWTE9WR6HD25GAGPMXCNVB2Z" hidden="1">#REF!</definedName>
    <definedName name="BExZWX45URTK9KYDJHEXL1OTZ833" localSheetId="10" hidden="1">#REF!</definedName>
    <definedName name="BExZWX45URTK9KYDJHEXL1OTZ833" hidden="1">'[2]Reco Sheet for Fcast'!$I$9:$J$9</definedName>
    <definedName name="BExZX0EWQEZO86WDAD9A4EAEZ012" localSheetId="10" hidden="1">#REF!</definedName>
    <definedName name="BExZX0EWQEZO86WDAD9A4EAEZ012" hidden="1">'[2]Reco Sheet for Fcast'!$F$9:$G$9</definedName>
    <definedName name="BExZX2T6ZT2DZLYSDJJBPVIT5OK2" localSheetId="10" hidden="1">#REF!</definedName>
    <definedName name="BExZX2T6ZT2DZLYSDJJBPVIT5OK2" hidden="1">'[2]Reco Sheet for Fcast'!$I$10:$J$10</definedName>
    <definedName name="BExZXHY0PBOVDNV2NSZ1Y4G6WMNK" localSheetId="16" hidden="1">#REF!</definedName>
    <definedName name="BExZXHY0PBOVDNV2NSZ1Y4G6WMNK" localSheetId="18" hidden="1">#REF!</definedName>
    <definedName name="BExZXHY0PBOVDNV2NSZ1Y4G6WMNK" localSheetId="19" hidden="1">#REF!</definedName>
    <definedName name="BExZXHY0PBOVDNV2NSZ1Y4G6WMNK" localSheetId="12" hidden="1">#REF!</definedName>
    <definedName name="BExZXHY0PBOVDNV2NSZ1Y4G6WMNK" localSheetId="8" hidden="1">#REF!</definedName>
    <definedName name="BExZXHY0PBOVDNV2NSZ1Y4G6WMNK" localSheetId="11" hidden="1">#REF!</definedName>
    <definedName name="BExZXHY0PBOVDNV2NSZ1Y4G6WMNK" localSheetId="7" hidden="1">#REF!</definedName>
    <definedName name="BExZXHY0PBOVDNV2NSZ1Y4G6WMNK" localSheetId="9" hidden="1">#REF!</definedName>
    <definedName name="BExZXHY0PBOVDNV2NSZ1Y4G6WMNK" hidden="1">#REF!</definedName>
    <definedName name="BExZXOJDELULNLEH7WG0OYJT0NJ4" localSheetId="10" hidden="1">#REF!</definedName>
    <definedName name="BExZXOJDELULNLEH7WG0OYJT0NJ4" hidden="1">'[2]Reco Sheet for Fcast'!$I$6:$J$6</definedName>
    <definedName name="BExZXOOTRNUK8LGEAZ8ZCFW9KXQ1" localSheetId="10" hidden="1">#REF!</definedName>
    <definedName name="BExZXOOTRNUK8LGEAZ8ZCFW9KXQ1" hidden="1">'[2]Reco Sheet for Fcast'!$J$2:$K$2</definedName>
    <definedName name="BExZXQSD2T3TQZ268XCC2NG9O3JQ" localSheetId="16" hidden="1">#REF!</definedName>
    <definedName name="BExZXQSD2T3TQZ268XCC2NG9O3JQ" localSheetId="18" hidden="1">#REF!</definedName>
    <definedName name="BExZXQSD2T3TQZ268XCC2NG9O3JQ" localSheetId="19" hidden="1">#REF!</definedName>
    <definedName name="BExZXQSD2T3TQZ268XCC2NG9O3JQ" localSheetId="12" hidden="1">#REF!</definedName>
    <definedName name="BExZXQSD2T3TQZ268XCC2NG9O3JQ" localSheetId="5" hidden="1">#REF!</definedName>
    <definedName name="BExZXQSD2T3TQZ268XCC2NG9O3JQ" localSheetId="11" hidden="1">#REF!</definedName>
    <definedName name="BExZXQSD2T3TQZ268XCC2NG9O3JQ" localSheetId="7" hidden="1">#REF!</definedName>
    <definedName name="BExZXQSD2T3TQZ268XCC2NG9O3JQ" localSheetId="9" hidden="1">#REF!</definedName>
    <definedName name="BExZXQSD2T3TQZ268XCC2NG9O3JQ" hidden="1">#REF!</definedName>
    <definedName name="BExZXT6JOXNKEDU23DKL8XZAJZIH" localSheetId="10" hidden="1">#REF!</definedName>
    <definedName name="BExZXT6JOXNKEDU23DKL8XZAJZIH" hidden="1">'[2]Reco Sheet for Fcast'!$I$8:$J$8</definedName>
    <definedName name="BExZXUTYW1HWEEZ1LIX4OQWC7HL1" localSheetId="10" hidden="1">#REF!</definedName>
    <definedName name="BExZXUTYW1HWEEZ1LIX4OQWC7HL1" hidden="1">'[2]Reco Sheet for Fcast'!$F$9:$G$9</definedName>
    <definedName name="BExZXY4NKQL9QD76YMQJ15U1C2G8" localSheetId="10" hidden="1">#REF!</definedName>
    <definedName name="BExZXY4NKQL9QD76YMQJ15U1C2G8" hidden="1">'[2]Reco Sheet for Fcast'!$I$11:$J$11</definedName>
    <definedName name="BExZXYQ7U5G08FQGUIGYT14QCBOF" localSheetId="10" hidden="1">#REF!</definedName>
    <definedName name="BExZXYQ7U5G08FQGUIGYT14QCBOF" hidden="1">'[2]Reco Sheet for Fcast'!$F$9:$G$9</definedName>
    <definedName name="BExZY02V77YJBMODJSWZOYCMPS5X" localSheetId="16" hidden="1">'[3]AMI P &amp; L'!#REF!</definedName>
    <definedName name="BExZY02V77YJBMODJSWZOYCMPS5X" localSheetId="18" hidden="1">'[3]AMI P &amp; L'!#REF!</definedName>
    <definedName name="BExZY02V77YJBMODJSWZOYCMPS5X" localSheetId="19" hidden="1">'[3]AMI P &amp; L'!#REF!</definedName>
    <definedName name="BExZY02V77YJBMODJSWZOYCMPS5X" localSheetId="12" hidden="1">'[3]AMI P &amp; L'!#REF!</definedName>
    <definedName name="BExZY02V77YJBMODJSWZOYCMPS5X" localSheetId="5" hidden="1">'[3]AMI P &amp; L'!#REF!</definedName>
    <definedName name="BExZY02V77YJBMODJSWZOYCMPS5X" localSheetId="11" hidden="1">'[3]AMI P &amp; L'!#REF!</definedName>
    <definedName name="BExZY02V77YJBMODJSWZOYCMPS5X" localSheetId="7" hidden="1">'[3]AMI P &amp; L'!#REF!</definedName>
    <definedName name="BExZY02V77YJBMODJSWZOYCMPS5X" localSheetId="9" hidden="1">'[3]AMI P &amp; L'!#REF!</definedName>
    <definedName name="BExZY02V77YJBMODJSWZOYCMPS5X" localSheetId="10" hidden="1">#REF!</definedName>
    <definedName name="BExZY02V77YJBMODJSWZOYCMPS5X" hidden="1">'[3]AMI P &amp; L'!#REF!</definedName>
    <definedName name="BExZY49QRZIR6CA41LFA9LM6EULU" localSheetId="10" hidden="1">#REF!</definedName>
    <definedName name="BExZY49QRZIR6CA41LFA9LM6EULU" hidden="1">'[2]Reco Sheet for Fcast'!$F$7:$G$7</definedName>
    <definedName name="BExZYGUX367COKM0X1ORS6275JGQ" localSheetId="16" hidden="1">#REF!</definedName>
    <definedName name="BExZYGUX367COKM0X1ORS6275JGQ" localSheetId="18" hidden="1">#REF!</definedName>
    <definedName name="BExZYGUX367COKM0X1ORS6275JGQ" localSheetId="19" hidden="1">#REF!</definedName>
    <definedName name="BExZYGUX367COKM0X1ORS6275JGQ" localSheetId="12" hidden="1">#REF!</definedName>
    <definedName name="BExZYGUX367COKM0X1ORS6275JGQ" localSheetId="5" hidden="1">#REF!</definedName>
    <definedName name="BExZYGUX367COKM0X1ORS6275JGQ" localSheetId="11" hidden="1">#REF!</definedName>
    <definedName name="BExZYGUX367COKM0X1ORS6275JGQ" localSheetId="7" hidden="1">#REF!</definedName>
    <definedName name="BExZYGUX367COKM0X1ORS6275JGQ" localSheetId="9" hidden="1">#REF!</definedName>
    <definedName name="BExZYGUX367COKM0X1ORS6275JGQ" hidden="1">#REF!</definedName>
    <definedName name="BExZZ2FQA9A8C7CJKMEFQ9VPSLCE" localSheetId="10" hidden="1">#REF!</definedName>
    <definedName name="BExZZ2FQA9A8C7CJKMEFQ9VPSLCE" hidden="1">'[2]Reco Sheet for Fcast'!$G$2</definedName>
    <definedName name="BExZZ8VO1HB3783L61XHP87HBCBE" localSheetId="16" hidden="1">#REF!</definedName>
    <definedName name="BExZZ8VO1HB3783L61XHP87HBCBE" localSheetId="18" hidden="1">#REF!</definedName>
    <definedName name="BExZZ8VO1HB3783L61XHP87HBCBE" localSheetId="19" hidden="1">#REF!</definedName>
    <definedName name="BExZZ8VO1HB3783L61XHP87HBCBE" localSheetId="12" hidden="1">#REF!</definedName>
    <definedName name="BExZZ8VO1HB3783L61XHP87HBCBE" localSheetId="5" hidden="1">#REF!</definedName>
    <definedName name="BExZZ8VO1HB3783L61XHP87HBCBE" localSheetId="11" hidden="1">#REF!</definedName>
    <definedName name="BExZZ8VO1HB3783L61XHP87HBCBE" localSheetId="7" hidden="1">#REF!</definedName>
    <definedName name="BExZZ8VO1HB3783L61XHP87HBCBE" localSheetId="9" hidden="1">#REF!</definedName>
    <definedName name="BExZZ8VO1HB3783L61XHP87HBCBE" hidden="1">#REF!</definedName>
    <definedName name="BExZZCHAVHW8C2H649KRGVQ0WVRT" localSheetId="10" hidden="1">#REF!</definedName>
    <definedName name="BExZZCHAVHW8C2H649KRGVQ0WVRT" hidden="1">'[2]Reco Sheet for Fcast'!$I$9:$J$9</definedName>
    <definedName name="BExZZTK54OTLF2YB68BHGOS27GEN" localSheetId="16" hidden="1">'[3]AMI P &amp; L'!#REF!</definedName>
    <definedName name="BExZZTK54OTLF2YB68BHGOS27GEN" localSheetId="18" hidden="1">'[3]AMI P &amp; L'!#REF!</definedName>
    <definedName name="BExZZTK54OTLF2YB68BHGOS27GEN" localSheetId="19" hidden="1">'[3]AMI P &amp; L'!#REF!</definedName>
    <definedName name="BExZZTK54OTLF2YB68BHGOS27GEN" localSheetId="12" hidden="1">'[3]AMI P &amp; L'!#REF!</definedName>
    <definedName name="BExZZTK54OTLF2YB68BHGOS27GEN" localSheetId="5" hidden="1">'[3]AMI P &amp; L'!#REF!</definedName>
    <definedName name="BExZZTK54OTLF2YB68BHGOS27GEN" localSheetId="11" hidden="1">'[3]AMI P &amp; L'!#REF!</definedName>
    <definedName name="BExZZTK54OTLF2YB68BHGOS27GEN" localSheetId="7" hidden="1">'[3]AMI P &amp; L'!#REF!</definedName>
    <definedName name="BExZZTK54OTLF2YB68BHGOS27GEN" localSheetId="9" hidden="1">'[3]AMI P &amp; L'!#REF!</definedName>
    <definedName name="BExZZTK54OTLF2YB68BHGOS27GEN" localSheetId="10" hidden="1">#REF!</definedName>
    <definedName name="BExZZTK54OTLF2YB68BHGOS27GEN" hidden="1">'[3]AMI P &amp; L'!#REF!</definedName>
    <definedName name="BExZZV7KJWKO2LKG6I21NVTK3177" localSheetId="16" hidden="1">#REF!</definedName>
    <definedName name="BExZZV7KJWKO2LKG6I21NVTK3177" localSheetId="18" hidden="1">#REF!</definedName>
    <definedName name="BExZZV7KJWKO2LKG6I21NVTK3177" localSheetId="19" hidden="1">#REF!</definedName>
    <definedName name="BExZZV7KJWKO2LKG6I21NVTK3177" localSheetId="12" hidden="1">#REF!</definedName>
    <definedName name="BExZZV7KJWKO2LKG6I21NVTK3177" localSheetId="5" hidden="1">#REF!</definedName>
    <definedName name="BExZZV7KJWKO2LKG6I21NVTK3177" localSheetId="11" hidden="1">#REF!</definedName>
    <definedName name="BExZZV7KJWKO2LKG6I21NVTK3177" localSheetId="7" hidden="1">#REF!</definedName>
    <definedName name="BExZZV7KJWKO2LKG6I21NVTK3177" localSheetId="9" hidden="1">#REF!</definedName>
    <definedName name="BExZZV7KJWKO2LKG6I21NVTK3177" hidden="1">#REF!</definedName>
    <definedName name="BExZZXB3JQQG4SIZS4MRU6NNW7HI" localSheetId="10" hidden="1">#REF!</definedName>
    <definedName name="BExZZXB3JQQG4SIZS4MRU6NNW7HI" hidden="1">'[2]Reco Sheet for Fcast'!$F$7:$G$7</definedName>
    <definedName name="BExZZZEMIIFKMLLV4DJKX5TB9R5V" localSheetId="16" hidden="1">'[3]AMI P &amp; L'!#REF!</definedName>
    <definedName name="BExZZZEMIIFKMLLV4DJKX5TB9R5V" localSheetId="18" hidden="1">'[3]AMI P &amp; L'!#REF!</definedName>
    <definedName name="BExZZZEMIIFKMLLV4DJKX5TB9R5V" localSheetId="19" hidden="1">'[3]AMI P &amp; L'!#REF!</definedName>
    <definedName name="BExZZZEMIIFKMLLV4DJKX5TB9R5V" localSheetId="12" hidden="1">'[3]AMI P &amp; L'!#REF!</definedName>
    <definedName name="BExZZZEMIIFKMLLV4DJKX5TB9R5V" localSheetId="5" hidden="1">'[3]AMI P &amp; L'!#REF!</definedName>
    <definedName name="BExZZZEMIIFKMLLV4DJKX5TB9R5V" localSheetId="11" hidden="1">'[3]AMI P &amp; L'!#REF!</definedName>
    <definedName name="BExZZZEMIIFKMLLV4DJKX5TB9R5V" localSheetId="7" hidden="1">'[3]AMI P &amp; L'!#REF!</definedName>
    <definedName name="BExZZZEMIIFKMLLV4DJKX5TB9R5V" localSheetId="9" hidden="1">'[3]AMI P &amp; L'!#REF!</definedName>
    <definedName name="BExZZZEMIIFKMLLV4DJKX5TB9R5V" localSheetId="10" hidden="1">#REF!</definedName>
    <definedName name="BExZZZEMIIFKMLLV4DJKX5TB9R5V" hidden="1">'[3]AMI P &amp; L'!#REF!</definedName>
    <definedName name="cat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P_Logo">"Picture 44"</definedName>
    <definedName name="CRAP" localSheetId="8" hidden="1">{#N/A,#N/A,FALSE,"Bgt";#N/A,#N/A,FALSE,"Act";#N/A,#N/A,FALSE,"Chrt Data";#N/A,#N/A,FALSE,"Bus Result";#N/A,#N/A,FALSE,"Main Charts";#N/A,#N/A,FALSE,"P&amp;L Ttl";#N/A,#N/A,FALSE,"P&amp;L C_Ttl";#N/A,#N/A,FALSE,"P&amp;L C_Oct";#N/A,#N/A,FALSE,"P&amp;L C_Sep";#N/A,#N/A,FALSE,"1996";#N/A,#N/A,FALSE,"Data"}</definedName>
    <definedName name="CRAP" localSheetId="6" hidden="1">{#N/A,#N/A,FALSE,"Bgt";#N/A,#N/A,FALSE,"Act";#N/A,#N/A,FALSE,"Chrt Data";#N/A,#N/A,FALSE,"Bus Result";#N/A,#N/A,FALSE,"Main Charts";#N/A,#N/A,FALSE,"P&amp;L Ttl";#N/A,#N/A,FALSE,"P&amp;L C_Ttl";#N/A,#N/A,FALSE,"P&amp;L C_Oct";#N/A,#N/A,FALSE,"P&amp;L C_Sep";#N/A,#N/A,FALSE,"1996";#N/A,#N/A,FALSE,"Data"}</definedName>
    <definedName name="CRAP" localSheetId="2"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localSheetId="7" hidden="1">{#N/A,#N/A,FALSE,"Bgt";#N/A,#N/A,FALSE,"Act";#N/A,#N/A,FALSE,"Chrt Data";#N/A,#N/A,FALSE,"Bus Result";#N/A,#N/A,FALSE,"Main Charts";#N/A,#N/A,FALSE,"P&amp;L Ttl";#N/A,#N/A,FALSE,"P&amp;L C_Ttl";#N/A,#N/A,FALSE,"P&amp;L C_Oct";#N/A,#N/A,FALSE,"P&amp;L C_Sep";#N/A,#N/A,FALSE,"1996";#N/A,#N/A,FALSE,"Data"}</definedName>
    <definedName name="CRAP" localSheetId="10"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8" hidden="1">{#N/A,#N/A,FALSE,"Bgt";#N/A,#N/A,FALSE,"Act";#N/A,#N/A,FALSE,"Chrt Data";#N/A,#N/A,FALSE,"Bus Result";#N/A,#N/A,FALSE,"Main Charts";#N/A,#N/A,FALSE,"P&amp;L Ttl";#N/A,#N/A,FALSE,"P&amp;L C_Ttl";#N/A,#N/A,FALSE,"P&amp;L C_Oct";#N/A,#N/A,FALSE,"P&amp;L C_Sep";#N/A,#N/A,FALSE,"1996";#N/A,#N/A,FALSE,"Data"}</definedName>
    <definedName name="CRAPPER" localSheetId="6" hidden="1">{#N/A,#N/A,FALSE,"Bgt";#N/A,#N/A,FALSE,"Act";#N/A,#N/A,FALSE,"Chrt Data";#N/A,#N/A,FALSE,"Bus Result";#N/A,#N/A,FALSE,"Main Charts";#N/A,#N/A,FALSE,"P&amp;L Ttl";#N/A,#N/A,FALSE,"P&amp;L C_Ttl";#N/A,#N/A,FALSE,"P&amp;L C_Oct";#N/A,#N/A,FALSE,"P&amp;L C_Sep";#N/A,#N/A,FALSE,"1996";#N/A,#N/A,FALSE,"Data"}</definedName>
    <definedName name="CRAPPER" localSheetId="2"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localSheetId="7" hidden="1">{#N/A,#N/A,FALSE,"Bgt";#N/A,#N/A,FALSE,"Act";#N/A,#N/A,FALSE,"Chrt Data";#N/A,#N/A,FALSE,"Bus Result";#N/A,#N/A,FALSE,"Main Charts";#N/A,#N/A,FALSE,"P&amp;L Ttl";#N/A,#N/A,FALSE,"P&amp;L C_Ttl";#N/A,#N/A,FALSE,"P&amp;L C_Oct";#N/A,#N/A,FALSE,"P&amp;L C_Sep";#N/A,#N/A,FALSE,"1996";#N/A,#N/A,FALSE,"Data"}</definedName>
    <definedName name="CRAPPER" localSheetId="10"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8" hidden="1">{#N/A,#N/A,FALSE,"Bgt";#N/A,#N/A,FALSE,"Act";#N/A,#N/A,FALSE,"Chrt Data";#N/A,#N/A,FALSE,"Bus Result";#N/A,#N/A,FALSE,"Main Charts";#N/A,#N/A,FALSE,"P&amp;L Ttl";#N/A,#N/A,FALSE,"P&amp;L C_Ttl";#N/A,#N/A,FALSE,"P&amp;L C_Oct";#N/A,#N/A,FALSE,"P&amp;L C_Sep";#N/A,#N/A,FALSE,"1996";#N/A,#N/A,FALSE,"Data"}</definedName>
    <definedName name="DD" localSheetId="6" hidden="1">{#N/A,#N/A,FALSE,"Bgt";#N/A,#N/A,FALSE,"Act";#N/A,#N/A,FALSE,"Chrt Data";#N/A,#N/A,FALSE,"Bus Result";#N/A,#N/A,FALSE,"Main Charts";#N/A,#N/A,FALSE,"P&amp;L Ttl";#N/A,#N/A,FALSE,"P&amp;L C_Ttl";#N/A,#N/A,FALSE,"P&amp;L C_Oct";#N/A,#N/A,FALSE,"P&amp;L C_Sep";#N/A,#N/A,FALSE,"1996";#N/A,#N/A,FALSE,"Data"}</definedName>
    <definedName name="DD" localSheetId="2"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localSheetId="7" hidden="1">{#N/A,#N/A,FALSE,"Bgt";#N/A,#N/A,FALSE,"Act";#N/A,#N/A,FALSE,"Chrt Data";#N/A,#N/A,FALSE,"Bus Result";#N/A,#N/A,FALSE,"Main Charts";#N/A,#N/A,FALSE,"P&amp;L Ttl";#N/A,#N/A,FALSE,"P&amp;L C_Ttl";#N/A,#N/A,FALSE,"P&amp;L C_Oct";#N/A,#N/A,FALSE,"P&amp;L C_Sep";#N/A,#N/A,FALSE,"1996";#N/A,#N/A,FALSE,"Data"}</definedName>
    <definedName name="DD" localSheetId="10"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2" hidden="1">{#N/A,#N/A,FALSE,"Bgt";#N/A,#N/A,FALSE,"Act";#N/A,#N/A,FALSE,"Chrt Data";#N/A,#N/A,FALSE,"Bus Result";#N/A,#N/A,FALSE,"Main Charts";#N/A,#N/A,FALSE,"P&amp;L Ttl";#N/A,#N/A,FALSE,"P&amp;L C_Ttl";#N/A,#N/A,FALSE,"P&amp;L C_Oct";#N/A,#N/A,FALSE,"P&amp;L C_Sep";#N/A,#N/A,FALSE,"1996";#N/A,#N/A,FALSE,"Data"}</definedName>
    <definedName name="e" localSheetId="5" hidden="1">{#N/A,#N/A,FALSE,"Bgt";#N/A,#N/A,FALSE,"Act";#N/A,#N/A,FALSE,"Chrt Data";#N/A,#N/A,FALSE,"Bus Result";#N/A,#N/A,FALSE,"Main Charts";#N/A,#N/A,FALSE,"P&amp;L Ttl";#N/A,#N/A,FALSE,"P&amp;L C_Ttl";#N/A,#N/A,FALSE,"P&amp;L C_Oct";#N/A,#N/A,FALSE,"P&amp;L C_Sep";#N/A,#N/A,FALSE,"1996";#N/A,#N/A,FALSE,"Data"}</definedName>
    <definedName name="e" localSheetId="10"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8" hidden="1">{#N/A,#N/A,FALSE,"P&amp;L Ttl";#N/A,#N/A,FALSE,"P&amp;L C_Ttl New";#N/A,#N/A,FALSE,"Bus Res";#N/A,#N/A,FALSE,"Chrts";#N/A,#N/A,FALSE,"pcf";#N/A,#N/A,FALSE,"pcr ";#N/A,#N/A,FALSE,"Exp Stmt ";#N/A,#N/A,FALSE,"Cap";#N/A,#N/A,FALSE,"IT Ytd"}</definedName>
    <definedName name="ED" localSheetId="6" hidden="1">{#N/A,#N/A,FALSE,"P&amp;L Ttl";#N/A,#N/A,FALSE,"P&amp;L C_Ttl New";#N/A,#N/A,FALSE,"Bus Res";#N/A,#N/A,FALSE,"Chrts";#N/A,#N/A,FALSE,"pcf";#N/A,#N/A,FALSE,"pcr ";#N/A,#N/A,FALSE,"Exp Stmt ";#N/A,#N/A,FALSE,"Cap";#N/A,#N/A,FALSE,"IT Ytd"}</definedName>
    <definedName name="ED" localSheetId="2"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localSheetId="7" hidden="1">{#N/A,#N/A,FALSE,"P&amp;L Ttl";#N/A,#N/A,FALSE,"P&amp;L C_Ttl New";#N/A,#N/A,FALSE,"Bus Res";#N/A,#N/A,FALSE,"Chrts";#N/A,#N/A,FALSE,"pcf";#N/A,#N/A,FALSE,"pcr ";#N/A,#N/A,FALSE,"Exp Stmt ";#N/A,#N/A,FALSE,"Cap";#N/A,#N/A,FALSE,"IT Ytd"}</definedName>
    <definedName name="ED" localSheetId="10"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8" hidden="1">{#N/A,#N/A,FALSE,"P&amp;L Ttl";#N/A,#N/A,FALSE,"P&amp;L C_Ttl New";#N/A,#N/A,FALSE,"Bus Res";#N/A,#N/A,FALSE,"Chrts";#N/A,#N/A,FALSE,"pcf";#N/A,#N/A,FALSE,"pcr ";#N/A,#N/A,FALSE,"Exp Stmt ";#N/A,#N/A,FALSE,"Cap";#N/A,#N/A,FALSE,"IT Ytd"}</definedName>
    <definedName name="EE" localSheetId="6" hidden="1">{#N/A,#N/A,FALSE,"P&amp;L Ttl";#N/A,#N/A,FALSE,"P&amp;L C_Ttl New";#N/A,#N/A,FALSE,"Bus Res";#N/A,#N/A,FALSE,"Chrts";#N/A,#N/A,FALSE,"pcf";#N/A,#N/A,FALSE,"pcr ";#N/A,#N/A,FALSE,"Exp Stmt ";#N/A,#N/A,FALSE,"Cap";#N/A,#N/A,FALSE,"IT Ytd"}</definedName>
    <definedName name="EE" localSheetId="2"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localSheetId="7" hidden="1">{#N/A,#N/A,FALSE,"P&amp;L Ttl";#N/A,#N/A,FALSE,"P&amp;L C_Ttl New";#N/A,#N/A,FALSE,"Bus Res";#N/A,#N/A,FALSE,"Chrts";#N/A,#N/A,FALSE,"pcf";#N/A,#N/A,FALSE,"pcr ";#N/A,#N/A,FALSE,"Exp Stmt ";#N/A,#N/A,FALSE,"Cap";#N/A,#N/A,FALSE,"IT Ytd"}</definedName>
    <definedName name="EE" localSheetId="10"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localSheetId="1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8" hidden="1">{#N/A,#N/A,FALSE,"Bgt";#N/A,#N/A,FALSE,"Act";#N/A,#N/A,FALSE,"Chrt Data";#N/A,#N/A,FALSE,"Bus Result";#N/A,#N/A,FALSE,"Main Charts";#N/A,#N/A,FALSE,"P&amp;L Ttl";#N/A,#N/A,FALSE,"P&amp;L C_Ttl";#N/A,#N/A,FALSE,"P&amp;L C_Oct";#N/A,#N/A,FALSE,"P&amp;L C_Sep";#N/A,#N/A,FALSE,"1996";#N/A,#N/A,FALSE,"Data"}</definedName>
    <definedName name="erfe" localSheetId="6" hidden="1">{#N/A,#N/A,FALSE,"Bgt";#N/A,#N/A,FALSE,"Act";#N/A,#N/A,FALSE,"Chrt Data";#N/A,#N/A,FALSE,"Bus Result";#N/A,#N/A,FALSE,"Main Charts";#N/A,#N/A,FALSE,"P&amp;L Ttl";#N/A,#N/A,FALSE,"P&amp;L C_Ttl";#N/A,#N/A,FALSE,"P&amp;L C_Oct";#N/A,#N/A,FALSE,"P&amp;L C_Sep";#N/A,#N/A,FALSE,"1996";#N/A,#N/A,FALSE,"Data"}</definedName>
    <definedName name="erfe" localSheetId="2"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localSheetId="7" hidden="1">{#N/A,#N/A,FALSE,"Bgt";#N/A,#N/A,FALSE,"Act";#N/A,#N/A,FALSE,"Chrt Data";#N/A,#N/A,FALSE,"Bus Result";#N/A,#N/A,FALSE,"Main Charts";#N/A,#N/A,FALSE,"P&amp;L Ttl";#N/A,#N/A,FALSE,"P&amp;L C_Ttl";#N/A,#N/A,FALSE,"P&amp;L C_Oct";#N/A,#N/A,FALSE,"P&amp;L C_Sep";#N/A,#N/A,FALSE,"1996";#N/A,#N/A,FALSE,"Data"}</definedName>
    <definedName name="erfe" localSheetId="10"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8" hidden="1">{#N/A,#N/A,FALSE,"P&amp;L Ttl";#N/A,#N/A,FALSE,"P&amp;L C_Ttl New";#N/A,#N/A,FALSE,"Bus Res";#N/A,#N/A,FALSE,"Chrts";#N/A,#N/A,FALSE,"pcf";#N/A,#N/A,FALSE,"pcr ";#N/A,#N/A,FALSE,"Exp Stmt ";#N/A,#N/A,FALSE,"Cap";#N/A,#N/A,FALSE,"IT Ytd"}</definedName>
    <definedName name="ergfe" localSheetId="6" hidden="1">{#N/A,#N/A,FALSE,"P&amp;L Ttl";#N/A,#N/A,FALSE,"P&amp;L C_Ttl New";#N/A,#N/A,FALSE,"Bus Res";#N/A,#N/A,FALSE,"Chrts";#N/A,#N/A,FALSE,"pcf";#N/A,#N/A,FALSE,"pcr ";#N/A,#N/A,FALSE,"Exp Stmt ";#N/A,#N/A,FALSE,"Cap";#N/A,#N/A,FALSE,"IT Ytd"}</definedName>
    <definedName name="ergfe" localSheetId="2"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localSheetId="7" hidden="1">{#N/A,#N/A,FALSE,"P&amp;L Ttl";#N/A,#N/A,FALSE,"P&amp;L C_Ttl New";#N/A,#N/A,FALSE,"Bus Res";#N/A,#N/A,FALSE,"Chrts";#N/A,#N/A,FALSE,"pcf";#N/A,#N/A,FALSE,"pcr ";#N/A,#N/A,FALSE,"Exp Stmt ";#N/A,#N/A,FALSE,"Cap";#N/A,#N/A,FALSE,"IT Ytd"}</definedName>
    <definedName name="ergfe" localSheetId="10"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2" hidden="1">{#N/A,#N/A,FALSE,"Bgt";#N/A,#N/A,FALSE,"Act";#N/A,#N/A,FALSE,"Chrt Data";#N/A,#N/A,FALSE,"Bus Result";#N/A,#N/A,FALSE,"Main Charts";#N/A,#N/A,FALSE,"P&amp;L Ttl";#N/A,#N/A,FALSE,"P&amp;L C_Ttl";#N/A,#N/A,FALSE,"P&amp;L C_Oct";#N/A,#N/A,FALSE,"P&amp;L C_Sep";#N/A,#N/A,FALSE,"1996";#N/A,#N/A,FALSE,"Data"}</definedName>
    <definedName name="ertyier76" localSheetId="5" hidden="1">{#N/A,#N/A,FALSE,"Bgt";#N/A,#N/A,FALSE,"Act";#N/A,#N/A,FALSE,"Chrt Data";#N/A,#N/A,FALSE,"Bus Result";#N/A,#N/A,FALSE,"Main Charts";#N/A,#N/A,FALSE,"P&amp;L Ttl";#N/A,#N/A,FALSE,"P&amp;L C_Ttl";#N/A,#N/A,FALSE,"P&amp;L C_Oct";#N/A,#N/A,FALSE,"P&amp;L C_Sep";#N/A,#N/A,FALSE,"1996";#N/A,#N/A,FALSE,"Data"}</definedName>
    <definedName name="ertyier76" localSheetId="10"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8" hidden="1">{#N/A,#N/A,FALSE,"Bgt";#N/A,#N/A,FALSE,"Act";#N/A,#N/A,FALSE,"Chrt Data";#N/A,#N/A,FALSE,"Bus Result";#N/A,#N/A,FALSE,"Main Charts";#N/A,#N/A,FALSE,"P&amp;L Ttl";#N/A,#N/A,FALSE,"P&amp;L C_Ttl";#N/A,#N/A,FALSE,"P&amp;L C_Oct";#N/A,#N/A,FALSE,"P&amp;L C_Sep";#N/A,#N/A,FALSE,"1996";#N/A,#N/A,FALSE,"Data"}</definedName>
    <definedName name="EWE" localSheetId="6" hidden="1">{#N/A,#N/A,FALSE,"Bgt";#N/A,#N/A,FALSE,"Act";#N/A,#N/A,FALSE,"Chrt Data";#N/A,#N/A,FALSE,"Bus Result";#N/A,#N/A,FALSE,"Main Charts";#N/A,#N/A,FALSE,"P&amp;L Ttl";#N/A,#N/A,FALSE,"P&amp;L C_Ttl";#N/A,#N/A,FALSE,"P&amp;L C_Oct";#N/A,#N/A,FALSE,"P&amp;L C_Sep";#N/A,#N/A,FALSE,"1996";#N/A,#N/A,FALSE,"Data"}</definedName>
    <definedName name="EWE" localSheetId="2"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localSheetId="7" hidden="1">{#N/A,#N/A,FALSE,"Bgt";#N/A,#N/A,FALSE,"Act";#N/A,#N/A,FALSE,"Chrt Data";#N/A,#N/A,FALSE,"Bus Result";#N/A,#N/A,FALSE,"Main Charts";#N/A,#N/A,FALSE,"P&amp;L Ttl";#N/A,#N/A,FALSE,"P&amp;L C_Ttl";#N/A,#N/A,FALSE,"P&amp;L C_Oct";#N/A,#N/A,FALSE,"P&amp;L C_Sep";#N/A,#N/A,FALSE,"1996";#N/A,#N/A,FALSE,"Data"}</definedName>
    <definedName name="EWE" localSheetId="10"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t_EP" localSheetId="2" hidden="1">{"'kpi2-1'!$E$4"}</definedName>
    <definedName name="Ext_EP" localSheetId="5" hidden="1">{"'kpi2-1'!$E$4"}</definedName>
    <definedName name="Ext_EP" localSheetId="10" hidden="1">{"'kpi2-1'!$E$4"}</definedName>
    <definedName name="Ext_EP" hidden="1">{"'kpi2-1'!$E$4"}</definedName>
    <definedName name="fduj" localSheetId="8" hidden="1">{#N/A,#N/A,FALSE,"Bgt";#N/A,#N/A,FALSE,"Act";#N/A,#N/A,FALSE,"Chrt Data";#N/A,#N/A,FALSE,"Bus Result";#N/A,#N/A,FALSE,"Main Charts";#N/A,#N/A,FALSE,"P&amp;L Ttl";#N/A,#N/A,FALSE,"P&amp;L C_Ttl";#N/A,#N/A,FALSE,"P&amp;L C_Oct";#N/A,#N/A,FALSE,"P&amp;L C_Sep";#N/A,#N/A,FALSE,"1996";#N/A,#N/A,FALSE,"Data"}</definedName>
    <definedName name="fduj" localSheetId="6" hidden="1">{#N/A,#N/A,FALSE,"Bgt";#N/A,#N/A,FALSE,"Act";#N/A,#N/A,FALSE,"Chrt Data";#N/A,#N/A,FALSE,"Bus Result";#N/A,#N/A,FALSE,"Main Charts";#N/A,#N/A,FALSE,"P&amp;L Ttl";#N/A,#N/A,FALSE,"P&amp;L C_Ttl";#N/A,#N/A,FALSE,"P&amp;L C_Oct";#N/A,#N/A,FALSE,"P&amp;L C_Sep";#N/A,#N/A,FALSE,"1996";#N/A,#N/A,FALSE,"Data"}</definedName>
    <definedName name="fduj" localSheetId="2"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localSheetId="7" hidden="1">{#N/A,#N/A,FALSE,"Bgt";#N/A,#N/A,FALSE,"Act";#N/A,#N/A,FALSE,"Chrt Data";#N/A,#N/A,FALSE,"Bus Result";#N/A,#N/A,FALSE,"Main Charts";#N/A,#N/A,FALSE,"P&amp;L Ttl";#N/A,#N/A,FALSE,"P&amp;L C_Ttl";#N/A,#N/A,FALSE,"P&amp;L C_Oct";#N/A,#N/A,FALSE,"P&amp;L C_Sep";#N/A,#N/A,FALSE,"1996";#N/A,#N/A,FALSE,"Data"}</definedName>
    <definedName name="fduj" localSheetId="10"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8" hidden="1">{#N/A,#N/A,FALSE,"pcf";#N/A,#N/A,FALSE,"pcr"}</definedName>
    <definedName name="FF" localSheetId="6" hidden="1">{#N/A,#N/A,FALSE,"pcf";#N/A,#N/A,FALSE,"pcr"}</definedName>
    <definedName name="FF" localSheetId="2" hidden="1">{#N/A,#N/A,FALSE,"pcf";#N/A,#N/A,FALSE,"pcr"}</definedName>
    <definedName name="FF" localSheetId="3" hidden="1">{#N/A,#N/A,FALSE,"pcf";#N/A,#N/A,FALSE,"pcr"}</definedName>
    <definedName name="FF" localSheetId="5" hidden="1">{#N/A,#N/A,FALSE,"pcf";#N/A,#N/A,FALSE,"pcr"}</definedName>
    <definedName name="FF" localSheetId="7" hidden="1">{#N/A,#N/A,FALSE,"pcf";#N/A,#N/A,FALSE,"pcr"}</definedName>
    <definedName name="FF" localSheetId="10" hidden="1">{#N/A,#N/A,FALSE,"pcf";#N/A,#N/A,FALSE,"pcr"}</definedName>
    <definedName name="FF" hidden="1">{#N/A,#N/A,FALSE,"pcf";#N/A,#N/A,FALSE,"pcr"}</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localSheetId="1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8" hidden="1">{#N/A,#N/A,FALSE,"Bgt";#N/A,#N/A,FALSE,"Act";#N/A,#N/A,FALSE,"Chrt Data";#N/A,#N/A,FALSE,"Bus Result";#N/A,#N/A,FALSE,"Main Charts";#N/A,#N/A,FALSE,"P&amp;L Ttl";#N/A,#N/A,FALSE,"P&amp;L C_Ttl";#N/A,#N/A,FALSE,"P&amp;L C_Oct";#N/A,#N/A,FALSE,"P&amp;L C_Sep";#N/A,#N/A,FALSE,"1996";#N/A,#N/A,FALSE,"Data"}</definedName>
    <definedName name="gbes" localSheetId="6" hidden="1">{#N/A,#N/A,FALSE,"Bgt";#N/A,#N/A,FALSE,"Act";#N/A,#N/A,FALSE,"Chrt Data";#N/A,#N/A,FALSE,"Bus Result";#N/A,#N/A,FALSE,"Main Charts";#N/A,#N/A,FALSE,"P&amp;L Ttl";#N/A,#N/A,FALSE,"P&amp;L C_Ttl";#N/A,#N/A,FALSE,"P&amp;L C_Oct";#N/A,#N/A,FALSE,"P&amp;L C_Sep";#N/A,#N/A,FALSE,"1996";#N/A,#N/A,FALSE,"Data"}</definedName>
    <definedName name="gbes" localSheetId="2"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localSheetId="7" hidden="1">{#N/A,#N/A,FALSE,"Bgt";#N/A,#N/A,FALSE,"Act";#N/A,#N/A,FALSE,"Chrt Data";#N/A,#N/A,FALSE,"Bus Result";#N/A,#N/A,FALSE,"Main Charts";#N/A,#N/A,FALSE,"P&amp;L Ttl";#N/A,#N/A,FALSE,"P&amp;L C_Ttl";#N/A,#N/A,FALSE,"P&amp;L C_Oct";#N/A,#N/A,FALSE,"P&amp;L C_Sep";#N/A,#N/A,FALSE,"1996";#N/A,#N/A,FALSE,"Data"}</definedName>
    <definedName name="gbes" localSheetId="10"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8" hidden="1">{#N/A,#N/A,FALSE,"Bgt";#N/A,#N/A,FALSE,"Act";#N/A,#N/A,FALSE,"Chrt Data";#N/A,#N/A,FALSE,"Bus Result";#N/A,#N/A,FALSE,"Main Charts";#N/A,#N/A,FALSE,"P&amp;L Ttl";#N/A,#N/A,FALSE,"P&amp;L C_Ttl";#N/A,#N/A,FALSE,"P&amp;L C_Oct";#N/A,#N/A,FALSE,"P&amp;L C_Sep";#N/A,#N/A,FALSE,"1996";#N/A,#N/A,FALSE,"Data"}</definedName>
    <definedName name="gbv" localSheetId="6" hidden="1">{#N/A,#N/A,FALSE,"Bgt";#N/A,#N/A,FALSE,"Act";#N/A,#N/A,FALSE,"Chrt Data";#N/A,#N/A,FALSE,"Bus Result";#N/A,#N/A,FALSE,"Main Charts";#N/A,#N/A,FALSE,"P&amp;L Ttl";#N/A,#N/A,FALSE,"P&amp;L C_Ttl";#N/A,#N/A,FALSE,"P&amp;L C_Oct";#N/A,#N/A,FALSE,"P&amp;L C_Sep";#N/A,#N/A,FALSE,"1996";#N/A,#N/A,FALSE,"Data"}</definedName>
    <definedName name="gbv" localSheetId="2"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localSheetId="7" hidden="1">{#N/A,#N/A,FALSE,"Bgt";#N/A,#N/A,FALSE,"Act";#N/A,#N/A,FALSE,"Chrt Data";#N/A,#N/A,FALSE,"Bus Result";#N/A,#N/A,FALSE,"Main Charts";#N/A,#N/A,FALSE,"P&amp;L Ttl";#N/A,#N/A,FALSE,"P&amp;L C_Ttl";#N/A,#N/A,FALSE,"P&amp;L C_Oct";#N/A,#N/A,FALSE,"P&amp;L C_Sep";#N/A,#N/A,FALSE,"1996";#N/A,#N/A,FALSE,"Data"}</definedName>
    <definedName name="gbv" localSheetId="10"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8" hidden="1">{#N/A,#N/A,FALSE,"pcf";#N/A,#N/A,FALSE,"pcr"}</definedName>
    <definedName name="GFGFH" localSheetId="6" hidden="1">{#N/A,#N/A,FALSE,"pcf";#N/A,#N/A,FALSE,"pcr"}</definedName>
    <definedName name="GFGFH" localSheetId="2" hidden="1">{#N/A,#N/A,FALSE,"pcf";#N/A,#N/A,FALSE,"pcr"}</definedName>
    <definedName name="GFGFH" localSheetId="3" hidden="1">{#N/A,#N/A,FALSE,"pcf";#N/A,#N/A,FALSE,"pcr"}</definedName>
    <definedName name="GFGFH" localSheetId="5" hidden="1">{#N/A,#N/A,FALSE,"pcf";#N/A,#N/A,FALSE,"pcr"}</definedName>
    <definedName name="GFGFH" localSheetId="7" hidden="1">{#N/A,#N/A,FALSE,"pcf";#N/A,#N/A,FALSE,"pcr"}</definedName>
    <definedName name="GFGFH" localSheetId="10" hidden="1">{#N/A,#N/A,FALSE,"pcf";#N/A,#N/A,FALSE,"pcr"}</definedName>
    <definedName name="GFGFH" hidden="1">{#N/A,#N/A,FALSE,"pcf";#N/A,#N/A,FALSE,"pcr"}</definedName>
    <definedName name="grrrr" localSheetId="2"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localSheetId="10"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j" localSheetId="2" hidden="1">{#N/A,#N/A,FALSE,"pcf";#N/A,#N/A,FALSE,"pcr"}</definedName>
    <definedName name="hj" localSheetId="5" hidden="1">{#N/A,#N/A,FALSE,"pcf";#N/A,#N/A,FALSE,"pcr"}</definedName>
    <definedName name="hj" localSheetId="10" hidden="1">{#N/A,#N/A,FALSE,"pcf";#N/A,#N/A,FALSE,"pcr"}</definedName>
    <definedName name="hj" hidden="1">{#N/A,#N/A,FALSE,"pcf";#N/A,#N/A,FALSE,"pcr"}</definedName>
    <definedName name="HTML_CodePage" hidden="1">1252</definedName>
    <definedName name="HTML_Control" localSheetId="2" hidden="1">{"'kpi2-1'!$E$4"}</definedName>
    <definedName name="HTML_Control" localSheetId="5" hidden="1">{"'kpi2-1'!$E$4"}</definedName>
    <definedName name="HTML_Control" localSheetId="10" hidden="1">{"'kpi2-1'!$E$4"}</definedName>
    <definedName name="HTML_Control" hidden="1">{"'kpi2-1'!$E$4"}</definedName>
    <definedName name="HTML_Description" hidden="1">""</definedName>
    <definedName name="HTML_Email" hidden="1">""</definedName>
    <definedName name="HTML_Header" hidden="1">"kpi2-1"</definedName>
    <definedName name="HTML_LastUpdate" hidden="1">"03/08/2000"</definedName>
    <definedName name="HTML_LineAfter" hidden="1">FALSE</definedName>
    <definedName name="HTML_LineBefore" hidden="1">FALSE</definedName>
    <definedName name="HTML_Name" hidden="1">"STANCHART"</definedName>
    <definedName name="HTML_OBDlg2" hidden="1">TRUE</definedName>
    <definedName name="HTML_OBDlg4" hidden="1">TRUE</definedName>
    <definedName name="HTML_OS" hidden="1">0</definedName>
    <definedName name="HTML_PathFile" hidden="1">"C:\My Documents\MyHTML.htm"</definedName>
    <definedName name="HTML_Title" hidden="1">"HKKPI01"</definedName>
    <definedName name="III" localSheetId="8" hidden="1">{#N/A,#N/A,FALSE,"Bgt";#N/A,#N/A,FALSE,"Act";#N/A,#N/A,FALSE,"Chrt Data";#N/A,#N/A,FALSE,"Bus Result";#N/A,#N/A,FALSE,"Main Charts";#N/A,#N/A,FALSE,"P&amp;L Ttl";#N/A,#N/A,FALSE,"P&amp;L C_Ttl";#N/A,#N/A,FALSE,"P&amp;L C_Oct";#N/A,#N/A,FALSE,"P&amp;L C_Sep";#N/A,#N/A,FALSE,"1996";#N/A,#N/A,FALSE,"Data"}</definedName>
    <definedName name="III" localSheetId="6" hidden="1">{#N/A,#N/A,FALSE,"Bgt";#N/A,#N/A,FALSE,"Act";#N/A,#N/A,FALSE,"Chrt Data";#N/A,#N/A,FALSE,"Bus Result";#N/A,#N/A,FALSE,"Main Charts";#N/A,#N/A,FALSE,"P&amp;L Ttl";#N/A,#N/A,FALSE,"P&amp;L C_Ttl";#N/A,#N/A,FALSE,"P&amp;L C_Oct";#N/A,#N/A,FALSE,"P&amp;L C_Sep";#N/A,#N/A,FALSE,"1996";#N/A,#N/A,FALSE,"Data"}</definedName>
    <definedName name="III" localSheetId="2"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localSheetId="7" hidden="1">{#N/A,#N/A,FALSE,"Bgt";#N/A,#N/A,FALSE,"Act";#N/A,#N/A,FALSE,"Chrt Data";#N/A,#N/A,FALSE,"Bus Result";#N/A,#N/A,FALSE,"Main Charts";#N/A,#N/A,FALSE,"P&amp;L Ttl";#N/A,#N/A,FALSE,"P&amp;L C_Ttl";#N/A,#N/A,FALSE,"P&amp;L C_Oct";#N/A,#N/A,FALSE,"P&amp;L C_Sep";#N/A,#N/A,FALSE,"1996";#N/A,#N/A,FALSE,"Data"}</definedName>
    <definedName name="III" localSheetId="10"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j" localSheetId="2"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localSheetId="10"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8" hidden="1">{#N/A,#N/A,FALSE,"Bgt";#N/A,#N/A,FALSE,"Act";#N/A,#N/A,FALSE,"Chrt Data";#N/A,#N/A,FALSE,"Bus Result";#N/A,#N/A,FALSE,"Main Charts";#N/A,#N/A,FALSE,"P&amp;L Ttl";#N/A,#N/A,FALSE,"P&amp;L C_Ttl";#N/A,#N/A,FALSE,"P&amp;L C_Oct";#N/A,#N/A,FALSE,"P&amp;L C_Sep";#N/A,#N/A,FALSE,"1996";#N/A,#N/A,FALSE,"Data"}</definedName>
    <definedName name="JHJHJ" localSheetId="6" hidden="1">{#N/A,#N/A,FALSE,"Bgt";#N/A,#N/A,FALSE,"Act";#N/A,#N/A,FALSE,"Chrt Data";#N/A,#N/A,FALSE,"Bus Result";#N/A,#N/A,FALSE,"Main Charts";#N/A,#N/A,FALSE,"P&amp;L Ttl";#N/A,#N/A,FALSE,"P&amp;L C_Ttl";#N/A,#N/A,FALSE,"P&amp;L C_Oct";#N/A,#N/A,FALSE,"P&amp;L C_Sep";#N/A,#N/A,FALSE,"1996";#N/A,#N/A,FALSE,"Data"}</definedName>
    <definedName name="JHJHJ" localSheetId="2"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localSheetId="7" hidden="1">{#N/A,#N/A,FALSE,"Bgt";#N/A,#N/A,FALSE,"Act";#N/A,#N/A,FALSE,"Chrt Data";#N/A,#N/A,FALSE,"Bus Result";#N/A,#N/A,FALSE,"Main Charts";#N/A,#N/A,FALSE,"P&amp;L Ttl";#N/A,#N/A,FALSE,"P&amp;L C_Ttl";#N/A,#N/A,FALSE,"P&amp;L C_Oct";#N/A,#N/A,FALSE,"P&amp;L C_Sep";#N/A,#N/A,FALSE,"1996";#N/A,#N/A,FALSE,"Data"}</definedName>
    <definedName name="JHJHJ" localSheetId="10"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8" hidden="1">{#N/A,#N/A,FALSE,"Bgt";#N/A,#N/A,FALSE,"Act";#N/A,#N/A,FALSE,"Chrt Data";#N/A,#N/A,FALSE,"Bus Result";#N/A,#N/A,FALSE,"Main Charts";#N/A,#N/A,FALSE,"P&amp;L Ttl";#N/A,#N/A,FALSE,"P&amp;L C_Ttl";#N/A,#N/A,FALSE,"P&amp;L C_Oct";#N/A,#N/A,FALSE,"P&amp;L C_Sep";#N/A,#N/A,FALSE,"1996";#N/A,#N/A,FALSE,"Data"}</definedName>
    <definedName name="JHJJ" localSheetId="6" hidden="1">{#N/A,#N/A,FALSE,"Bgt";#N/A,#N/A,FALSE,"Act";#N/A,#N/A,FALSE,"Chrt Data";#N/A,#N/A,FALSE,"Bus Result";#N/A,#N/A,FALSE,"Main Charts";#N/A,#N/A,FALSE,"P&amp;L Ttl";#N/A,#N/A,FALSE,"P&amp;L C_Ttl";#N/A,#N/A,FALSE,"P&amp;L C_Oct";#N/A,#N/A,FALSE,"P&amp;L C_Sep";#N/A,#N/A,FALSE,"1996";#N/A,#N/A,FALSE,"Data"}</definedName>
    <definedName name="JHJJ" localSheetId="2"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localSheetId="7" hidden="1">{#N/A,#N/A,FALSE,"Bgt";#N/A,#N/A,FALSE,"Act";#N/A,#N/A,FALSE,"Chrt Data";#N/A,#N/A,FALSE,"Bus Result";#N/A,#N/A,FALSE,"Main Charts";#N/A,#N/A,FALSE,"P&amp;L Ttl";#N/A,#N/A,FALSE,"P&amp;L C_Ttl";#N/A,#N/A,FALSE,"P&amp;L C_Oct";#N/A,#N/A,FALSE,"P&amp;L C_Sep";#N/A,#N/A,FALSE,"1996";#N/A,#N/A,FALSE,"Data"}</definedName>
    <definedName name="JHJJ" localSheetId="10"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2" hidden="1">{#N/A,#N/A,FALSE,"pcf";#N/A,#N/A,FALSE,"pcr"}</definedName>
    <definedName name="kmhjyuk" localSheetId="5" hidden="1">{#N/A,#N/A,FALSE,"pcf";#N/A,#N/A,FALSE,"pcr"}</definedName>
    <definedName name="kmhjyuk" localSheetId="10" hidden="1">{#N/A,#N/A,FALSE,"pcf";#N/A,#N/A,FALSE,"pcr"}</definedName>
    <definedName name="kmhjyuk" hidden="1">{#N/A,#N/A,FALSE,"pcf";#N/A,#N/A,FALSE,"pcr"}</definedName>
    <definedName name="kmim" localSheetId="8" hidden="1">{#N/A,#N/A,FALSE,"Bgt";#N/A,#N/A,FALSE,"Act";#N/A,#N/A,FALSE,"Chrt Data";#N/A,#N/A,FALSE,"Bus Result";#N/A,#N/A,FALSE,"Main Charts";#N/A,#N/A,FALSE,"P&amp;L Ttl";#N/A,#N/A,FALSE,"P&amp;L C_Ttl";#N/A,#N/A,FALSE,"P&amp;L C_Oct";#N/A,#N/A,FALSE,"P&amp;L C_Sep";#N/A,#N/A,FALSE,"1996";#N/A,#N/A,FALSE,"Data"}</definedName>
    <definedName name="kmim" localSheetId="6" hidden="1">{#N/A,#N/A,FALSE,"Bgt";#N/A,#N/A,FALSE,"Act";#N/A,#N/A,FALSE,"Chrt Data";#N/A,#N/A,FALSE,"Bus Result";#N/A,#N/A,FALSE,"Main Charts";#N/A,#N/A,FALSE,"P&amp;L Ttl";#N/A,#N/A,FALSE,"P&amp;L C_Ttl";#N/A,#N/A,FALSE,"P&amp;L C_Oct";#N/A,#N/A,FALSE,"P&amp;L C_Sep";#N/A,#N/A,FALSE,"1996";#N/A,#N/A,FALSE,"Data"}</definedName>
    <definedName name="kmim" localSheetId="2"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localSheetId="7" hidden="1">{#N/A,#N/A,FALSE,"Bgt";#N/A,#N/A,FALSE,"Act";#N/A,#N/A,FALSE,"Chrt Data";#N/A,#N/A,FALSE,"Bus Result";#N/A,#N/A,FALSE,"Main Charts";#N/A,#N/A,FALSE,"P&amp;L Ttl";#N/A,#N/A,FALSE,"P&amp;L C_Ttl";#N/A,#N/A,FALSE,"P&amp;L C_Oct";#N/A,#N/A,FALSE,"P&amp;L C_Sep";#N/A,#N/A,FALSE,"1996";#N/A,#N/A,FALSE,"Data"}</definedName>
    <definedName name="kmim" localSheetId="10"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8" hidden="1">{#N/A,#N/A,FALSE,"P&amp;L Ttl";#N/A,#N/A,FALSE,"P&amp;L C_Ttl New";#N/A,#N/A,FALSE,"Bus Res";#N/A,#N/A,FALSE,"Chrts";#N/A,#N/A,FALSE,"pcf";#N/A,#N/A,FALSE,"pcr ";#N/A,#N/A,FALSE,"Exp Stmt ";#N/A,#N/A,FALSE,"Cap";#N/A,#N/A,FALSE,"IT Ytd"}</definedName>
    <definedName name="kti" localSheetId="6" hidden="1">{#N/A,#N/A,FALSE,"P&amp;L Ttl";#N/A,#N/A,FALSE,"P&amp;L C_Ttl New";#N/A,#N/A,FALSE,"Bus Res";#N/A,#N/A,FALSE,"Chrts";#N/A,#N/A,FALSE,"pcf";#N/A,#N/A,FALSE,"pcr ";#N/A,#N/A,FALSE,"Exp Stmt ";#N/A,#N/A,FALSE,"Cap";#N/A,#N/A,FALSE,"IT Ytd"}</definedName>
    <definedName name="kti" localSheetId="2"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localSheetId="7" hidden="1">{#N/A,#N/A,FALSE,"P&amp;L Ttl";#N/A,#N/A,FALSE,"P&amp;L C_Ttl New";#N/A,#N/A,FALSE,"Bus Res";#N/A,#N/A,FALSE,"Chrts";#N/A,#N/A,FALSE,"pcf";#N/A,#N/A,FALSE,"pcr ";#N/A,#N/A,FALSE,"Exp Stmt ";#N/A,#N/A,FALSE,"Cap";#N/A,#N/A,FALSE,"IT Ytd"}</definedName>
    <definedName name="kti" localSheetId="10"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nhdtyjdf" localSheetId="2" hidden="1">{#N/A,#N/A,FALSE,"pcf";#N/A,#N/A,FALSE,"pcr"}</definedName>
    <definedName name="nhdtyjdf" localSheetId="5" hidden="1">{#N/A,#N/A,FALSE,"pcf";#N/A,#N/A,FALSE,"pcr"}</definedName>
    <definedName name="nhdtyjdf" localSheetId="10" hidden="1">{#N/A,#N/A,FALSE,"pcf";#N/A,#N/A,FALSE,"pcr"}</definedName>
    <definedName name="nhdtyjdf" hidden="1">{#N/A,#N/A,FALSE,"pcf";#N/A,#N/A,FALSE,"pcr"}</definedName>
    <definedName name="NvsASD">"V2002-12-31"</definedName>
    <definedName name="NvsAutoDrillOk">"VN"</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PAL_Logo">"Picture 41"</definedName>
    <definedName name="PPP" localSheetId="8" hidden="1">{#N/A,#N/A,FALSE,"Bgt";#N/A,#N/A,FALSE,"Act";#N/A,#N/A,FALSE,"Chrt Data";#N/A,#N/A,FALSE,"Bus Result";#N/A,#N/A,FALSE,"Main Charts";#N/A,#N/A,FALSE,"P&amp;L Ttl";#N/A,#N/A,FALSE,"P&amp;L C_Ttl";#N/A,#N/A,FALSE,"P&amp;L C_Oct";#N/A,#N/A,FALSE,"P&amp;L C_Sep";#N/A,#N/A,FALSE,"1996";#N/A,#N/A,FALSE,"Data"}</definedName>
    <definedName name="PPP" localSheetId="6" hidden="1">{#N/A,#N/A,FALSE,"Bgt";#N/A,#N/A,FALSE,"Act";#N/A,#N/A,FALSE,"Chrt Data";#N/A,#N/A,FALSE,"Bus Result";#N/A,#N/A,FALSE,"Main Charts";#N/A,#N/A,FALSE,"P&amp;L Ttl";#N/A,#N/A,FALSE,"P&amp;L C_Ttl";#N/A,#N/A,FALSE,"P&amp;L C_Oct";#N/A,#N/A,FALSE,"P&amp;L C_Sep";#N/A,#N/A,FALSE,"1996";#N/A,#N/A,FALSE,"Data"}</definedName>
    <definedName name="PPP" localSheetId="2"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localSheetId="7" hidden="1">{#N/A,#N/A,FALSE,"Bgt";#N/A,#N/A,FALSE,"Act";#N/A,#N/A,FALSE,"Chrt Data";#N/A,#N/A,FALSE,"Bus Result";#N/A,#N/A,FALSE,"Main Charts";#N/A,#N/A,FALSE,"P&amp;L Ttl";#N/A,#N/A,FALSE,"P&amp;L C_Ttl";#N/A,#N/A,FALSE,"P&amp;L C_Oct";#N/A,#N/A,FALSE,"P&amp;L C_Sep";#N/A,#N/A,FALSE,"1996";#N/A,#N/A,FALSE,"Data"}</definedName>
    <definedName name="PPP" localSheetId="10"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 localSheetId="2" hidden="1">{#N/A,#N/A,FALSE,"Bgt";#N/A,#N/A,FALSE,"Act";#N/A,#N/A,FALSE,"Chrt Data";#N/A,#N/A,FALSE,"Bus Result";#N/A,#N/A,FALSE,"Main Charts";#N/A,#N/A,FALSE,"P&amp;L Ttl";#N/A,#N/A,FALSE,"P&amp;L C_Ttl";#N/A,#N/A,FALSE,"P&amp;L C_Oct";#N/A,#N/A,FALSE,"P&amp;L C_Sep";#N/A,#N/A,FALSE,"1996";#N/A,#N/A,FALSE,"Data"}</definedName>
    <definedName name="q" localSheetId="5" hidden="1">{#N/A,#N/A,FALSE,"Bgt";#N/A,#N/A,FALSE,"Act";#N/A,#N/A,FALSE,"Chrt Data";#N/A,#N/A,FALSE,"Bus Result";#N/A,#N/A,FALSE,"Main Charts";#N/A,#N/A,FALSE,"P&amp;L Ttl";#N/A,#N/A,FALSE,"P&amp;L C_Ttl";#N/A,#N/A,FALSE,"P&amp;L C_Oct";#N/A,#N/A,FALSE,"P&amp;L C_Sep";#N/A,#N/A,FALSE,"1996";#N/A,#N/A,FALSE,"Data"}</definedName>
    <definedName name="q" localSheetId="10"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8" hidden="1">{#N/A,#N/A,FALSE,"Bgt";#N/A,#N/A,FALSE,"Act";#N/A,#N/A,FALSE,"Chrt Data";#N/A,#N/A,FALSE,"Bus Result";#N/A,#N/A,FALSE,"Main Charts";#N/A,#N/A,FALSE,"P&amp;L Ttl";#N/A,#N/A,FALSE,"P&amp;L C_Ttl";#N/A,#N/A,FALSE,"P&amp;L C_Oct";#N/A,#N/A,FALSE,"P&amp;L C_Sep";#N/A,#N/A,FALSE,"1996";#N/A,#N/A,FALSE,"Data"}</definedName>
    <definedName name="RRR" localSheetId="6" hidden="1">{#N/A,#N/A,FALSE,"Bgt";#N/A,#N/A,FALSE,"Act";#N/A,#N/A,FALSE,"Chrt Data";#N/A,#N/A,FALSE,"Bus Result";#N/A,#N/A,FALSE,"Main Charts";#N/A,#N/A,FALSE,"P&amp;L Ttl";#N/A,#N/A,FALSE,"P&amp;L C_Ttl";#N/A,#N/A,FALSE,"P&amp;L C_Oct";#N/A,#N/A,FALSE,"P&amp;L C_Sep";#N/A,#N/A,FALSE,"1996";#N/A,#N/A,FALSE,"Data"}</definedName>
    <definedName name="RRR" localSheetId="2"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localSheetId="7" hidden="1">{#N/A,#N/A,FALSE,"Bgt";#N/A,#N/A,FALSE,"Act";#N/A,#N/A,FALSE,"Chrt Data";#N/A,#N/A,FALSE,"Bus Result";#N/A,#N/A,FALSE,"Main Charts";#N/A,#N/A,FALSE,"P&amp;L Ttl";#N/A,#N/A,FALSE,"P&amp;L C_Ttl";#N/A,#N/A,FALSE,"P&amp;L C_Oct";#N/A,#N/A,FALSE,"P&amp;L C_Sep";#N/A,#N/A,FALSE,"1996";#N/A,#N/A,FALSE,"Data"}</definedName>
    <definedName name="RRR" localSheetId="10"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8" hidden="1">{#N/A,#N/A,FALSE,"pcf";#N/A,#N/A,FALSE,"pcr"}</definedName>
    <definedName name="RRRR" localSheetId="6" hidden="1">{#N/A,#N/A,FALSE,"pcf";#N/A,#N/A,FALSE,"pcr"}</definedName>
    <definedName name="RRRR" localSheetId="2" hidden="1">{#N/A,#N/A,FALSE,"pcf";#N/A,#N/A,FALSE,"pcr"}</definedName>
    <definedName name="RRRR" localSheetId="3" hidden="1">{#N/A,#N/A,FALSE,"pcf";#N/A,#N/A,FALSE,"pcr"}</definedName>
    <definedName name="RRRR" localSheetId="5" hidden="1">{#N/A,#N/A,FALSE,"pcf";#N/A,#N/A,FALSE,"pcr"}</definedName>
    <definedName name="RRRR" localSheetId="7" hidden="1">{#N/A,#N/A,FALSE,"pcf";#N/A,#N/A,FALSE,"pcr"}</definedName>
    <definedName name="RRRR" localSheetId="10" hidden="1">{#N/A,#N/A,FALSE,"pcf";#N/A,#N/A,FALSE,"pcr"}</definedName>
    <definedName name="RRRR" hidden="1">{#N/A,#N/A,FALSE,"pcf";#N/A,#N/A,FALSE,"pcr"}</definedName>
    <definedName name="rtgbr" localSheetId="8" hidden="1">{#N/A,#N/A,FALSE,"Bgt";#N/A,#N/A,FALSE,"Act";#N/A,#N/A,FALSE,"Chrt Data";#N/A,#N/A,FALSE,"Bus Result";#N/A,#N/A,FALSE,"Main Charts";#N/A,#N/A,FALSE,"P&amp;L Ttl";#N/A,#N/A,FALSE,"P&amp;L C_Ttl";#N/A,#N/A,FALSE,"P&amp;L C_Oct";#N/A,#N/A,FALSE,"P&amp;L C_Sep";#N/A,#N/A,FALSE,"1996";#N/A,#N/A,FALSE,"Data"}</definedName>
    <definedName name="rtgbr" localSheetId="6" hidden="1">{#N/A,#N/A,FALSE,"Bgt";#N/A,#N/A,FALSE,"Act";#N/A,#N/A,FALSE,"Chrt Data";#N/A,#N/A,FALSE,"Bus Result";#N/A,#N/A,FALSE,"Main Charts";#N/A,#N/A,FALSE,"P&amp;L Ttl";#N/A,#N/A,FALSE,"P&amp;L C_Ttl";#N/A,#N/A,FALSE,"P&amp;L C_Oct";#N/A,#N/A,FALSE,"P&amp;L C_Sep";#N/A,#N/A,FALSE,"1996";#N/A,#N/A,FALSE,"Data"}</definedName>
    <definedName name="rtgbr" localSheetId="2"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localSheetId="7" hidden="1">{#N/A,#N/A,FALSE,"Bgt";#N/A,#N/A,FALSE,"Act";#N/A,#N/A,FALSE,"Chrt Data";#N/A,#N/A,FALSE,"Bus Result";#N/A,#N/A,FALSE,"Main Charts";#N/A,#N/A,FALSE,"P&amp;L Ttl";#N/A,#N/A,FALSE,"P&amp;L C_Ttl";#N/A,#N/A,FALSE,"P&amp;L C_Oct";#N/A,#N/A,FALSE,"P&amp;L C_Sep";#N/A,#N/A,FALSE,"1996";#N/A,#N/A,FALSE,"Data"}</definedName>
    <definedName name="rtgbr" localSheetId="10"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localSheetId="6" hidden="1">"Wide"</definedName>
    <definedName name="SAPBEXhrIndnt" hidden="1">1</definedName>
    <definedName name="SAPBEXrevision" hidden="1">1</definedName>
    <definedName name="SAPBEXsysID" hidden="1">"BWP"</definedName>
    <definedName name="SAPBEXwbID" localSheetId="8" hidden="1">"40UUPT0P5GXX8RR8TR6BQRG2M"</definedName>
    <definedName name="SAPBEXwbID" localSheetId="7" hidden="1">"40UUPT0P5GXX8RR8TR6BQRG2M"</definedName>
    <definedName name="SAPBEXwbID" hidden="1">"413ERXB9R3TPA6KEZXGSAKHLQ"</definedName>
    <definedName name="SAPsysID" hidden="1">"708C5W7SBKP804JT78WJ0JNKI"</definedName>
    <definedName name="SAPwbID" hidden="1">"ARS"</definedName>
    <definedName name="sdfasdf" localSheetId="8" hidden="1">{#N/A,#N/A,FALSE,"pcf";#N/A,#N/A,FALSE,"pcr"}</definedName>
    <definedName name="sdfasdf" localSheetId="6" hidden="1">{#N/A,#N/A,FALSE,"pcf";#N/A,#N/A,FALSE,"pcr"}</definedName>
    <definedName name="sdfasdf" localSheetId="2" hidden="1">{#N/A,#N/A,FALSE,"pcf";#N/A,#N/A,FALSE,"pcr"}</definedName>
    <definedName name="sdfasdf" localSheetId="3" hidden="1">{#N/A,#N/A,FALSE,"pcf";#N/A,#N/A,FALSE,"pcr"}</definedName>
    <definedName name="sdfasdf" localSheetId="5" hidden="1">{#N/A,#N/A,FALSE,"pcf";#N/A,#N/A,FALSE,"pcr"}</definedName>
    <definedName name="sdfasdf" localSheetId="7" hidden="1">{#N/A,#N/A,FALSE,"pcf";#N/A,#N/A,FALSE,"pcr"}</definedName>
    <definedName name="sdfasdf" localSheetId="10" hidden="1">{#N/A,#N/A,FALSE,"pcf";#N/A,#N/A,FALSE,"pcr"}</definedName>
    <definedName name="sdfasdf" hidden="1">{#N/A,#N/A,FALSE,"pcf";#N/A,#N/A,FALSE,"pcr"}</definedName>
    <definedName name="sdfsd"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ertyuw"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8" hidden="1">{#N/A,#N/A,FALSE,"Bgt";#N/A,#N/A,FALSE,"Act";#N/A,#N/A,FALSE,"Chrt Data";#N/A,#N/A,FALSE,"Bus Result";#N/A,#N/A,FALSE,"Main Charts";#N/A,#N/A,FALSE,"P&amp;L Ttl";#N/A,#N/A,FALSE,"P&amp;L C_Ttl";#N/A,#N/A,FALSE,"P&amp;L C_Oct";#N/A,#N/A,FALSE,"P&amp;L C_Sep";#N/A,#N/A,FALSE,"1996";#N/A,#N/A,FALSE,"Data"}</definedName>
    <definedName name="sgdg" localSheetId="6" hidden="1">{#N/A,#N/A,FALSE,"Bgt";#N/A,#N/A,FALSE,"Act";#N/A,#N/A,FALSE,"Chrt Data";#N/A,#N/A,FALSE,"Bus Result";#N/A,#N/A,FALSE,"Main Charts";#N/A,#N/A,FALSE,"P&amp;L Ttl";#N/A,#N/A,FALSE,"P&amp;L C_Ttl";#N/A,#N/A,FALSE,"P&amp;L C_Oct";#N/A,#N/A,FALSE,"P&amp;L C_Sep";#N/A,#N/A,FALSE,"1996";#N/A,#N/A,FALSE,"Data"}</definedName>
    <definedName name="sgdg" localSheetId="2"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localSheetId="7" hidden="1">{#N/A,#N/A,FALSE,"Bgt";#N/A,#N/A,FALSE,"Act";#N/A,#N/A,FALSE,"Chrt Data";#N/A,#N/A,FALSE,"Bus Result";#N/A,#N/A,FALSE,"Main Charts";#N/A,#N/A,FALSE,"P&amp;L Ttl";#N/A,#N/A,FALSE,"P&amp;L C_Ttl";#N/A,#N/A,FALSE,"P&amp;L C_Oct";#N/A,#N/A,FALSE,"P&amp;L C_Sep";#N/A,#N/A,FALSE,"1996";#N/A,#N/A,FALSE,"Data"}</definedName>
    <definedName name="sgdg" localSheetId="10"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2" hidden="1">{#N/A,#N/A,FALSE,"Bgt";#N/A,#N/A,FALSE,"Act";#N/A,#N/A,FALSE,"Chrt Data";#N/A,#N/A,FALSE,"Bus Result";#N/A,#N/A,FALSE,"Main Charts";#N/A,#N/A,FALSE,"P&amp;L Ttl";#N/A,#N/A,FALSE,"P&amp;L C_Ttl";#N/A,#N/A,FALSE,"P&amp;L C_Oct";#N/A,#N/A,FALSE,"P&amp;L C_Sep";#N/A,#N/A,FALSE,"1996";#N/A,#N/A,FALSE,"Data"}</definedName>
    <definedName name="sgfstryn" localSheetId="5" hidden="1">{#N/A,#N/A,FALSE,"Bgt";#N/A,#N/A,FALSE,"Act";#N/A,#N/A,FALSE,"Chrt Data";#N/A,#N/A,FALSE,"Bus Result";#N/A,#N/A,FALSE,"Main Charts";#N/A,#N/A,FALSE,"P&amp;L Ttl";#N/A,#N/A,FALSE,"P&amp;L C_Ttl";#N/A,#N/A,FALSE,"P&amp;L C_Oct";#N/A,#N/A,FALSE,"P&amp;L C_Sep";#N/A,#N/A,FALSE,"1996";#N/A,#N/A,FALSE,"Data"}</definedName>
    <definedName name="sgfstryn" localSheetId="10"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2" hidden="1">{#N/A,#N/A,FALSE,"Bgt";#N/A,#N/A,FALSE,"Act";#N/A,#N/A,FALSE,"Chrt Data";#N/A,#N/A,FALSE,"Bus Result";#N/A,#N/A,FALSE,"Main Charts";#N/A,#N/A,FALSE,"P&amp;L Ttl";#N/A,#N/A,FALSE,"P&amp;L C_Ttl";#N/A,#N/A,FALSE,"P&amp;L C_Oct";#N/A,#N/A,FALSE,"P&amp;L C_Sep";#N/A,#N/A,FALSE,"1996";#N/A,#N/A,FALSE,"Data"}</definedName>
    <definedName name="sggs" localSheetId="5" hidden="1">{#N/A,#N/A,FALSE,"Bgt";#N/A,#N/A,FALSE,"Act";#N/A,#N/A,FALSE,"Chrt Data";#N/A,#N/A,FALSE,"Bus Result";#N/A,#N/A,FALSE,"Main Charts";#N/A,#N/A,FALSE,"P&amp;L Ttl";#N/A,#N/A,FALSE,"P&amp;L C_Ttl";#N/A,#N/A,FALSE,"P&amp;L C_Oct";#N/A,#N/A,FALSE,"P&amp;L C_Sep";#N/A,#N/A,FALSE,"1996";#N/A,#N/A,FALSE,"Data"}</definedName>
    <definedName name="sggs" localSheetId="10"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2" hidden="1">{#N/A,#N/A,FALSE,"Bgt";#N/A,#N/A,FALSE,"Act";#N/A,#N/A,FALSE,"Chrt Data";#N/A,#N/A,FALSE,"Bus Result";#N/A,#N/A,FALSE,"Main Charts";#N/A,#N/A,FALSE,"P&amp;L Ttl";#N/A,#N/A,FALSE,"P&amp;L C_Ttl";#N/A,#N/A,FALSE,"P&amp;L C_Oct";#N/A,#N/A,FALSE,"P&amp;L C_Sep";#N/A,#N/A,FALSE,"1996";#N/A,#N/A,FALSE,"Data"}</definedName>
    <definedName name="sgh" localSheetId="5" hidden="1">{#N/A,#N/A,FALSE,"Bgt";#N/A,#N/A,FALSE,"Act";#N/A,#N/A,FALSE,"Chrt Data";#N/A,#N/A,FALSE,"Bus Result";#N/A,#N/A,FALSE,"Main Charts";#N/A,#N/A,FALSE,"P&amp;L Ttl";#N/A,#N/A,FALSE,"P&amp;L C_Ttl";#N/A,#N/A,FALSE,"P&amp;L C_Oct";#N/A,#N/A,FALSE,"P&amp;L C_Sep";#N/A,#N/A,FALSE,"1996";#N/A,#N/A,FALSE,"Data"}</definedName>
    <definedName name="sgh" localSheetId="10"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2" hidden="1">{#N/A,#N/A,FALSE,"Bgt";#N/A,#N/A,FALSE,"Act";#N/A,#N/A,FALSE,"Chrt Data";#N/A,#N/A,FALSE,"Bus Result";#N/A,#N/A,FALSE,"Main Charts";#N/A,#N/A,FALSE,"P&amp;L Ttl";#N/A,#N/A,FALSE,"P&amp;L C_Ttl";#N/A,#N/A,FALSE,"P&amp;L C_Oct";#N/A,#N/A,FALSE,"P&amp;L C_Sep";#N/A,#N/A,FALSE,"1996";#N/A,#N/A,FALSE,"Data"}</definedName>
    <definedName name="shs" localSheetId="5" hidden="1">{#N/A,#N/A,FALSE,"Bgt";#N/A,#N/A,FALSE,"Act";#N/A,#N/A,FALSE,"Chrt Data";#N/A,#N/A,FALSE,"Bus Result";#N/A,#N/A,FALSE,"Main Charts";#N/A,#N/A,FALSE,"P&amp;L Ttl";#N/A,#N/A,FALSE,"P&amp;L C_Ttl";#N/A,#N/A,FALSE,"P&amp;L C_Oct";#N/A,#N/A,FALSE,"P&amp;L C_Sep";#N/A,#N/A,FALSE,"1996";#N/A,#N/A,FALSE,"Data"}</definedName>
    <definedName name="shs" localSheetId="10"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2" hidden="1">{#N/A,#N/A,FALSE,"Bgt";#N/A,#N/A,FALSE,"Act";#N/A,#N/A,FALSE,"Chrt Data";#N/A,#N/A,FALSE,"Bus Result";#N/A,#N/A,FALSE,"Main Charts";#N/A,#N/A,FALSE,"P&amp;L Ttl";#N/A,#N/A,FALSE,"P&amp;L C_Ttl";#N/A,#N/A,FALSE,"P&amp;L C_Oct";#N/A,#N/A,FALSE,"P&amp;L C_Sep";#N/A,#N/A,FALSE,"1996";#N/A,#N/A,FALSE,"Data"}</definedName>
    <definedName name="shsh" localSheetId="5" hidden="1">{#N/A,#N/A,FALSE,"Bgt";#N/A,#N/A,FALSE,"Act";#N/A,#N/A,FALSE,"Chrt Data";#N/A,#N/A,FALSE,"Bus Result";#N/A,#N/A,FALSE,"Main Charts";#N/A,#N/A,FALSE,"P&amp;L Ttl";#N/A,#N/A,FALSE,"P&amp;L C_Ttl";#N/A,#N/A,FALSE,"P&amp;L C_Oct";#N/A,#N/A,FALSE,"P&amp;L C_Sep";#N/A,#N/A,FALSE,"1996";#N/A,#N/A,FALSE,"Data"}</definedName>
    <definedName name="shsh" localSheetId="10"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8" hidden="1">{#N/A,#N/A,FALSE,"Bgt";#N/A,#N/A,FALSE,"Act";#N/A,#N/A,FALSE,"Chrt Data";#N/A,#N/A,FALSE,"Bus Result";#N/A,#N/A,FALSE,"Main Charts";#N/A,#N/A,FALSE,"P&amp;L Ttl";#N/A,#N/A,FALSE,"P&amp;L C_Ttl";#N/A,#N/A,FALSE,"P&amp;L C_Oct";#N/A,#N/A,FALSE,"P&amp;L C_Sep";#N/A,#N/A,FALSE,"1996";#N/A,#N/A,FALSE,"Data"}</definedName>
    <definedName name="SS" localSheetId="6" hidden="1">{#N/A,#N/A,FALSE,"Bgt";#N/A,#N/A,FALSE,"Act";#N/A,#N/A,FALSE,"Chrt Data";#N/A,#N/A,FALSE,"Bus Result";#N/A,#N/A,FALSE,"Main Charts";#N/A,#N/A,FALSE,"P&amp;L Ttl";#N/A,#N/A,FALSE,"P&amp;L C_Ttl";#N/A,#N/A,FALSE,"P&amp;L C_Oct";#N/A,#N/A,FALSE,"P&amp;L C_Sep";#N/A,#N/A,FALSE,"1996";#N/A,#N/A,FALSE,"Data"}</definedName>
    <definedName name="SS" localSheetId="2"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localSheetId="7" hidden="1">{#N/A,#N/A,FALSE,"Bgt";#N/A,#N/A,FALSE,"Act";#N/A,#N/A,FALSE,"Chrt Data";#N/A,#N/A,FALSE,"Bus Result";#N/A,#N/A,FALSE,"Main Charts";#N/A,#N/A,FALSE,"P&amp;L Ttl";#N/A,#N/A,FALSE,"P&amp;L C_Ttl";#N/A,#N/A,FALSE,"P&amp;L C_Oct";#N/A,#N/A,FALSE,"P&amp;L C_Sep";#N/A,#N/A,FALSE,"1996";#N/A,#N/A,FALSE,"Data"}</definedName>
    <definedName name="SS" localSheetId="10"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2"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localSheetId="10"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iimt" localSheetId="8" hidden="1">{#N/A,#N/A,FALSE,"pcf";#N/A,#N/A,FALSE,"pcr"}</definedName>
    <definedName name="tiimt" localSheetId="6" hidden="1">{#N/A,#N/A,FALSE,"pcf";#N/A,#N/A,FALSE,"pcr"}</definedName>
    <definedName name="tiimt" localSheetId="2" hidden="1">{#N/A,#N/A,FALSE,"pcf";#N/A,#N/A,FALSE,"pcr"}</definedName>
    <definedName name="tiimt" localSheetId="3" hidden="1">{#N/A,#N/A,FALSE,"pcf";#N/A,#N/A,FALSE,"pcr"}</definedName>
    <definedName name="tiimt" localSheetId="5" hidden="1">{#N/A,#N/A,FALSE,"pcf";#N/A,#N/A,FALSE,"pcr"}</definedName>
    <definedName name="tiimt" localSheetId="7" hidden="1">{#N/A,#N/A,FALSE,"pcf";#N/A,#N/A,FALSE,"pcr"}</definedName>
    <definedName name="tiimt" localSheetId="10" hidden="1">{#N/A,#N/A,FALSE,"pcf";#N/A,#N/A,FALSE,"pcr"}</definedName>
    <definedName name="tiimt" hidden="1">{#N/A,#N/A,FALSE,"pcf";#N/A,#N/A,FALSE,"pcr"}</definedName>
    <definedName name="tik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8" hidden="1">{#N/A,#N/A,FALSE,"SUM QTR 3";#N/A,#N/A,FALSE,"Detail QTR 3 (w_o ly)"}</definedName>
    <definedName name="tiumut" localSheetId="6" hidden="1">{#N/A,#N/A,FALSE,"SUM QTR 3";#N/A,#N/A,FALSE,"Detail QTR 3 (w_o ly)"}</definedName>
    <definedName name="tiumut" localSheetId="2" hidden="1">{#N/A,#N/A,FALSE,"SUM QTR 3";#N/A,#N/A,FALSE,"Detail QTR 3 (w_o ly)"}</definedName>
    <definedName name="tiumut" localSheetId="3" hidden="1">{#N/A,#N/A,FALSE,"SUM QTR 3";#N/A,#N/A,FALSE,"Detail QTR 3 (w_o ly)"}</definedName>
    <definedName name="tiumut" localSheetId="5" hidden="1">{#N/A,#N/A,FALSE,"SUM QTR 3";#N/A,#N/A,FALSE,"Detail QTR 3 (w_o ly)"}</definedName>
    <definedName name="tiumut" localSheetId="7" hidden="1">{#N/A,#N/A,FALSE,"SUM QTR 3";#N/A,#N/A,FALSE,"Detail QTR 3 (w_o ly)"}</definedName>
    <definedName name="tiumut" localSheetId="10" hidden="1">{#N/A,#N/A,FALSE,"SUM QTR 3";#N/A,#N/A,FALSE,"Detail QTR 3 (w_o ly)"}</definedName>
    <definedName name="tiumut" hidden="1">{#N/A,#N/A,FALSE,"SUM QTR 3";#N/A,#N/A,FALSE,"Detail QTR 3 (w_o ly)"}</definedName>
    <definedName name="ujm" localSheetId="8" hidden="1">{#N/A,#N/A,FALSE,"Bgt";#N/A,#N/A,FALSE,"Act";#N/A,#N/A,FALSE,"Chrt Data";#N/A,#N/A,FALSE,"Bus Result";#N/A,#N/A,FALSE,"Main Charts";#N/A,#N/A,FALSE,"P&amp;L Ttl";#N/A,#N/A,FALSE,"P&amp;L C_Ttl";#N/A,#N/A,FALSE,"P&amp;L C_Oct";#N/A,#N/A,FALSE,"P&amp;L C_Sep";#N/A,#N/A,FALSE,"1996";#N/A,#N/A,FALSE,"Data"}</definedName>
    <definedName name="ujm" localSheetId="6" hidden="1">{#N/A,#N/A,FALSE,"Bgt";#N/A,#N/A,FALSE,"Act";#N/A,#N/A,FALSE,"Chrt Data";#N/A,#N/A,FALSE,"Bus Result";#N/A,#N/A,FALSE,"Main Charts";#N/A,#N/A,FALSE,"P&amp;L Ttl";#N/A,#N/A,FALSE,"P&amp;L C_Ttl";#N/A,#N/A,FALSE,"P&amp;L C_Oct";#N/A,#N/A,FALSE,"P&amp;L C_Sep";#N/A,#N/A,FALSE,"1996";#N/A,#N/A,FALSE,"Data"}</definedName>
    <definedName name="ujm" localSheetId="2"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localSheetId="7" hidden="1">{#N/A,#N/A,FALSE,"Bgt";#N/A,#N/A,FALSE,"Act";#N/A,#N/A,FALSE,"Chrt Data";#N/A,#N/A,FALSE,"Bus Result";#N/A,#N/A,FALSE,"Main Charts";#N/A,#N/A,FALSE,"P&amp;L Ttl";#N/A,#N/A,FALSE,"P&amp;L C_Ttl";#N/A,#N/A,FALSE,"P&amp;L C_Oct";#N/A,#N/A,FALSE,"P&amp;L C_Sep";#N/A,#N/A,FALSE,"1996";#N/A,#N/A,FALSE,"Data"}</definedName>
    <definedName name="ujm" localSheetId="10"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2" hidden="1">{#N/A,#N/A,FALSE,"P&amp;L Ttl";#N/A,#N/A,FALSE,"P&amp;L C_Ttl New";#N/A,#N/A,FALSE,"Bus Res";#N/A,#N/A,FALSE,"Chrts";#N/A,#N/A,FALSE,"pcf";#N/A,#N/A,FALSE,"pcr ";#N/A,#N/A,FALSE,"Exp Stmt ";#N/A,#N/A,FALSE,"Cap";#N/A,#N/A,FALSE,"IT Ytd"}</definedName>
    <definedName name="ukfykf" localSheetId="5" hidden="1">{#N/A,#N/A,FALSE,"P&amp;L Ttl";#N/A,#N/A,FALSE,"P&amp;L C_Ttl New";#N/A,#N/A,FALSE,"Bus Res";#N/A,#N/A,FALSE,"Chrts";#N/A,#N/A,FALSE,"pcf";#N/A,#N/A,FALSE,"pcr ";#N/A,#N/A,FALSE,"Exp Stmt ";#N/A,#N/A,FALSE,"Cap";#N/A,#N/A,FALSE,"IT Ytd"}</definedName>
    <definedName name="ukfykf" localSheetId="10"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2" hidden="1">{#N/A,#N/A,FALSE,"pcf";#N/A,#N/A,FALSE,"pcr"}</definedName>
    <definedName name="w" localSheetId="5" hidden="1">{#N/A,#N/A,FALSE,"pcf";#N/A,#N/A,FALSE,"pcr"}</definedName>
    <definedName name="w" localSheetId="10" hidden="1">{#N/A,#N/A,FALSE,"pcf";#N/A,#N/A,FALSE,"pcr"}</definedName>
    <definedName name="w" hidden="1">{#N/A,#N/A,FALSE,"pcf";#N/A,#N/A,FALSE,"pcr"}</definedName>
    <definedName name="w4yy"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2"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localSheetId="10"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Business._.Report._.for._.Executive." localSheetId="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2"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3"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5"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0"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Data._.Input." localSheetId="6" hidden="1">{#N/A,#N/A,FALSE,"Input - Target 02"}</definedName>
    <definedName name="wrn.Data._.Input." localSheetId="2" hidden="1">{#N/A,#N/A,FALSE,"Input - Target 02"}</definedName>
    <definedName name="wrn.Data._.Input." localSheetId="3" hidden="1">{#N/A,#N/A,FALSE,"Input - Target 02"}</definedName>
    <definedName name="wrn.Data._.Input." localSheetId="5" hidden="1">{#N/A,#N/A,FALSE,"Input - Target 02"}</definedName>
    <definedName name="wrn.Data._.Input." localSheetId="10" hidden="1">{#N/A,#N/A,FALSE,"Input - Target 02"}</definedName>
    <definedName name="wrn.Data._.Input." hidden="1">{#N/A,#N/A,FALSE,"Input - Target 02"}</definedName>
    <definedName name="wrn.Dividend._.Schedule." localSheetId="2" hidden="1">{"Dividend",#N/A,FALSE,"Cash Flow"}</definedName>
    <definedName name="wrn.Dividend._.Schedule." localSheetId="5" hidden="1">{"Dividend",#N/A,FALSE,"Cash Flow"}</definedName>
    <definedName name="wrn.Dividend._.Schedule." localSheetId="10" hidden="1">{"Dividend",#N/A,FALSE,"Cash Flow"}</definedName>
    <definedName name="wrn.Dividend._.Schedule." hidden="1">{"Dividend",#N/A,FALSE,"Cash Flow"}</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ERPACKPG3." localSheetId="2" hidden="1">{"DJH3",#N/A,FALSE,"PFL00805";"PJB3",#N/A,FALSE,"PFL00805";"JMD3",#N/A,FALSE,"PFL00805";"DNB3",#N/A,FALSE,"PFL00805";"MJP3",#N/A,FALSE,"PFL00805";"RAB3",#N/A,FALSE,"PFL00805";"GJW3",#N/A,FALSE,"PFL00805";"MASTER3",#N/A,FALSE,"PFL00805"}</definedName>
    <definedName name="wrn.PERPACKPG3." localSheetId="5" hidden="1">{"DJH3",#N/A,FALSE,"PFL00805";"PJB3",#N/A,FALSE,"PFL00805";"JMD3",#N/A,FALSE,"PFL00805";"DNB3",#N/A,FALSE,"PFL00805";"MJP3",#N/A,FALSE,"PFL00805";"RAB3",#N/A,FALSE,"PFL00805";"GJW3",#N/A,FALSE,"PFL00805";"MASTER3",#N/A,FALSE,"PFL00805"}</definedName>
    <definedName name="wrn.PERPACKPG3." localSheetId="10"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S_R._.tables." localSheetId="2" hidden="1">{#N/A,#N/A,FALSE,"pcf";#N/A,#N/A,FALSE,"pcr"}</definedName>
    <definedName name="wrn.S_R._.tables." localSheetId="5" hidden="1">{#N/A,#N/A,FALSE,"pcf";#N/A,#N/A,FALSE,"pcr"}</definedName>
    <definedName name="wrn.S_R._.tables." localSheetId="10" hidden="1">{#N/A,#N/A,FALSE,"pcf";#N/A,#N/A,FALSE,"pcr"}</definedName>
    <definedName name="wrn.S_R._.tables." hidden="1">{#N/A,#N/A,FALSE,"pcf";#N/A,#N/A,FALSE,"pcr"}</definedName>
    <definedName name="wrn.S_RQTR3." localSheetId="2" hidden="1">{#N/A,#N/A,FALSE,"SUM QTR 3";#N/A,#N/A,FALSE,"Detail QTR 3 (w_o ly)"}</definedName>
    <definedName name="wrn.S_RQTR3." localSheetId="5" hidden="1">{#N/A,#N/A,FALSE,"SUM QTR 3";#N/A,#N/A,FALSE,"Detail QTR 3 (w_o ly)"}</definedName>
    <definedName name="wrn.S_RQTR3." localSheetId="10" hidden="1">{#N/A,#N/A,FALSE,"SUM QTR 3";#N/A,#N/A,FALSE,"Detail QTR 3 (w_o ly)"}</definedName>
    <definedName name="wrn.S_RQTR3." hidden="1">{#N/A,#N/A,FALSE,"SUM QTR 3";#N/A,#N/A,FALSE,"Detail QTR 3 (w_o ly)"}</definedName>
    <definedName name="ww" localSheetId="2" hidden="1">{"DJH3",#N/A,FALSE,"PFL00805";"PJB3",#N/A,FALSE,"PFL00805";"JMD3",#N/A,FALSE,"PFL00805";"DNB3",#N/A,FALSE,"PFL00805";"MJP3",#N/A,FALSE,"PFL00805";"RAB3",#N/A,FALSE,"PFL00805";"GJW3",#N/A,FALSE,"PFL00805";"MASTER3",#N/A,FALSE,"PFL00805"}</definedName>
    <definedName name="ww" localSheetId="5" hidden="1">{"DJH3",#N/A,FALSE,"PFL00805";"PJB3",#N/A,FALSE,"PFL00805";"JMD3",#N/A,FALSE,"PFL00805";"DNB3",#N/A,FALSE,"PFL00805";"MJP3",#N/A,FALSE,"PFL00805";"RAB3",#N/A,FALSE,"PFL00805";"GJW3",#N/A,FALSE,"PFL00805";"MASTER3",#N/A,FALSE,"PFL00805"}</definedName>
    <definedName name="ww" localSheetId="10" hidden="1">{"DJH3",#N/A,FALSE,"PFL00805";"PJB3",#N/A,FALSE,"PFL00805";"JMD3",#N/A,FALSE,"PFL00805";"DNB3",#N/A,FALSE,"PFL00805";"MJP3",#N/A,FALSE,"PFL00805";"RAB3",#N/A,FALSE,"PFL00805";"GJW3",#N/A,FALSE,"PFL00805";"MASTER3",#N/A,FALSE,"PFL00805"}</definedName>
    <definedName name="ww" hidden="1">{"DJH3",#N/A,FALSE,"PFL00805";"PJB3",#N/A,FALSE,"PFL00805";"JMD3",#N/A,FALSE,"PFL00805";"DNB3",#N/A,FALSE,"PFL00805";"MJP3",#N/A,FALSE,"PFL00805";"RAB3",#N/A,FALSE,"PFL00805";"GJW3",#N/A,FALSE,"PFL00805";"MASTER3",#N/A,FALSE,"PFL00805"}</definedName>
    <definedName name="yht" localSheetId="8" hidden="1">{#N/A,#N/A,FALSE,"SUM QTR 3";#N/A,#N/A,FALSE,"Detail QTR 3 (w_o ly)"}</definedName>
    <definedName name="yht" localSheetId="6" hidden="1">{#N/A,#N/A,FALSE,"SUM QTR 3";#N/A,#N/A,FALSE,"Detail QTR 3 (w_o ly)"}</definedName>
    <definedName name="yht" localSheetId="2" hidden="1">{#N/A,#N/A,FALSE,"SUM QTR 3";#N/A,#N/A,FALSE,"Detail QTR 3 (w_o ly)"}</definedName>
    <definedName name="yht" localSheetId="3" hidden="1">{#N/A,#N/A,FALSE,"SUM QTR 3";#N/A,#N/A,FALSE,"Detail QTR 3 (w_o ly)"}</definedName>
    <definedName name="yht" localSheetId="5" hidden="1">{#N/A,#N/A,FALSE,"SUM QTR 3";#N/A,#N/A,FALSE,"Detail QTR 3 (w_o ly)"}</definedName>
    <definedName name="yht" localSheetId="7" hidden="1">{#N/A,#N/A,FALSE,"SUM QTR 3";#N/A,#N/A,FALSE,"Detail QTR 3 (w_o ly)"}</definedName>
    <definedName name="yht" localSheetId="10" hidden="1">{#N/A,#N/A,FALSE,"SUM QTR 3";#N/A,#N/A,FALSE,"Detail QTR 3 (w_o ly)"}</definedName>
    <definedName name="yht" hidden="1">{#N/A,#N/A,FALSE,"SUM QTR 3";#N/A,#N/A,FALSE,"Detail QTR 3 (w_o ly)"}</definedName>
    <definedName name="Z_9AF1BD63_86F7_41E1_A4B4_D8DB22B54964_.wvu.PrintArea" localSheetId="10" hidden="1">'PAL Reset RIN'!$A$1:$L$46</definedName>
    <definedName name="Z_C8B120F9_20B7_4787_B929_C88AF67DA2E9_.wvu.PrintArea" localSheetId="10" hidden="1">'PAL Reset RIN'!$A$1:$L$46</definedName>
  </definedNames>
  <calcPr calcId="145621" concurrentCalc="0"/>
</workbook>
</file>

<file path=xl/calcChain.xml><?xml version="1.0" encoding="utf-8"?>
<calcChain xmlns="http://schemas.openxmlformats.org/spreadsheetml/2006/main">
  <c r="J92" i="55" l="1"/>
  <c r="J51" i="18"/>
  <c r="A1" i="18"/>
  <c r="A2" i="18"/>
  <c r="B16" i="31"/>
  <c r="G268" i="20"/>
  <c r="H268" i="20"/>
  <c r="I268" i="20"/>
  <c r="J268" i="20"/>
  <c r="K268" i="20"/>
  <c r="G269" i="20"/>
  <c r="H269" i="20"/>
  <c r="I269" i="20"/>
  <c r="J269" i="20"/>
  <c r="K269" i="20"/>
  <c r="G270" i="20"/>
  <c r="H270" i="20"/>
  <c r="I270" i="20"/>
  <c r="J270" i="20"/>
  <c r="K270" i="20"/>
  <c r="G271" i="20"/>
  <c r="H271" i="20"/>
  <c r="I271" i="20"/>
  <c r="J271" i="20"/>
  <c r="K271" i="20"/>
  <c r="G272" i="20"/>
  <c r="H272" i="20"/>
  <c r="I272" i="20"/>
  <c r="J272" i="20"/>
  <c r="K272" i="20"/>
  <c r="G275" i="20"/>
  <c r="H275" i="20"/>
  <c r="I275" i="20"/>
  <c r="J275" i="20"/>
  <c r="K275" i="20"/>
  <c r="G276" i="20"/>
  <c r="H276" i="20"/>
  <c r="I276" i="20"/>
  <c r="J276" i="20"/>
  <c r="K276" i="20"/>
  <c r="G277" i="20"/>
  <c r="H277" i="20"/>
  <c r="I277" i="20"/>
  <c r="J277" i="20"/>
  <c r="K277" i="20"/>
  <c r="G278" i="20"/>
  <c r="H278" i="20"/>
  <c r="I278" i="20"/>
  <c r="J278" i="20"/>
  <c r="K278" i="20"/>
  <c r="G279" i="20"/>
  <c r="H279" i="20"/>
  <c r="I279" i="20"/>
  <c r="J279" i="20"/>
  <c r="K279" i="20"/>
  <c r="G282" i="20"/>
  <c r="H282" i="20"/>
  <c r="I282" i="20"/>
  <c r="J282" i="20"/>
  <c r="K282" i="20"/>
  <c r="G283" i="20"/>
  <c r="H283" i="20"/>
  <c r="I283" i="20"/>
  <c r="J283" i="20"/>
  <c r="K283" i="20"/>
  <c r="G284" i="20"/>
  <c r="H284" i="20"/>
  <c r="I284" i="20"/>
  <c r="J284" i="20"/>
  <c r="K284" i="20"/>
  <c r="G285" i="20"/>
  <c r="H285" i="20"/>
  <c r="I285" i="20"/>
  <c r="J285" i="20"/>
  <c r="K285" i="20"/>
  <c r="G286" i="20"/>
  <c r="H286" i="20"/>
  <c r="I286" i="20"/>
  <c r="J286" i="20"/>
  <c r="K286" i="20"/>
  <c r="F290" i="20"/>
  <c r="G290" i="20"/>
  <c r="H290" i="20"/>
  <c r="I290" i="20"/>
  <c r="J290" i="20"/>
  <c r="F291" i="20"/>
  <c r="G291" i="20"/>
  <c r="F292" i="20"/>
  <c r="G292" i="20"/>
  <c r="H292" i="20"/>
  <c r="F293" i="20"/>
  <c r="G293" i="20"/>
  <c r="F294" i="20"/>
  <c r="G294" i="20"/>
  <c r="H294" i="20"/>
  <c r="F295" i="20"/>
  <c r="G295" i="20"/>
  <c r="F296" i="20"/>
  <c r="G296" i="20"/>
  <c r="H296" i="20"/>
  <c r="F297" i="20"/>
  <c r="G297" i="20"/>
  <c r="F298" i="20"/>
  <c r="G298" i="20"/>
  <c r="F301" i="20"/>
  <c r="G301" i="20"/>
  <c r="F302" i="20"/>
  <c r="G302" i="20"/>
  <c r="H302" i="20"/>
  <c r="F303" i="20"/>
  <c r="G303" i="20"/>
  <c r="F304" i="20"/>
  <c r="G304" i="20"/>
  <c r="H304" i="20"/>
  <c r="F305" i="20"/>
  <c r="G305" i="20"/>
  <c r="F306" i="20"/>
  <c r="G306" i="20"/>
  <c r="H306" i="20"/>
  <c r="I306" i="20"/>
  <c r="F307" i="20"/>
  <c r="G307" i="20"/>
  <c r="F308" i="20"/>
  <c r="G308" i="20"/>
  <c r="H308" i="20"/>
  <c r="F309" i="20"/>
  <c r="G309" i="20"/>
  <c r="F312" i="20"/>
  <c r="G312" i="20"/>
  <c r="H312" i="20"/>
  <c r="I312" i="20"/>
  <c r="F313" i="20"/>
  <c r="G313" i="20"/>
  <c r="F314" i="20"/>
  <c r="G314" i="20"/>
  <c r="H314" i="20"/>
  <c r="F315" i="20"/>
  <c r="G315" i="20"/>
  <c r="F316" i="20"/>
  <c r="G316" i="20"/>
  <c r="F317" i="20"/>
  <c r="G317" i="20"/>
  <c r="H317" i="20"/>
  <c r="F318" i="20"/>
  <c r="G318" i="20"/>
  <c r="H318" i="20"/>
  <c r="I318" i="20"/>
  <c r="F319" i="20"/>
  <c r="G319" i="20"/>
  <c r="H319" i="20"/>
  <c r="F320" i="20"/>
  <c r="G320" i="20"/>
  <c r="H320" i="20"/>
  <c r="I320" i="20"/>
  <c r="G88" i="20"/>
  <c r="H88" i="20"/>
  <c r="I88" i="20"/>
  <c r="J88" i="20"/>
  <c r="K88" i="20"/>
  <c r="N88" i="20"/>
  <c r="F139" i="20"/>
  <c r="N139" i="20"/>
  <c r="E8" i="18"/>
  <c r="G8" i="18"/>
  <c r="J8" i="18"/>
  <c r="O8" i="18"/>
  <c r="T8" i="18"/>
  <c r="E9" i="18"/>
  <c r="G9" i="18"/>
  <c r="J9" i="18"/>
  <c r="O9" i="18"/>
  <c r="T9" i="18"/>
  <c r="E10" i="18"/>
  <c r="G10" i="18"/>
  <c r="J10" i="18"/>
  <c r="O10" i="18"/>
  <c r="T10" i="18"/>
  <c r="E11" i="18"/>
  <c r="G11" i="18"/>
  <c r="J11" i="18"/>
  <c r="O11" i="18"/>
  <c r="T11" i="18"/>
  <c r="E12" i="18"/>
  <c r="G12" i="18"/>
  <c r="J12" i="18"/>
  <c r="O12" i="18"/>
  <c r="T12" i="18"/>
  <c r="T12" i="19"/>
  <c r="E13" i="18"/>
  <c r="G13" i="18"/>
  <c r="J13" i="18"/>
  <c r="O13" i="18"/>
  <c r="T13" i="18"/>
  <c r="E14" i="18"/>
  <c r="G14" i="18"/>
  <c r="J14" i="18"/>
  <c r="O14" i="18"/>
  <c r="T14" i="18"/>
  <c r="E15" i="18"/>
  <c r="G15" i="18"/>
  <c r="J15" i="18"/>
  <c r="O15" i="18"/>
  <c r="T15" i="18"/>
  <c r="E16" i="18"/>
  <c r="G16" i="18"/>
  <c r="J16" i="18"/>
  <c r="J16" i="19"/>
  <c r="O16" i="19"/>
  <c r="T16" i="19"/>
  <c r="Y16" i="19"/>
  <c r="O16" i="18"/>
  <c r="T16" i="18"/>
  <c r="E17" i="18"/>
  <c r="G17" i="18"/>
  <c r="J17" i="18"/>
  <c r="O17" i="18"/>
  <c r="O17" i="19"/>
  <c r="T17" i="18"/>
  <c r="E18" i="18"/>
  <c r="G18" i="18"/>
  <c r="J18" i="18"/>
  <c r="O18" i="18"/>
  <c r="T18" i="18"/>
  <c r="E19" i="18"/>
  <c r="G19" i="18"/>
  <c r="J19" i="18"/>
  <c r="O19" i="18"/>
  <c r="T19" i="18"/>
  <c r="E20" i="18"/>
  <c r="G20" i="18"/>
  <c r="J20" i="18"/>
  <c r="J20" i="19"/>
  <c r="O20" i="18"/>
  <c r="T20" i="18"/>
  <c r="E21" i="18"/>
  <c r="G21" i="18"/>
  <c r="J21" i="18"/>
  <c r="O21" i="18"/>
  <c r="O21" i="19"/>
  <c r="T21" i="18"/>
  <c r="E22" i="18"/>
  <c r="G22" i="18"/>
  <c r="J22" i="18"/>
  <c r="O22" i="18"/>
  <c r="T22" i="18"/>
  <c r="E23" i="18"/>
  <c r="G23" i="18"/>
  <c r="J23" i="18"/>
  <c r="O23" i="18"/>
  <c r="T23" i="18"/>
  <c r="E24" i="18"/>
  <c r="G24" i="18"/>
  <c r="J24" i="18"/>
  <c r="O24" i="18"/>
  <c r="T24" i="18"/>
  <c r="E25" i="18"/>
  <c r="G25" i="18"/>
  <c r="J25" i="18"/>
  <c r="O25" i="18"/>
  <c r="T25" i="18"/>
  <c r="E26" i="18"/>
  <c r="G26" i="18"/>
  <c r="J26" i="18"/>
  <c r="O26" i="18"/>
  <c r="T26" i="18"/>
  <c r="E27" i="18"/>
  <c r="G27" i="18"/>
  <c r="J27" i="18"/>
  <c r="O27" i="18"/>
  <c r="T27" i="18"/>
  <c r="E28" i="18"/>
  <c r="G28" i="18"/>
  <c r="J28" i="18"/>
  <c r="O28" i="18"/>
  <c r="T28" i="18"/>
  <c r="T28" i="19"/>
  <c r="E29" i="18"/>
  <c r="G29" i="18"/>
  <c r="J29" i="18"/>
  <c r="O29" i="18"/>
  <c r="T29" i="18"/>
  <c r="E30" i="18"/>
  <c r="G30" i="18"/>
  <c r="J30" i="18"/>
  <c r="O30" i="18"/>
  <c r="T30" i="18"/>
  <c r="E31" i="18"/>
  <c r="G31" i="18"/>
  <c r="J31" i="18"/>
  <c r="O31" i="18"/>
  <c r="T31" i="18"/>
  <c r="E32" i="18"/>
  <c r="J32" i="18"/>
  <c r="J32" i="19"/>
  <c r="G32" i="18"/>
  <c r="O32" i="18"/>
  <c r="T32" i="18"/>
  <c r="T32" i="19"/>
  <c r="E33" i="18"/>
  <c r="J33" i="18"/>
  <c r="G33" i="18"/>
  <c r="O33" i="18"/>
  <c r="T33" i="18"/>
  <c r="E34" i="18"/>
  <c r="J34" i="18"/>
  <c r="G34" i="18"/>
  <c r="O34" i="18"/>
  <c r="T34" i="18"/>
  <c r="E35" i="18"/>
  <c r="J35" i="18"/>
  <c r="G35" i="18"/>
  <c r="O35" i="18"/>
  <c r="T35" i="18"/>
  <c r="E36" i="18"/>
  <c r="J36" i="18"/>
  <c r="J36" i="19"/>
  <c r="G36" i="18"/>
  <c r="O36" i="18"/>
  <c r="T36" i="18"/>
  <c r="T36" i="19"/>
  <c r="E37" i="18"/>
  <c r="J37" i="18"/>
  <c r="G37" i="18"/>
  <c r="O37" i="18"/>
  <c r="T37" i="18"/>
  <c r="E38" i="18"/>
  <c r="J38" i="18"/>
  <c r="G38" i="18"/>
  <c r="O38" i="18"/>
  <c r="T38" i="18"/>
  <c r="E39" i="18"/>
  <c r="J39" i="18"/>
  <c r="G39" i="18"/>
  <c r="O39" i="18"/>
  <c r="T39" i="18"/>
  <c r="E40" i="18"/>
  <c r="J40" i="18"/>
  <c r="G40" i="18"/>
  <c r="O40" i="18"/>
  <c r="T40" i="18"/>
  <c r="E41" i="18"/>
  <c r="J41" i="18"/>
  <c r="G41" i="18"/>
  <c r="O41" i="18"/>
  <c r="T41" i="18"/>
  <c r="E42" i="18"/>
  <c r="J42" i="18"/>
  <c r="G42" i="18"/>
  <c r="O42" i="18"/>
  <c r="T42" i="18"/>
  <c r="E43" i="18"/>
  <c r="J43" i="18"/>
  <c r="G43" i="18"/>
  <c r="O43" i="18"/>
  <c r="T43" i="18"/>
  <c r="E44" i="18"/>
  <c r="J44" i="18"/>
  <c r="G44" i="18"/>
  <c r="O44" i="18"/>
  <c r="T44" i="18"/>
  <c r="E45" i="18"/>
  <c r="J45" i="18"/>
  <c r="G45" i="18"/>
  <c r="O45" i="18"/>
  <c r="T45" i="18"/>
  <c r="E46" i="18"/>
  <c r="G46" i="18"/>
  <c r="J46" i="18"/>
  <c r="O46" i="18"/>
  <c r="T46" i="18"/>
  <c r="E47" i="18"/>
  <c r="G47" i="18"/>
  <c r="J47" i="18"/>
  <c r="O47" i="18"/>
  <c r="T47" i="18"/>
  <c r="T47" i="19"/>
  <c r="E48" i="18"/>
  <c r="G48" i="18"/>
  <c r="J48" i="18"/>
  <c r="O48" i="18"/>
  <c r="T48" i="18"/>
  <c r="E49" i="18"/>
  <c r="G49" i="18"/>
  <c r="J49" i="18"/>
  <c r="O49" i="18"/>
  <c r="T49" i="18"/>
  <c r="E50" i="18"/>
  <c r="G50" i="18"/>
  <c r="J50" i="18"/>
  <c r="O50" i="18"/>
  <c r="T50" i="18"/>
  <c r="E51" i="18"/>
  <c r="G51" i="18"/>
  <c r="O51" i="18"/>
  <c r="T51" i="18"/>
  <c r="E52" i="18"/>
  <c r="J52" i="18"/>
  <c r="G52" i="18"/>
  <c r="O52" i="18"/>
  <c r="T52" i="18"/>
  <c r="E53" i="18"/>
  <c r="J53" i="18"/>
  <c r="G53" i="18"/>
  <c r="O53" i="18"/>
  <c r="T53" i="18"/>
  <c r="E54" i="18"/>
  <c r="J54" i="18"/>
  <c r="G54" i="18"/>
  <c r="O54" i="18"/>
  <c r="T54" i="18"/>
  <c r="E55" i="18"/>
  <c r="J55" i="18"/>
  <c r="G55" i="18"/>
  <c r="O55" i="18"/>
  <c r="T55" i="18"/>
  <c r="E56" i="18"/>
  <c r="J56" i="18"/>
  <c r="G56" i="18"/>
  <c r="O56" i="18"/>
  <c r="T56" i="18"/>
  <c r="E57" i="18"/>
  <c r="J57" i="18"/>
  <c r="G57" i="18"/>
  <c r="O57" i="18"/>
  <c r="T57" i="18"/>
  <c r="E58" i="18"/>
  <c r="J58" i="18"/>
  <c r="G58" i="18"/>
  <c r="O58" i="18"/>
  <c r="O58" i="19"/>
  <c r="T58" i="18"/>
  <c r="E59" i="18"/>
  <c r="J59" i="18"/>
  <c r="G59" i="18"/>
  <c r="O59" i="18"/>
  <c r="T59" i="18"/>
  <c r="E60" i="18"/>
  <c r="J60" i="18"/>
  <c r="G60" i="18"/>
  <c r="O60" i="18"/>
  <c r="T60" i="18"/>
  <c r="E61" i="18"/>
  <c r="J61" i="18"/>
  <c r="G61" i="18"/>
  <c r="O61" i="18"/>
  <c r="T61" i="18"/>
  <c r="E62" i="18"/>
  <c r="J62" i="18"/>
  <c r="J62" i="19"/>
  <c r="G62" i="18"/>
  <c r="O62" i="18"/>
  <c r="T62" i="18"/>
  <c r="E63" i="18"/>
  <c r="J63" i="18"/>
  <c r="G63" i="18"/>
  <c r="O63" i="18"/>
  <c r="T63" i="18"/>
  <c r="E64" i="18"/>
  <c r="J64" i="18"/>
  <c r="G64" i="18"/>
  <c r="O64" i="18"/>
  <c r="T64" i="18"/>
  <c r="E65" i="18"/>
  <c r="J65" i="18"/>
  <c r="G65" i="18"/>
  <c r="O65" i="18"/>
  <c r="T65" i="18"/>
  <c r="E66" i="18"/>
  <c r="J66" i="18"/>
  <c r="G66" i="18"/>
  <c r="O66" i="18"/>
  <c r="T66" i="18"/>
  <c r="E67" i="18"/>
  <c r="J67" i="18"/>
  <c r="G67" i="18"/>
  <c r="O67" i="18"/>
  <c r="T67" i="18"/>
  <c r="E68" i="18"/>
  <c r="J68" i="18"/>
  <c r="G68" i="18"/>
  <c r="O68" i="18"/>
  <c r="T68" i="18"/>
  <c r="E69" i="18"/>
  <c r="J69" i="18"/>
  <c r="G69" i="18"/>
  <c r="O69" i="18"/>
  <c r="T69" i="18"/>
  <c r="E70" i="18"/>
  <c r="J70" i="18"/>
  <c r="G70" i="18"/>
  <c r="O70" i="18"/>
  <c r="T70" i="18"/>
  <c r="E71" i="18"/>
  <c r="J71" i="18"/>
  <c r="G71" i="18"/>
  <c r="O71" i="18"/>
  <c r="T71" i="18"/>
  <c r="E72" i="18"/>
  <c r="J72" i="18"/>
  <c r="G72" i="18"/>
  <c r="O72" i="18"/>
  <c r="T72" i="18"/>
  <c r="E73" i="18"/>
  <c r="J73" i="18"/>
  <c r="G73" i="18"/>
  <c r="O73" i="18"/>
  <c r="T73" i="18"/>
  <c r="E74" i="18"/>
  <c r="J74" i="18"/>
  <c r="G74" i="18"/>
  <c r="O74" i="18"/>
  <c r="O74" i="19"/>
  <c r="T74" i="18"/>
  <c r="E75" i="18"/>
  <c r="J75" i="18"/>
  <c r="G75" i="18"/>
  <c r="O75" i="18"/>
  <c r="T75" i="18"/>
  <c r="E76" i="18"/>
  <c r="J76" i="18"/>
  <c r="G76" i="18"/>
  <c r="O76" i="18"/>
  <c r="T76" i="18"/>
  <c r="E77" i="18"/>
  <c r="J77" i="18"/>
  <c r="G77" i="18"/>
  <c r="O77" i="18"/>
  <c r="T77" i="18"/>
  <c r="E78" i="18"/>
  <c r="J78" i="18"/>
  <c r="G78" i="18"/>
  <c r="O78" i="18"/>
  <c r="T78" i="18"/>
  <c r="E79" i="18"/>
  <c r="J79" i="18"/>
  <c r="G79" i="18"/>
  <c r="O79" i="18"/>
  <c r="T79" i="18"/>
  <c r="K8" i="18"/>
  <c r="P8" i="18"/>
  <c r="U8" i="18"/>
  <c r="K9" i="18"/>
  <c r="P9" i="18"/>
  <c r="U9" i="18"/>
  <c r="K10" i="18"/>
  <c r="P10" i="18"/>
  <c r="U10" i="18"/>
  <c r="K11" i="18"/>
  <c r="P11" i="18"/>
  <c r="P11" i="19"/>
  <c r="U11" i="18"/>
  <c r="K12" i="18"/>
  <c r="P12" i="18"/>
  <c r="U12" i="18"/>
  <c r="K13" i="18"/>
  <c r="P13" i="18"/>
  <c r="U13" i="18"/>
  <c r="K14" i="18"/>
  <c r="P14" i="18"/>
  <c r="U14" i="18"/>
  <c r="K15" i="18"/>
  <c r="P15" i="18"/>
  <c r="P15" i="19"/>
  <c r="U15" i="18"/>
  <c r="K16" i="18"/>
  <c r="P16" i="18"/>
  <c r="U16" i="18"/>
  <c r="K17" i="18"/>
  <c r="P17" i="18"/>
  <c r="U17" i="18"/>
  <c r="K18" i="18"/>
  <c r="P18" i="18"/>
  <c r="U18" i="18"/>
  <c r="K19" i="18"/>
  <c r="P19" i="18"/>
  <c r="P19" i="19"/>
  <c r="U19" i="18"/>
  <c r="K20" i="18"/>
  <c r="P20" i="18"/>
  <c r="U20" i="18"/>
  <c r="K21" i="18"/>
  <c r="P21" i="18"/>
  <c r="U21" i="18"/>
  <c r="K22" i="18"/>
  <c r="P22" i="18"/>
  <c r="U22" i="18"/>
  <c r="K23" i="18"/>
  <c r="P23" i="18"/>
  <c r="P23" i="19"/>
  <c r="U23" i="18"/>
  <c r="K24" i="18"/>
  <c r="P24" i="18"/>
  <c r="U24" i="18"/>
  <c r="K25" i="18"/>
  <c r="P25" i="18"/>
  <c r="U25" i="18"/>
  <c r="K26" i="18"/>
  <c r="P26" i="18"/>
  <c r="U26" i="18"/>
  <c r="K27" i="18"/>
  <c r="P27" i="18"/>
  <c r="P27" i="19"/>
  <c r="U27" i="18"/>
  <c r="K28" i="18"/>
  <c r="P28" i="18"/>
  <c r="U28" i="18"/>
  <c r="K29" i="18"/>
  <c r="P29" i="18"/>
  <c r="U29" i="18"/>
  <c r="K30" i="18"/>
  <c r="P30" i="18"/>
  <c r="U30" i="18"/>
  <c r="K31" i="18"/>
  <c r="P31" i="18"/>
  <c r="P31" i="19"/>
  <c r="U31" i="18"/>
  <c r="K32" i="18"/>
  <c r="P32" i="18"/>
  <c r="U32" i="18"/>
  <c r="K33" i="18"/>
  <c r="P33" i="18"/>
  <c r="U33" i="18"/>
  <c r="K34" i="18"/>
  <c r="P34" i="18"/>
  <c r="U34" i="18"/>
  <c r="K35" i="18"/>
  <c r="P35" i="18"/>
  <c r="P35" i="19"/>
  <c r="U35" i="18"/>
  <c r="K36" i="18"/>
  <c r="P36" i="18"/>
  <c r="U36" i="18"/>
  <c r="K37" i="18"/>
  <c r="P37" i="18"/>
  <c r="U37" i="18"/>
  <c r="K38" i="18"/>
  <c r="P38" i="18"/>
  <c r="U38" i="18"/>
  <c r="K39" i="18"/>
  <c r="P39" i="18"/>
  <c r="P39" i="19"/>
  <c r="U39" i="18"/>
  <c r="K40" i="18"/>
  <c r="P40" i="18"/>
  <c r="U40" i="18"/>
  <c r="K41" i="18"/>
  <c r="P41" i="18"/>
  <c r="U41" i="18"/>
  <c r="K42" i="18"/>
  <c r="P42" i="18"/>
  <c r="U42" i="18"/>
  <c r="K43" i="18"/>
  <c r="P43" i="18"/>
  <c r="P43" i="19"/>
  <c r="U43" i="18"/>
  <c r="K44" i="18"/>
  <c r="P44" i="18"/>
  <c r="U44" i="18"/>
  <c r="K45" i="18"/>
  <c r="P45" i="18"/>
  <c r="U45" i="18"/>
  <c r="K46" i="18"/>
  <c r="P46" i="18"/>
  <c r="U46" i="18"/>
  <c r="K47" i="18"/>
  <c r="P47" i="18"/>
  <c r="P47" i="19"/>
  <c r="U47" i="18"/>
  <c r="K48" i="18"/>
  <c r="P48" i="18"/>
  <c r="U48" i="18"/>
  <c r="K49" i="18"/>
  <c r="P49" i="18"/>
  <c r="U49" i="18"/>
  <c r="K50" i="18"/>
  <c r="P50" i="18"/>
  <c r="U50" i="18"/>
  <c r="K51" i="18"/>
  <c r="P51" i="18"/>
  <c r="P51" i="19"/>
  <c r="U51" i="18"/>
  <c r="K52" i="18"/>
  <c r="P52" i="18"/>
  <c r="U52" i="18"/>
  <c r="K53" i="18"/>
  <c r="P53" i="18"/>
  <c r="U53" i="18"/>
  <c r="K54" i="18"/>
  <c r="P54" i="18"/>
  <c r="U54" i="18"/>
  <c r="K55" i="18"/>
  <c r="P55" i="18"/>
  <c r="P55" i="19"/>
  <c r="U55" i="18"/>
  <c r="K56" i="18"/>
  <c r="P56" i="18"/>
  <c r="U56" i="18"/>
  <c r="K57" i="18"/>
  <c r="P57" i="18"/>
  <c r="U57" i="18"/>
  <c r="K58" i="18"/>
  <c r="P58" i="18"/>
  <c r="U58" i="18"/>
  <c r="K59" i="18"/>
  <c r="P59" i="18"/>
  <c r="P59" i="19"/>
  <c r="U59" i="18"/>
  <c r="K60" i="18"/>
  <c r="P60" i="18"/>
  <c r="U60" i="18"/>
  <c r="K61" i="18"/>
  <c r="P61" i="18"/>
  <c r="U61" i="18"/>
  <c r="K62" i="18"/>
  <c r="P62" i="18"/>
  <c r="U62" i="18"/>
  <c r="K63" i="18"/>
  <c r="P63" i="18"/>
  <c r="P63" i="19"/>
  <c r="U63" i="18"/>
  <c r="K64" i="18"/>
  <c r="P64" i="18"/>
  <c r="U64" i="18"/>
  <c r="K65" i="18"/>
  <c r="P65" i="18"/>
  <c r="U65" i="18"/>
  <c r="K66" i="18"/>
  <c r="P66" i="18"/>
  <c r="U66" i="18"/>
  <c r="K67" i="18"/>
  <c r="P67" i="18"/>
  <c r="P67" i="19"/>
  <c r="U67" i="18"/>
  <c r="K68" i="18"/>
  <c r="P68" i="18"/>
  <c r="U68" i="18"/>
  <c r="K69" i="18"/>
  <c r="P69" i="18"/>
  <c r="U69" i="18"/>
  <c r="K70" i="18"/>
  <c r="P70" i="18"/>
  <c r="U70" i="18"/>
  <c r="K71" i="18"/>
  <c r="P71" i="18"/>
  <c r="P71" i="19"/>
  <c r="U71" i="18"/>
  <c r="K72" i="18"/>
  <c r="P72" i="18"/>
  <c r="U72" i="18"/>
  <c r="K73" i="18"/>
  <c r="P73" i="18"/>
  <c r="U73" i="18"/>
  <c r="K74" i="18"/>
  <c r="P74" i="18"/>
  <c r="P74" i="19"/>
  <c r="U74" i="18"/>
  <c r="K75" i="18"/>
  <c r="P75" i="18"/>
  <c r="U75" i="18"/>
  <c r="K76" i="18"/>
  <c r="P76" i="18"/>
  <c r="P76" i="19"/>
  <c r="U76" i="18"/>
  <c r="K77" i="18"/>
  <c r="P77" i="18"/>
  <c r="U77" i="18"/>
  <c r="K78" i="18"/>
  <c r="P78" i="18"/>
  <c r="U78" i="18"/>
  <c r="K79" i="18"/>
  <c r="P79" i="18"/>
  <c r="U79" i="18"/>
  <c r="L8" i="18"/>
  <c r="Q8" i="18"/>
  <c r="V8" i="18"/>
  <c r="L9" i="18"/>
  <c r="Q9" i="18"/>
  <c r="V9" i="18"/>
  <c r="L10" i="18"/>
  <c r="Q10" i="18"/>
  <c r="V10" i="18"/>
  <c r="L11" i="18"/>
  <c r="Q11" i="18"/>
  <c r="V11" i="18"/>
  <c r="L12" i="18"/>
  <c r="Q12" i="18"/>
  <c r="V12" i="18"/>
  <c r="L13" i="18"/>
  <c r="Q13" i="18"/>
  <c r="V13" i="18"/>
  <c r="L14" i="18"/>
  <c r="Q14" i="18"/>
  <c r="V14" i="18"/>
  <c r="L15" i="18"/>
  <c r="Q15" i="18"/>
  <c r="V15" i="18"/>
  <c r="L16" i="18"/>
  <c r="Q16" i="18"/>
  <c r="V16" i="18"/>
  <c r="L17" i="18"/>
  <c r="Q17" i="18"/>
  <c r="V17" i="18"/>
  <c r="L18" i="18"/>
  <c r="Q18" i="18"/>
  <c r="V18" i="18"/>
  <c r="L19" i="18"/>
  <c r="Q19" i="18"/>
  <c r="V19" i="18"/>
  <c r="L20" i="18"/>
  <c r="Q20" i="18"/>
  <c r="V20" i="18"/>
  <c r="L21" i="18"/>
  <c r="Q21" i="18"/>
  <c r="V21" i="18"/>
  <c r="L22" i="18"/>
  <c r="Q22" i="18"/>
  <c r="V22" i="18"/>
  <c r="L23" i="18"/>
  <c r="Q23" i="18"/>
  <c r="V23" i="18"/>
  <c r="L24" i="18"/>
  <c r="Q24" i="18"/>
  <c r="V24" i="18"/>
  <c r="L25" i="18"/>
  <c r="Q25" i="18"/>
  <c r="V25" i="18"/>
  <c r="L26" i="18"/>
  <c r="Q26" i="18"/>
  <c r="V26" i="18"/>
  <c r="L27" i="18"/>
  <c r="Q27" i="18"/>
  <c r="V27" i="18"/>
  <c r="L28" i="18"/>
  <c r="Q28" i="18"/>
  <c r="V28" i="18"/>
  <c r="V28" i="19"/>
  <c r="L29" i="18"/>
  <c r="Q29" i="18"/>
  <c r="V29" i="18"/>
  <c r="L30" i="18"/>
  <c r="Q30" i="18"/>
  <c r="V30" i="18"/>
  <c r="L31" i="18"/>
  <c r="Q31" i="18"/>
  <c r="V31" i="18"/>
  <c r="L32" i="18"/>
  <c r="Q32" i="18"/>
  <c r="V32" i="18"/>
  <c r="Q33" i="18"/>
  <c r="V33" i="18"/>
  <c r="L34" i="18"/>
  <c r="Q34" i="18"/>
  <c r="Q34" i="19"/>
  <c r="V34" i="18"/>
  <c r="L35" i="18"/>
  <c r="Q35" i="18"/>
  <c r="V35" i="18"/>
  <c r="L36" i="18"/>
  <c r="Q36" i="18"/>
  <c r="V36" i="18"/>
  <c r="L37" i="18"/>
  <c r="Q37" i="18"/>
  <c r="V37" i="18"/>
  <c r="L38" i="18"/>
  <c r="Q38" i="18"/>
  <c r="Q38" i="19"/>
  <c r="V38" i="18"/>
  <c r="L39" i="18"/>
  <c r="Q39" i="18"/>
  <c r="V39" i="18"/>
  <c r="L40" i="18"/>
  <c r="Q40" i="18"/>
  <c r="V40" i="18"/>
  <c r="L41" i="18"/>
  <c r="Q41" i="18"/>
  <c r="V41" i="18"/>
  <c r="L42" i="18"/>
  <c r="Q42" i="18"/>
  <c r="Q42" i="19"/>
  <c r="V42" i="18"/>
  <c r="L43" i="18"/>
  <c r="Q43" i="18"/>
  <c r="V43" i="18"/>
  <c r="L44" i="18"/>
  <c r="Q44" i="18"/>
  <c r="V44" i="18"/>
  <c r="L45" i="18"/>
  <c r="Q45" i="18"/>
  <c r="V45" i="18"/>
  <c r="L46" i="18"/>
  <c r="Q46" i="18"/>
  <c r="V46" i="18"/>
  <c r="L47" i="18"/>
  <c r="Q47" i="18"/>
  <c r="V47" i="18"/>
  <c r="L48" i="18"/>
  <c r="Q48" i="18"/>
  <c r="V48" i="18"/>
  <c r="L49" i="18"/>
  <c r="Q49" i="18"/>
  <c r="V49" i="18"/>
  <c r="L50" i="18"/>
  <c r="Q50" i="18"/>
  <c r="Q50" i="19"/>
  <c r="V50" i="18"/>
  <c r="L51" i="18"/>
  <c r="Q51" i="18"/>
  <c r="V51" i="18"/>
  <c r="L52" i="18"/>
  <c r="Q52" i="18"/>
  <c r="V52" i="18"/>
  <c r="L53" i="18"/>
  <c r="Q53" i="18"/>
  <c r="V53" i="18"/>
  <c r="L54" i="18"/>
  <c r="Q54" i="18"/>
  <c r="Q54" i="19"/>
  <c r="V54" i="18"/>
  <c r="L55" i="18"/>
  <c r="Q55" i="18"/>
  <c r="V55" i="18"/>
  <c r="L56" i="18"/>
  <c r="Q56" i="18"/>
  <c r="V56" i="18"/>
  <c r="L57" i="18"/>
  <c r="Q57" i="18"/>
  <c r="V57" i="18"/>
  <c r="L58" i="18"/>
  <c r="Q58" i="18"/>
  <c r="Q58" i="19"/>
  <c r="V58" i="18"/>
  <c r="L59" i="18"/>
  <c r="Q59" i="18"/>
  <c r="V59" i="18"/>
  <c r="L60" i="18"/>
  <c r="Q60" i="18"/>
  <c r="V60" i="18"/>
  <c r="L61" i="18"/>
  <c r="Q61" i="18"/>
  <c r="V61" i="18"/>
  <c r="L62" i="18"/>
  <c r="Q62" i="18"/>
  <c r="Q62" i="19"/>
  <c r="V62" i="18"/>
  <c r="L63" i="18"/>
  <c r="Q63" i="18"/>
  <c r="V63" i="18"/>
  <c r="L64" i="18"/>
  <c r="Q64" i="18"/>
  <c r="V64" i="18"/>
  <c r="L65" i="18"/>
  <c r="Q65" i="18"/>
  <c r="V65" i="18"/>
  <c r="L66" i="18"/>
  <c r="Q66" i="18"/>
  <c r="Q66" i="19"/>
  <c r="V66" i="18"/>
  <c r="L67" i="18"/>
  <c r="Q67" i="18"/>
  <c r="V67" i="18"/>
  <c r="L68" i="18"/>
  <c r="Q68" i="18"/>
  <c r="V68" i="18"/>
  <c r="L69" i="18"/>
  <c r="Q69" i="18"/>
  <c r="V69" i="18"/>
  <c r="L70" i="18"/>
  <c r="Q70" i="18"/>
  <c r="Q70" i="19"/>
  <c r="V70" i="18"/>
  <c r="L71" i="18"/>
  <c r="Q71" i="18"/>
  <c r="V71" i="18"/>
  <c r="L72" i="18"/>
  <c r="Q72" i="18"/>
  <c r="V72" i="18"/>
  <c r="L73" i="18"/>
  <c r="Q73" i="18"/>
  <c r="V73" i="18"/>
  <c r="L74" i="18"/>
  <c r="Q74" i="18"/>
  <c r="Q74" i="19"/>
  <c r="V74" i="18"/>
  <c r="L75" i="18"/>
  <c r="Q75" i="18"/>
  <c r="V75" i="18"/>
  <c r="L76" i="18"/>
  <c r="Q76" i="18"/>
  <c r="V76" i="18"/>
  <c r="L77" i="18"/>
  <c r="Q77" i="18"/>
  <c r="V77" i="18"/>
  <c r="L78" i="18"/>
  <c r="Q78" i="18"/>
  <c r="Q78" i="19"/>
  <c r="V78" i="18"/>
  <c r="L79" i="18"/>
  <c r="Q79" i="18"/>
  <c r="V79" i="18"/>
  <c r="M8" i="18"/>
  <c r="R8" i="18"/>
  <c r="W8" i="18"/>
  <c r="M9" i="18"/>
  <c r="M9" i="19"/>
  <c r="R9" i="18"/>
  <c r="W9" i="18"/>
  <c r="W9" i="19"/>
  <c r="R9" i="19"/>
  <c r="AB9" i="19"/>
  <c r="M10" i="18"/>
  <c r="R10" i="18"/>
  <c r="R10" i="19"/>
  <c r="W10" i="18"/>
  <c r="M11" i="18"/>
  <c r="R11" i="18"/>
  <c r="W11" i="18"/>
  <c r="M12" i="18"/>
  <c r="R12" i="18"/>
  <c r="W12" i="18"/>
  <c r="M13" i="18"/>
  <c r="M13" i="19"/>
  <c r="R13" i="18"/>
  <c r="W13" i="18"/>
  <c r="W13" i="19"/>
  <c r="R13" i="19"/>
  <c r="AB13" i="19"/>
  <c r="M14" i="18"/>
  <c r="R14" i="18"/>
  <c r="R14" i="19"/>
  <c r="W14" i="18"/>
  <c r="M15" i="18"/>
  <c r="R15" i="18"/>
  <c r="W15" i="18"/>
  <c r="M16" i="18"/>
  <c r="R16" i="18"/>
  <c r="W16" i="18"/>
  <c r="M17" i="18"/>
  <c r="M17" i="19"/>
  <c r="R17" i="18"/>
  <c r="W17" i="18"/>
  <c r="W17" i="19"/>
  <c r="R17" i="19"/>
  <c r="AB17" i="19"/>
  <c r="M18" i="18"/>
  <c r="R18" i="18"/>
  <c r="R18" i="19"/>
  <c r="W18" i="18"/>
  <c r="M19" i="18"/>
  <c r="R19" i="18"/>
  <c r="R19" i="19"/>
  <c r="W19" i="18"/>
  <c r="M20" i="18"/>
  <c r="R20" i="18"/>
  <c r="W20" i="18"/>
  <c r="M21" i="18"/>
  <c r="M21" i="19"/>
  <c r="R21" i="18"/>
  <c r="W21" i="18"/>
  <c r="W21" i="19"/>
  <c r="R21" i="19"/>
  <c r="AB21" i="19"/>
  <c r="M22" i="18"/>
  <c r="R22" i="18"/>
  <c r="R22" i="19"/>
  <c r="W22" i="18"/>
  <c r="M23" i="18"/>
  <c r="R23" i="18"/>
  <c r="W23" i="18"/>
  <c r="M24" i="18"/>
  <c r="R24" i="18"/>
  <c r="W24" i="18"/>
  <c r="M25" i="18"/>
  <c r="M25" i="19"/>
  <c r="R25" i="18"/>
  <c r="W25" i="18"/>
  <c r="W25" i="19"/>
  <c r="R25" i="19"/>
  <c r="AB25" i="19"/>
  <c r="M26" i="18"/>
  <c r="R26" i="18"/>
  <c r="R26" i="19"/>
  <c r="W26" i="18"/>
  <c r="M27" i="18"/>
  <c r="R27" i="18"/>
  <c r="W27" i="18"/>
  <c r="M28" i="18"/>
  <c r="R28" i="18"/>
  <c r="W28" i="18"/>
  <c r="M29" i="18"/>
  <c r="M29" i="19"/>
  <c r="R29" i="18"/>
  <c r="W29" i="18"/>
  <c r="W29" i="19"/>
  <c r="R29" i="19"/>
  <c r="AB29" i="19"/>
  <c r="M30" i="18"/>
  <c r="R30" i="18"/>
  <c r="R30" i="19"/>
  <c r="W30" i="18"/>
  <c r="M31" i="18"/>
  <c r="R31" i="18"/>
  <c r="W31" i="18"/>
  <c r="M32" i="18"/>
  <c r="R32" i="18"/>
  <c r="W32" i="18"/>
  <c r="M33" i="18"/>
  <c r="M33" i="19"/>
  <c r="R33" i="18"/>
  <c r="W33" i="18"/>
  <c r="W33" i="19"/>
  <c r="R33" i="19"/>
  <c r="AB33" i="19"/>
  <c r="M34" i="18"/>
  <c r="R34" i="18"/>
  <c r="R34" i="19"/>
  <c r="W34" i="18"/>
  <c r="M35" i="18"/>
  <c r="R35" i="18"/>
  <c r="W35" i="18"/>
  <c r="M36" i="18"/>
  <c r="R36" i="18"/>
  <c r="W36" i="18"/>
  <c r="M37" i="18"/>
  <c r="M37" i="19"/>
  <c r="R37" i="18"/>
  <c r="W37" i="18"/>
  <c r="W37" i="19"/>
  <c r="R37" i="19"/>
  <c r="AB37" i="19"/>
  <c r="M38" i="18"/>
  <c r="R38" i="18"/>
  <c r="R38" i="19"/>
  <c r="W38" i="18"/>
  <c r="M39" i="18"/>
  <c r="R39" i="18"/>
  <c r="W39" i="18"/>
  <c r="M40" i="18"/>
  <c r="R40" i="18"/>
  <c r="W40" i="18"/>
  <c r="M41" i="18"/>
  <c r="M41" i="19"/>
  <c r="R41" i="18"/>
  <c r="W41" i="18"/>
  <c r="W41" i="19"/>
  <c r="R41" i="19"/>
  <c r="AB41" i="19"/>
  <c r="M42" i="18"/>
  <c r="R42" i="18"/>
  <c r="R42" i="19"/>
  <c r="W42" i="18"/>
  <c r="M43" i="18"/>
  <c r="R43" i="18"/>
  <c r="W43" i="18"/>
  <c r="M44" i="18"/>
  <c r="R44" i="18"/>
  <c r="W44" i="18"/>
  <c r="M45" i="18"/>
  <c r="M45" i="19"/>
  <c r="R45" i="18"/>
  <c r="W45" i="18"/>
  <c r="W45" i="19"/>
  <c r="R45" i="19"/>
  <c r="AB45" i="19"/>
  <c r="M46" i="18"/>
  <c r="R46" i="18"/>
  <c r="R46" i="19"/>
  <c r="W46" i="18"/>
  <c r="M47" i="18"/>
  <c r="R47" i="18"/>
  <c r="W47" i="18"/>
  <c r="M48" i="18"/>
  <c r="M48" i="19"/>
  <c r="R48" i="18"/>
  <c r="W48" i="18"/>
  <c r="M49" i="18"/>
  <c r="M49" i="19"/>
  <c r="R49" i="18"/>
  <c r="W49" i="18"/>
  <c r="W49" i="19"/>
  <c r="R49" i="19"/>
  <c r="AB49" i="19"/>
  <c r="M50" i="18"/>
  <c r="R50" i="18"/>
  <c r="W50" i="18"/>
  <c r="M51" i="18"/>
  <c r="R51" i="18"/>
  <c r="R51" i="19"/>
  <c r="W51" i="18"/>
  <c r="M52" i="18"/>
  <c r="M52" i="19"/>
  <c r="R52" i="18"/>
  <c r="W52" i="18"/>
  <c r="M53" i="18"/>
  <c r="M53" i="19"/>
  <c r="R53" i="18"/>
  <c r="W53" i="18"/>
  <c r="W53" i="19"/>
  <c r="R53" i="19"/>
  <c r="AB53" i="19"/>
  <c r="M54" i="18"/>
  <c r="R54" i="18"/>
  <c r="W54" i="18"/>
  <c r="M55" i="18"/>
  <c r="R55" i="18"/>
  <c r="R55" i="19"/>
  <c r="W55" i="18"/>
  <c r="M56" i="18"/>
  <c r="M56" i="19"/>
  <c r="R56" i="18"/>
  <c r="W56" i="18"/>
  <c r="M57" i="18"/>
  <c r="M57" i="19"/>
  <c r="R57" i="18"/>
  <c r="W57" i="18"/>
  <c r="W57" i="19"/>
  <c r="R57" i="19"/>
  <c r="AB57" i="19"/>
  <c r="M58" i="18"/>
  <c r="R58" i="18"/>
  <c r="W58" i="18"/>
  <c r="M59" i="18"/>
  <c r="R59" i="18"/>
  <c r="W59" i="18"/>
  <c r="M60" i="18"/>
  <c r="M60" i="19"/>
  <c r="R60" i="18"/>
  <c r="W60" i="18"/>
  <c r="M61" i="18"/>
  <c r="M61" i="19"/>
  <c r="R61" i="18"/>
  <c r="W61" i="18"/>
  <c r="W61" i="19"/>
  <c r="R61" i="19"/>
  <c r="AB61" i="19"/>
  <c r="M62" i="18"/>
  <c r="R62" i="18"/>
  <c r="W62" i="18"/>
  <c r="M63" i="18"/>
  <c r="R63" i="18"/>
  <c r="W63" i="18"/>
  <c r="M64" i="18"/>
  <c r="M64" i="19"/>
  <c r="R64" i="18"/>
  <c r="W64" i="18"/>
  <c r="M65" i="18"/>
  <c r="M65" i="19"/>
  <c r="R65" i="18"/>
  <c r="W65" i="18"/>
  <c r="W65" i="19"/>
  <c r="R65" i="19"/>
  <c r="AB65" i="19"/>
  <c r="M66" i="18"/>
  <c r="R66" i="18"/>
  <c r="W66" i="18"/>
  <c r="M67" i="18"/>
  <c r="R67" i="18"/>
  <c r="R67" i="19"/>
  <c r="W67" i="18"/>
  <c r="M68" i="18"/>
  <c r="M68" i="19"/>
  <c r="R68" i="18"/>
  <c r="W68" i="18"/>
  <c r="M69" i="18"/>
  <c r="M69" i="19"/>
  <c r="R69" i="18"/>
  <c r="W69" i="18"/>
  <c r="W69" i="19"/>
  <c r="R69" i="19"/>
  <c r="AB69" i="19"/>
  <c r="M70" i="18"/>
  <c r="R70" i="18"/>
  <c r="W70" i="18"/>
  <c r="M71" i="18"/>
  <c r="R71" i="18"/>
  <c r="R71" i="19"/>
  <c r="W71" i="18"/>
  <c r="M72" i="18"/>
  <c r="M72" i="19"/>
  <c r="R72" i="18"/>
  <c r="W72" i="18"/>
  <c r="M73" i="18"/>
  <c r="M73" i="19"/>
  <c r="R73" i="18"/>
  <c r="W73" i="18"/>
  <c r="W73" i="19"/>
  <c r="R73" i="19"/>
  <c r="AB73" i="19"/>
  <c r="M74" i="18"/>
  <c r="R74" i="18"/>
  <c r="W74" i="18"/>
  <c r="M75" i="18"/>
  <c r="R75" i="18"/>
  <c r="W75" i="18"/>
  <c r="M76" i="18"/>
  <c r="M76" i="19"/>
  <c r="R76" i="18"/>
  <c r="W76" i="18"/>
  <c r="M77" i="18"/>
  <c r="M77" i="19"/>
  <c r="R77" i="18"/>
  <c r="W77" i="18"/>
  <c r="W77" i="19"/>
  <c r="R77" i="19"/>
  <c r="AB77" i="19"/>
  <c r="M78" i="18"/>
  <c r="R78" i="18"/>
  <c r="W78" i="18"/>
  <c r="M79" i="18"/>
  <c r="R79" i="18"/>
  <c r="W79" i="18"/>
  <c r="N8" i="18"/>
  <c r="S8" i="18"/>
  <c r="X8" i="18"/>
  <c r="N9" i="18"/>
  <c r="N9" i="19"/>
  <c r="S9" i="18"/>
  <c r="X9" i="18"/>
  <c r="X9" i="19"/>
  <c r="N10" i="18"/>
  <c r="S10" i="18"/>
  <c r="X10" i="18"/>
  <c r="N11" i="18"/>
  <c r="S11" i="18"/>
  <c r="X11" i="18"/>
  <c r="N12" i="18"/>
  <c r="S12" i="18"/>
  <c r="X12" i="18"/>
  <c r="N13" i="18"/>
  <c r="N13" i="19"/>
  <c r="S13" i="18"/>
  <c r="X13" i="18"/>
  <c r="X13" i="19"/>
  <c r="N14" i="18"/>
  <c r="S14" i="18"/>
  <c r="X14" i="18"/>
  <c r="N15" i="18"/>
  <c r="S15" i="18"/>
  <c r="X15" i="18"/>
  <c r="N16" i="18"/>
  <c r="S16" i="18"/>
  <c r="X16" i="18"/>
  <c r="N17" i="18"/>
  <c r="N17" i="19"/>
  <c r="S17" i="19"/>
  <c r="X17" i="19"/>
  <c r="AC17" i="19"/>
  <c r="S17" i="18"/>
  <c r="X17" i="18"/>
  <c r="N18" i="18"/>
  <c r="S18" i="18"/>
  <c r="X18" i="18"/>
  <c r="N19" i="18"/>
  <c r="S19" i="18"/>
  <c r="X19" i="18"/>
  <c r="N20" i="18"/>
  <c r="S20" i="18"/>
  <c r="X20" i="18"/>
  <c r="N21" i="18"/>
  <c r="N21" i="19"/>
  <c r="S21" i="19"/>
  <c r="X21" i="19"/>
  <c r="AC21" i="19"/>
  <c r="S21" i="18"/>
  <c r="X21" i="18"/>
  <c r="N22" i="18"/>
  <c r="S22" i="18"/>
  <c r="X22" i="18"/>
  <c r="N23" i="18"/>
  <c r="S23" i="18"/>
  <c r="X23" i="18"/>
  <c r="N24" i="18"/>
  <c r="S24" i="18"/>
  <c r="X24" i="18"/>
  <c r="N25" i="18"/>
  <c r="N25" i="19"/>
  <c r="S25" i="19"/>
  <c r="X25" i="19"/>
  <c r="AC25" i="19"/>
  <c r="S25" i="18"/>
  <c r="X25" i="18"/>
  <c r="N26" i="18"/>
  <c r="S26" i="18"/>
  <c r="X26" i="18"/>
  <c r="N27" i="18"/>
  <c r="S27" i="18"/>
  <c r="X27" i="18"/>
  <c r="N28" i="18"/>
  <c r="S28" i="18"/>
  <c r="X28" i="18"/>
  <c r="N29" i="18"/>
  <c r="N29" i="19"/>
  <c r="S29" i="19"/>
  <c r="X29" i="19"/>
  <c r="AC29" i="19"/>
  <c r="S29" i="18"/>
  <c r="X29" i="18"/>
  <c r="N30" i="18"/>
  <c r="S30" i="18"/>
  <c r="X30" i="18"/>
  <c r="N31" i="18"/>
  <c r="S31" i="18"/>
  <c r="X31" i="18"/>
  <c r="N32" i="18"/>
  <c r="S32" i="18"/>
  <c r="X32" i="18"/>
  <c r="N33" i="18"/>
  <c r="N33" i="19"/>
  <c r="S33" i="18"/>
  <c r="X33" i="18"/>
  <c r="X33" i="19"/>
  <c r="N34" i="18"/>
  <c r="S34" i="18"/>
  <c r="X34" i="18"/>
  <c r="N35" i="18"/>
  <c r="S35" i="18"/>
  <c r="X35" i="18"/>
  <c r="N36" i="18"/>
  <c r="S36" i="18"/>
  <c r="X36" i="18"/>
  <c r="N37" i="18"/>
  <c r="N37" i="19"/>
  <c r="S37" i="18"/>
  <c r="X37" i="18"/>
  <c r="X37" i="19"/>
  <c r="N38" i="18"/>
  <c r="S38" i="18"/>
  <c r="X38" i="18"/>
  <c r="N39" i="18"/>
  <c r="S39" i="18"/>
  <c r="X39" i="18"/>
  <c r="N40" i="18"/>
  <c r="S40" i="18"/>
  <c r="X40" i="18"/>
  <c r="N41" i="18"/>
  <c r="N41" i="19"/>
  <c r="S41" i="19"/>
  <c r="X41" i="19"/>
  <c r="AC41" i="19"/>
  <c r="S41" i="18"/>
  <c r="X41" i="18"/>
  <c r="N42" i="18"/>
  <c r="S42" i="18"/>
  <c r="X42" i="18"/>
  <c r="N43" i="18"/>
  <c r="S43" i="18"/>
  <c r="X43" i="18"/>
  <c r="N44" i="18"/>
  <c r="S44" i="18"/>
  <c r="X44" i="18"/>
  <c r="N45" i="18"/>
  <c r="N45" i="19"/>
  <c r="S45" i="19"/>
  <c r="X45" i="19"/>
  <c r="AC45" i="19"/>
  <c r="S45" i="18"/>
  <c r="X45" i="18"/>
  <c r="N46" i="18"/>
  <c r="S46" i="18"/>
  <c r="X46" i="18"/>
  <c r="N47" i="18"/>
  <c r="S47" i="18"/>
  <c r="S47" i="19"/>
  <c r="X47" i="18"/>
  <c r="N48" i="18"/>
  <c r="S48" i="18"/>
  <c r="X48" i="18"/>
  <c r="N49" i="18"/>
  <c r="S49" i="18"/>
  <c r="X49" i="18"/>
  <c r="N50" i="18"/>
  <c r="S50" i="18"/>
  <c r="X50" i="18"/>
  <c r="X50" i="19"/>
  <c r="N51" i="18"/>
  <c r="S51" i="18"/>
  <c r="S51" i="19"/>
  <c r="X51" i="18"/>
  <c r="N52" i="18"/>
  <c r="S52" i="18"/>
  <c r="X52" i="18"/>
  <c r="N53" i="18"/>
  <c r="S53" i="18"/>
  <c r="X53" i="18"/>
  <c r="X53" i="19"/>
  <c r="N54" i="18"/>
  <c r="S54" i="18"/>
  <c r="X54" i="18"/>
  <c r="X54" i="19"/>
  <c r="N55" i="18"/>
  <c r="S55" i="18"/>
  <c r="S55" i="19"/>
  <c r="X55" i="18"/>
  <c r="N56" i="18"/>
  <c r="S56" i="18"/>
  <c r="X56" i="18"/>
  <c r="N57" i="18"/>
  <c r="S57" i="18"/>
  <c r="X57" i="18"/>
  <c r="X57" i="19"/>
  <c r="N58" i="18"/>
  <c r="S58" i="18"/>
  <c r="X58" i="18"/>
  <c r="X58" i="19"/>
  <c r="N59" i="18"/>
  <c r="S59" i="18"/>
  <c r="S59" i="19"/>
  <c r="X59" i="18"/>
  <c r="N60" i="18"/>
  <c r="S60" i="18"/>
  <c r="X60" i="18"/>
  <c r="N61" i="18"/>
  <c r="S61" i="18"/>
  <c r="X61" i="18"/>
  <c r="X61" i="19"/>
  <c r="N62" i="18"/>
  <c r="S62" i="18"/>
  <c r="X62" i="18"/>
  <c r="X62" i="19"/>
  <c r="N63" i="18"/>
  <c r="S63" i="18"/>
  <c r="S63" i="19"/>
  <c r="X63" i="18"/>
  <c r="N64" i="18"/>
  <c r="S64" i="18"/>
  <c r="X64" i="18"/>
  <c r="N65" i="18"/>
  <c r="S65" i="18"/>
  <c r="X65" i="18"/>
  <c r="X65" i="19"/>
  <c r="N66" i="18"/>
  <c r="S66" i="18"/>
  <c r="X66" i="18"/>
  <c r="X66" i="19"/>
  <c r="N67" i="18"/>
  <c r="S67" i="18"/>
  <c r="S67" i="19"/>
  <c r="X67" i="18"/>
  <c r="N68" i="18"/>
  <c r="S68" i="18"/>
  <c r="X68" i="18"/>
  <c r="N69" i="18"/>
  <c r="S69" i="18"/>
  <c r="X69" i="18"/>
  <c r="X69" i="19"/>
  <c r="N70" i="18"/>
  <c r="S70" i="18"/>
  <c r="X70" i="18"/>
  <c r="X70" i="19"/>
  <c r="N71" i="18"/>
  <c r="S71" i="18"/>
  <c r="S71" i="19"/>
  <c r="X71" i="18"/>
  <c r="N72" i="18"/>
  <c r="S72" i="18"/>
  <c r="X72" i="18"/>
  <c r="N73" i="18"/>
  <c r="S73" i="18"/>
  <c r="X73" i="18"/>
  <c r="X73" i="19"/>
  <c r="N74" i="18"/>
  <c r="S74" i="18"/>
  <c r="X74" i="18"/>
  <c r="X74" i="19"/>
  <c r="N75" i="18"/>
  <c r="S75" i="18"/>
  <c r="S75" i="19"/>
  <c r="X75" i="18"/>
  <c r="N76" i="18"/>
  <c r="S76" i="18"/>
  <c r="X76" i="18"/>
  <c r="N77" i="18"/>
  <c r="S77" i="18"/>
  <c r="X77" i="18"/>
  <c r="X77" i="19"/>
  <c r="N78" i="18"/>
  <c r="S78" i="18"/>
  <c r="X78" i="18"/>
  <c r="X78" i="19"/>
  <c r="N79" i="18"/>
  <c r="S79" i="18"/>
  <c r="S79" i="19"/>
  <c r="X79" i="18"/>
  <c r="Y94" i="19"/>
  <c r="H14" i="55"/>
  <c r="Z94" i="19"/>
  <c r="I14" i="55"/>
  <c r="AA94" i="19"/>
  <c r="J14" i="55"/>
  <c r="AB94" i="19"/>
  <c r="K14" i="55"/>
  <c r="AC94" i="19"/>
  <c r="L14" i="55"/>
  <c r="Y92" i="19"/>
  <c r="Z92" i="19"/>
  <c r="AA92" i="19"/>
  <c r="AB92" i="19"/>
  <c r="AC92" i="19"/>
  <c r="J92" i="19"/>
  <c r="K92" i="19"/>
  <c r="L92" i="19"/>
  <c r="M92" i="19"/>
  <c r="N92" i="19"/>
  <c r="O92" i="19"/>
  <c r="P92" i="19"/>
  <c r="Q92" i="19"/>
  <c r="R92" i="19"/>
  <c r="S92" i="19"/>
  <c r="T92" i="19"/>
  <c r="U92" i="19"/>
  <c r="V92" i="19"/>
  <c r="W92" i="19"/>
  <c r="X92" i="19"/>
  <c r="J94" i="19"/>
  <c r="K94" i="19"/>
  <c r="L94" i="19"/>
  <c r="M94" i="19"/>
  <c r="N94" i="19"/>
  <c r="O94" i="19"/>
  <c r="P94" i="19"/>
  <c r="Q94" i="19"/>
  <c r="R94" i="19"/>
  <c r="S94" i="19"/>
  <c r="T94" i="19"/>
  <c r="U94" i="19"/>
  <c r="V94" i="19"/>
  <c r="W94" i="19"/>
  <c r="X94" i="19"/>
  <c r="Z114" i="19"/>
  <c r="AA114" i="19"/>
  <c r="AC115" i="19"/>
  <c r="AC118" i="19"/>
  <c r="Y119" i="19"/>
  <c r="Y80" i="18"/>
  <c r="Y4" i="18"/>
  <c r="G16" i="31"/>
  <c r="G11" i="31"/>
  <c r="K124" i="59"/>
  <c r="L124" i="59"/>
  <c r="K125" i="59"/>
  <c r="L125" i="59"/>
  <c r="K126" i="59"/>
  <c r="L126" i="59"/>
  <c r="K127" i="59"/>
  <c r="L127" i="59"/>
  <c r="K128" i="59"/>
  <c r="L128" i="59"/>
  <c r="K129" i="59"/>
  <c r="L129" i="59"/>
  <c r="K130" i="59"/>
  <c r="L130" i="59"/>
  <c r="K131" i="59"/>
  <c r="L131" i="59"/>
  <c r="K132" i="59"/>
  <c r="L132" i="59"/>
  <c r="K133" i="59"/>
  <c r="L133" i="59"/>
  <c r="K134" i="59"/>
  <c r="L134" i="59"/>
  <c r="K135" i="59"/>
  <c r="L135" i="59"/>
  <c r="K136" i="59"/>
  <c r="L136" i="59"/>
  <c r="K137" i="59"/>
  <c r="L137" i="59"/>
  <c r="K138" i="59"/>
  <c r="L138" i="59"/>
  <c r="K139" i="59"/>
  <c r="L139" i="59"/>
  <c r="K140" i="59"/>
  <c r="L140" i="59"/>
  <c r="K141" i="59"/>
  <c r="L141" i="59"/>
  <c r="K142" i="59"/>
  <c r="L142" i="59"/>
  <c r="K143" i="59"/>
  <c r="L143" i="59"/>
  <c r="K144" i="59"/>
  <c r="L144" i="59"/>
  <c r="K145" i="59"/>
  <c r="L145" i="59"/>
  <c r="K146" i="59"/>
  <c r="L146" i="59"/>
  <c r="K147" i="59"/>
  <c r="L147" i="59"/>
  <c r="L10" i="59"/>
  <c r="G19" i="31"/>
  <c r="G20" i="31"/>
  <c r="G21" i="31"/>
  <c r="G22" i="31"/>
  <c r="B8" i="18"/>
  <c r="C8" i="18"/>
  <c r="D8" i="18"/>
  <c r="F8" i="18"/>
  <c r="H8" i="18"/>
  <c r="I8" i="18"/>
  <c r="B9" i="18"/>
  <c r="C9" i="18"/>
  <c r="D9" i="18"/>
  <c r="F9" i="18"/>
  <c r="H9" i="18"/>
  <c r="I9" i="18"/>
  <c r="B10" i="18"/>
  <c r="C10" i="18"/>
  <c r="D10" i="18"/>
  <c r="F10" i="18"/>
  <c r="H10" i="18"/>
  <c r="I10" i="18"/>
  <c r="B11" i="18"/>
  <c r="C11" i="18"/>
  <c r="D11" i="18"/>
  <c r="F11" i="18"/>
  <c r="H11" i="18"/>
  <c r="I11" i="18"/>
  <c r="B12" i="18"/>
  <c r="C12" i="18"/>
  <c r="D12" i="18"/>
  <c r="F12" i="18"/>
  <c r="H12" i="18"/>
  <c r="I12" i="18"/>
  <c r="B13" i="18"/>
  <c r="C13" i="18"/>
  <c r="D13" i="18"/>
  <c r="F13" i="18"/>
  <c r="H13" i="18"/>
  <c r="I13" i="18"/>
  <c r="B14" i="18"/>
  <c r="C14" i="18"/>
  <c r="D14" i="18"/>
  <c r="F14" i="18"/>
  <c r="H14" i="18"/>
  <c r="I14" i="18"/>
  <c r="B15" i="18"/>
  <c r="C15" i="18"/>
  <c r="D15" i="18"/>
  <c r="F15" i="18"/>
  <c r="H15" i="18"/>
  <c r="I15" i="18"/>
  <c r="B16" i="18"/>
  <c r="C16" i="18"/>
  <c r="D16" i="18"/>
  <c r="F16" i="18"/>
  <c r="H16" i="18"/>
  <c r="I16" i="18"/>
  <c r="B17" i="18"/>
  <c r="C17" i="18"/>
  <c r="D17" i="18"/>
  <c r="F17" i="18"/>
  <c r="H17" i="18"/>
  <c r="I17" i="18"/>
  <c r="B18" i="18"/>
  <c r="C18" i="18"/>
  <c r="D18" i="18"/>
  <c r="F18" i="18"/>
  <c r="H18" i="18"/>
  <c r="I18" i="18"/>
  <c r="B19" i="18"/>
  <c r="C19" i="18"/>
  <c r="D19" i="18"/>
  <c r="F19" i="18"/>
  <c r="H19" i="18"/>
  <c r="I19" i="18"/>
  <c r="B20" i="18"/>
  <c r="C20" i="18"/>
  <c r="D20" i="18"/>
  <c r="F20" i="18"/>
  <c r="H20" i="18"/>
  <c r="I20" i="18"/>
  <c r="B21" i="18"/>
  <c r="C21" i="18"/>
  <c r="D21" i="18"/>
  <c r="F21" i="18"/>
  <c r="H21" i="18"/>
  <c r="I21" i="18"/>
  <c r="B22" i="18"/>
  <c r="C22" i="18"/>
  <c r="D22" i="18"/>
  <c r="F22" i="18"/>
  <c r="H22" i="18"/>
  <c r="I22" i="18"/>
  <c r="B23" i="18"/>
  <c r="C23" i="18"/>
  <c r="D23" i="18"/>
  <c r="F23" i="18"/>
  <c r="H23" i="18"/>
  <c r="I23" i="18"/>
  <c r="B24" i="18"/>
  <c r="C24" i="18"/>
  <c r="D24" i="18"/>
  <c r="F24" i="18"/>
  <c r="H24" i="18"/>
  <c r="I24" i="18"/>
  <c r="B25" i="18"/>
  <c r="C25" i="18"/>
  <c r="D25" i="18"/>
  <c r="F25" i="18"/>
  <c r="H25" i="18"/>
  <c r="I25" i="18"/>
  <c r="B26" i="18"/>
  <c r="C26" i="18"/>
  <c r="D26" i="18"/>
  <c r="F26" i="18"/>
  <c r="H26" i="18"/>
  <c r="I26" i="18"/>
  <c r="B27" i="18"/>
  <c r="C27" i="18"/>
  <c r="D27" i="18"/>
  <c r="F27" i="18"/>
  <c r="H27" i="18"/>
  <c r="I27" i="18"/>
  <c r="B28" i="18"/>
  <c r="C28" i="18"/>
  <c r="D28" i="18"/>
  <c r="F28" i="18"/>
  <c r="H28" i="18"/>
  <c r="I28" i="18"/>
  <c r="B29" i="18"/>
  <c r="C29" i="18"/>
  <c r="D29" i="18"/>
  <c r="F29" i="18"/>
  <c r="H29" i="18"/>
  <c r="I29" i="18"/>
  <c r="B30" i="18"/>
  <c r="C30" i="18"/>
  <c r="D30" i="18"/>
  <c r="F30" i="18"/>
  <c r="H30" i="18"/>
  <c r="I30" i="18"/>
  <c r="B31" i="18"/>
  <c r="C31" i="18"/>
  <c r="D31" i="18"/>
  <c r="F31" i="18"/>
  <c r="H31" i="18"/>
  <c r="I31" i="18"/>
  <c r="B32" i="18"/>
  <c r="C32" i="18"/>
  <c r="D32" i="18"/>
  <c r="F32" i="18"/>
  <c r="H32" i="18"/>
  <c r="I32" i="18"/>
  <c r="B33" i="18"/>
  <c r="C33" i="18"/>
  <c r="D33" i="18"/>
  <c r="F33" i="18"/>
  <c r="H33" i="18"/>
  <c r="I33" i="18"/>
  <c r="B34" i="18"/>
  <c r="C34" i="18"/>
  <c r="D34" i="18"/>
  <c r="F34" i="18"/>
  <c r="H34" i="18"/>
  <c r="I34" i="18"/>
  <c r="B35" i="18"/>
  <c r="C35" i="18"/>
  <c r="D35" i="18"/>
  <c r="F35" i="18"/>
  <c r="H35" i="18"/>
  <c r="I35" i="18"/>
  <c r="B36" i="18"/>
  <c r="C36" i="18"/>
  <c r="D36" i="18"/>
  <c r="F36" i="18"/>
  <c r="H36" i="18"/>
  <c r="I36" i="18"/>
  <c r="B37" i="18"/>
  <c r="C37" i="18"/>
  <c r="D37" i="18"/>
  <c r="F37" i="18"/>
  <c r="H37" i="18"/>
  <c r="I37" i="18"/>
  <c r="B38" i="18"/>
  <c r="C38" i="18"/>
  <c r="D38" i="18"/>
  <c r="F38" i="18"/>
  <c r="H38" i="18"/>
  <c r="I38" i="18"/>
  <c r="B39" i="18"/>
  <c r="C39" i="18"/>
  <c r="D39" i="18"/>
  <c r="F39" i="18"/>
  <c r="H39" i="18"/>
  <c r="I39" i="18"/>
  <c r="B40" i="18"/>
  <c r="C40" i="18"/>
  <c r="D40" i="18"/>
  <c r="F40" i="18"/>
  <c r="H40" i="18"/>
  <c r="I40" i="18"/>
  <c r="B41" i="18"/>
  <c r="C41" i="18"/>
  <c r="D41" i="18"/>
  <c r="F41" i="18"/>
  <c r="H41" i="18"/>
  <c r="I41" i="18"/>
  <c r="B42" i="18"/>
  <c r="C42" i="18"/>
  <c r="D42" i="18"/>
  <c r="F42" i="18"/>
  <c r="H42" i="18"/>
  <c r="I42" i="18"/>
  <c r="B43" i="18"/>
  <c r="C43" i="18"/>
  <c r="D43" i="18"/>
  <c r="F43" i="18"/>
  <c r="H43" i="18"/>
  <c r="I43" i="18"/>
  <c r="B44" i="18"/>
  <c r="C44" i="18"/>
  <c r="D44" i="18"/>
  <c r="F44" i="18"/>
  <c r="H44" i="18"/>
  <c r="I44" i="18"/>
  <c r="B45" i="18"/>
  <c r="C45" i="18"/>
  <c r="D45" i="18"/>
  <c r="F45" i="18"/>
  <c r="H45" i="18"/>
  <c r="I45" i="18"/>
  <c r="B46" i="18"/>
  <c r="C46" i="18"/>
  <c r="D46" i="18"/>
  <c r="F46" i="18"/>
  <c r="H46" i="18"/>
  <c r="I46" i="18"/>
  <c r="B47" i="18"/>
  <c r="C47" i="18"/>
  <c r="D47" i="18"/>
  <c r="F47" i="18"/>
  <c r="H47" i="18"/>
  <c r="I47" i="18"/>
  <c r="B48" i="18"/>
  <c r="C48" i="18"/>
  <c r="D48" i="18"/>
  <c r="F48" i="18"/>
  <c r="H48" i="18"/>
  <c r="I48" i="18"/>
  <c r="B49" i="18"/>
  <c r="C49" i="18"/>
  <c r="D49" i="18"/>
  <c r="F49" i="18"/>
  <c r="H49" i="18"/>
  <c r="I49" i="18"/>
  <c r="B50" i="18"/>
  <c r="C50" i="18"/>
  <c r="D50" i="18"/>
  <c r="F50" i="18"/>
  <c r="H50" i="18"/>
  <c r="I50" i="18"/>
  <c r="B51" i="18"/>
  <c r="C51" i="18"/>
  <c r="D51" i="18"/>
  <c r="F51" i="18"/>
  <c r="H51" i="18"/>
  <c r="I51" i="18"/>
  <c r="B52" i="18"/>
  <c r="C52" i="18"/>
  <c r="D52" i="18"/>
  <c r="F52" i="18"/>
  <c r="H52" i="18"/>
  <c r="I52" i="18"/>
  <c r="B53" i="18"/>
  <c r="C53" i="18"/>
  <c r="D53" i="18"/>
  <c r="F53" i="18"/>
  <c r="H53" i="18"/>
  <c r="I53" i="18"/>
  <c r="B54" i="18"/>
  <c r="C54" i="18"/>
  <c r="D54" i="18"/>
  <c r="F54" i="18"/>
  <c r="H54" i="18"/>
  <c r="I54" i="18"/>
  <c r="B55" i="18"/>
  <c r="C55" i="18"/>
  <c r="D55" i="18"/>
  <c r="F55" i="18"/>
  <c r="H55" i="18"/>
  <c r="I55" i="18"/>
  <c r="B56" i="18"/>
  <c r="C56" i="18"/>
  <c r="D56" i="18"/>
  <c r="F56" i="18"/>
  <c r="H56" i="18"/>
  <c r="I56" i="18"/>
  <c r="B57" i="18"/>
  <c r="C57" i="18"/>
  <c r="D57" i="18"/>
  <c r="F57" i="18"/>
  <c r="H57" i="18"/>
  <c r="I57" i="18"/>
  <c r="B58" i="18"/>
  <c r="C58" i="18"/>
  <c r="D58" i="18"/>
  <c r="F58" i="18"/>
  <c r="H58" i="18"/>
  <c r="I58" i="18"/>
  <c r="B59" i="18"/>
  <c r="C59" i="18"/>
  <c r="D59" i="18"/>
  <c r="F59" i="18"/>
  <c r="H59" i="18"/>
  <c r="I59" i="18"/>
  <c r="B60" i="18"/>
  <c r="C60" i="18"/>
  <c r="D60" i="18"/>
  <c r="F60" i="18"/>
  <c r="H60" i="18"/>
  <c r="I60" i="18"/>
  <c r="B61" i="18"/>
  <c r="C61" i="18"/>
  <c r="D61" i="18"/>
  <c r="F61" i="18"/>
  <c r="H61" i="18"/>
  <c r="I61" i="18"/>
  <c r="B62" i="18"/>
  <c r="C62" i="18"/>
  <c r="D62" i="18"/>
  <c r="F62" i="18"/>
  <c r="H62" i="18"/>
  <c r="I62" i="18"/>
  <c r="B63" i="18"/>
  <c r="C63" i="18"/>
  <c r="D63" i="18"/>
  <c r="F63" i="18"/>
  <c r="H63" i="18"/>
  <c r="I63" i="18"/>
  <c r="B64" i="18"/>
  <c r="C64" i="18"/>
  <c r="D64" i="18"/>
  <c r="F64" i="18"/>
  <c r="H64" i="18"/>
  <c r="I64" i="18"/>
  <c r="B65" i="18"/>
  <c r="C65" i="18"/>
  <c r="D65" i="18"/>
  <c r="F65" i="18"/>
  <c r="H65" i="18"/>
  <c r="I65" i="18"/>
  <c r="B66" i="18"/>
  <c r="C66" i="18"/>
  <c r="D66" i="18"/>
  <c r="F66" i="18"/>
  <c r="H66" i="18"/>
  <c r="I66" i="18"/>
  <c r="B67" i="18"/>
  <c r="C67" i="18"/>
  <c r="D67" i="18"/>
  <c r="F67" i="18"/>
  <c r="H67" i="18"/>
  <c r="I67" i="18"/>
  <c r="B68" i="18"/>
  <c r="C68" i="18"/>
  <c r="D68" i="18"/>
  <c r="F68" i="18"/>
  <c r="H68" i="18"/>
  <c r="I68" i="18"/>
  <c r="B69" i="18"/>
  <c r="C69" i="18"/>
  <c r="D69" i="18"/>
  <c r="F69" i="18"/>
  <c r="H69" i="18"/>
  <c r="I69" i="18"/>
  <c r="B70" i="18"/>
  <c r="C70" i="18"/>
  <c r="D70" i="18"/>
  <c r="F70" i="18"/>
  <c r="H70" i="18"/>
  <c r="I70" i="18"/>
  <c r="B71" i="18"/>
  <c r="C71" i="18"/>
  <c r="D71" i="18"/>
  <c r="F71" i="18"/>
  <c r="H71" i="18"/>
  <c r="I71" i="18"/>
  <c r="B72" i="18"/>
  <c r="C72" i="18"/>
  <c r="D72" i="18"/>
  <c r="F72" i="18"/>
  <c r="H72" i="18"/>
  <c r="I72" i="18"/>
  <c r="B73" i="18"/>
  <c r="C73" i="18"/>
  <c r="D73" i="18"/>
  <c r="F73" i="18"/>
  <c r="H73" i="18"/>
  <c r="I73" i="18"/>
  <c r="B74" i="18"/>
  <c r="C74" i="18"/>
  <c r="D74" i="18"/>
  <c r="F74" i="18"/>
  <c r="H74" i="18"/>
  <c r="I74" i="18"/>
  <c r="B75" i="18"/>
  <c r="C75" i="18"/>
  <c r="D75" i="18"/>
  <c r="F75" i="18"/>
  <c r="H75" i="18"/>
  <c r="I75" i="18"/>
  <c r="B76" i="18"/>
  <c r="C76" i="18"/>
  <c r="D76" i="18"/>
  <c r="F76" i="18"/>
  <c r="H76" i="18"/>
  <c r="I76" i="18"/>
  <c r="B77" i="18"/>
  <c r="C77" i="18"/>
  <c r="D77" i="18"/>
  <c r="F77" i="18"/>
  <c r="H77" i="18"/>
  <c r="I77" i="18"/>
  <c r="B78" i="18"/>
  <c r="C78" i="18"/>
  <c r="D78" i="18"/>
  <c r="F78" i="18"/>
  <c r="H78" i="18"/>
  <c r="I78" i="18"/>
  <c r="B79" i="18"/>
  <c r="C79" i="18"/>
  <c r="D79" i="18"/>
  <c r="F79" i="18"/>
  <c r="H79" i="18"/>
  <c r="I79" i="18"/>
  <c r="O42" i="73"/>
  <c r="L120" i="16"/>
  <c r="M117" i="16"/>
  <c r="Z119" i="19"/>
  <c r="L117" i="16"/>
  <c r="AB118" i="19"/>
  <c r="AA118" i="19"/>
  <c r="Z118" i="19"/>
  <c r="Z115" i="19"/>
  <c r="AA115" i="19"/>
  <c r="R79" i="19"/>
  <c r="J78" i="19"/>
  <c r="S77" i="19"/>
  <c r="R76" i="19"/>
  <c r="S73" i="19"/>
  <c r="R72" i="19"/>
  <c r="S69" i="19"/>
  <c r="R68" i="19"/>
  <c r="S65" i="19"/>
  <c r="R64" i="19"/>
  <c r="R63" i="19"/>
  <c r="S61" i="19"/>
  <c r="R60" i="19"/>
  <c r="S57" i="19"/>
  <c r="R56" i="19"/>
  <c r="S53" i="19"/>
  <c r="R52" i="19"/>
  <c r="R48" i="19"/>
  <c r="R47" i="19"/>
  <c r="O44" i="19"/>
  <c r="Q43" i="19"/>
  <c r="O40" i="19"/>
  <c r="Q39" i="19"/>
  <c r="S37" i="19"/>
  <c r="O36" i="19"/>
  <c r="Q35" i="19"/>
  <c r="S33" i="19"/>
  <c r="O32" i="19"/>
  <c r="Q31" i="19"/>
  <c r="J31" i="19"/>
  <c r="O28" i="19"/>
  <c r="Q27" i="19"/>
  <c r="O25" i="19"/>
  <c r="O24" i="19"/>
  <c r="Q23" i="19"/>
  <c r="O20" i="19"/>
  <c r="Q19" i="19"/>
  <c r="Q15" i="19"/>
  <c r="S13" i="19"/>
  <c r="O12" i="19"/>
  <c r="Q11" i="19"/>
  <c r="S9" i="19"/>
  <c r="O9" i="19"/>
  <c r="O8" i="19"/>
  <c r="H87" i="65"/>
  <c r="G7" i="66"/>
  <c r="G20" i="67"/>
  <c r="A2" i="73"/>
  <c r="A1" i="73"/>
  <c r="J116" i="74"/>
  <c r="W21" i="73"/>
  <c r="K116" i="74"/>
  <c r="X21" i="73"/>
  <c r="L116" i="74"/>
  <c r="Y21" i="73"/>
  <c r="M116" i="74"/>
  <c r="Z21" i="73"/>
  <c r="I116" i="74"/>
  <c r="V21" i="73"/>
  <c r="F16" i="74"/>
  <c r="F15" i="74"/>
  <c r="F14" i="74"/>
  <c r="F17" i="74"/>
  <c r="A2" i="74"/>
  <c r="B35" i="39"/>
  <c r="A1" i="74"/>
  <c r="N117" i="16"/>
  <c r="AA119" i="19"/>
  <c r="O117" i="16"/>
  <c r="AB119" i="19"/>
  <c r="P117" i="16"/>
  <c r="M120" i="16"/>
  <c r="N120" i="16"/>
  <c r="O120" i="16"/>
  <c r="P120" i="16"/>
  <c r="G165" i="20"/>
  <c r="I52" i="70"/>
  <c r="G46" i="70"/>
  <c r="I46" i="70"/>
  <c r="W20" i="70"/>
  <c r="V20" i="70"/>
  <c r="R20" i="70"/>
  <c r="P20" i="70"/>
  <c r="N20" i="70"/>
  <c r="M20" i="70"/>
  <c r="L20" i="70"/>
  <c r="I20" i="70"/>
  <c r="G20" i="70"/>
  <c r="L19" i="70"/>
  <c r="I19" i="70"/>
  <c r="M19" i="70"/>
  <c r="N19" i="70"/>
  <c r="R19" i="70"/>
  <c r="V19" i="70"/>
  <c r="W19" i="70"/>
  <c r="O44" i="73"/>
  <c r="F37" i="74"/>
  <c r="I22" i="65"/>
  <c r="L22" i="65"/>
  <c r="H22" i="65"/>
  <c r="K22" i="65"/>
  <c r="G22" i="65"/>
  <c r="J22" i="65"/>
  <c r="K23" i="65"/>
  <c r="J24" i="65"/>
  <c r="I25" i="65"/>
  <c r="H26" i="65"/>
  <c r="L26" i="65"/>
  <c r="K27" i="65"/>
  <c r="I29" i="65"/>
  <c r="H30" i="65"/>
  <c r="L30" i="65"/>
  <c r="G26" i="65"/>
  <c r="G30" i="65"/>
  <c r="J23" i="65"/>
  <c r="H25" i="65"/>
  <c r="K26" i="65"/>
  <c r="H29" i="65"/>
  <c r="G25" i="65"/>
  <c r="G29" i="65"/>
  <c r="H23" i="65"/>
  <c r="L23" i="65"/>
  <c r="K24" i="65"/>
  <c r="J25" i="65"/>
  <c r="I26" i="65"/>
  <c r="H27" i="65"/>
  <c r="L27" i="65"/>
  <c r="J29" i="65"/>
  <c r="I30" i="65"/>
  <c r="G23" i="65"/>
  <c r="G27" i="65"/>
  <c r="I23" i="65"/>
  <c r="H24" i="65"/>
  <c r="L24" i="65"/>
  <c r="K25" i="65"/>
  <c r="J26" i="65"/>
  <c r="I27" i="65"/>
  <c r="K29" i="65"/>
  <c r="J30" i="65"/>
  <c r="G24" i="65"/>
  <c r="I24" i="65"/>
  <c r="L25" i="65"/>
  <c r="J27" i="65"/>
  <c r="L29" i="65"/>
  <c r="K30" i="65"/>
  <c r="G34" i="67"/>
  <c r="G28" i="67"/>
  <c r="G23" i="67"/>
  <c r="G15" i="67"/>
  <c r="G40" i="67"/>
  <c r="F208" i="20"/>
  <c r="A2" i="71"/>
  <c r="B11" i="31"/>
  <c r="A1" i="71"/>
  <c r="B57" i="19"/>
  <c r="G38" i="70"/>
  <c r="L11" i="65"/>
  <c r="H11" i="65"/>
  <c r="F11" i="65"/>
  <c r="K11" i="65"/>
  <c r="G11" i="65"/>
  <c r="J11" i="65"/>
  <c r="I11" i="65"/>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L29" i="55"/>
  <c r="L36" i="55"/>
  <c r="F51" i="20"/>
  <c r="K22" i="55"/>
  <c r="K29" i="55"/>
  <c r="K36" i="55"/>
  <c r="J29" i="55"/>
  <c r="J36" i="55"/>
  <c r="I22" i="55"/>
  <c r="I29" i="55"/>
  <c r="I36" i="55"/>
  <c r="H22" i="55"/>
  <c r="H29" i="55"/>
  <c r="H36" i="55"/>
  <c r="G145" i="65"/>
  <c r="P15" i="70"/>
  <c r="G15" i="70"/>
  <c r="N31" i="67"/>
  <c r="N27" i="67"/>
  <c r="N26" i="67"/>
  <c r="N21" i="67"/>
  <c r="N19" i="67"/>
  <c r="N18" i="67"/>
  <c r="N14" i="67"/>
  <c r="N13" i="67"/>
  <c r="N20" i="67"/>
  <c r="K31" i="67"/>
  <c r="O31" i="67"/>
  <c r="K27" i="67"/>
  <c r="O27" i="67"/>
  <c r="P27" i="67"/>
  <c r="K26" i="67"/>
  <c r="K21" i="67"/>
  <c r="O21" i="67"/>
  <c r="K20" i="67"/>
  <c r="O20" i="67"/>
  <c r="K19" i="67"/>
  <c r="O19" i="67"/>
  <c r="K18" i="67"/>
  <c r="K14" i="67"/>
  <c r="O14" i="67"/>
  <c r="K13" i="67"/>
  <c r="O13" i="67"/>
  <c r="P59" i="70"/>
  <c r="L33" i="70"/>
  <c r="I33" i="70"/>
  <c r="M33" i="70"/>
  <c r="I43" i="70"/>
  <c r="M43" i="70"/>
  <c r="I42" i="70"/>
  <c r="I41" i="70"/>
  <c r="M41" i="70"/>
  <c r="I37" i="70"/>
  <c r="M37" i="70"/>
  <c r="I36" i="70"/>
  <c r="M36" i="70"/>
  <c r="I35" i="70"/>
  <c r="M35" i="70"/>
  <c r="I34" i="70"/>
  <c r="M34" i="70"/>
  <c r="I32" i="70"/>
  <c r="I29" i="70"/>
  <c r="M29" i="70"/>
  <c r="I26" i="70"/>
  <c r="M26" i="70"/>
  <c r="I23" i="70"/>
  <c r="M23" i="70"/>
  <c r="I18" i="70"/>
  <c r="M18" i="70"/>
  <c r="I14" i="70"/>
  <c r="M14" i="70"/>
  <c r="I13" i="70"/>
  <c r="O26" i="67"/>
  <c r="M13" i="70"/>
  <c r="M42" i="70"/>
  <c r="M32" i="70"/>
  <c r="L37" i="65"/>
  <c r="K37" i="65"/>
  <c r="J37" i="65"/>
  <c r="I37" i="65"/>
  <c r="H37" i="65"/>
  <c r="P56" i="70"/>
  <c r="P58" i="70"/>
  <c r="P55" i="70"/>
  <c r="L29" i="70"/>
  <c r="L14" i="70"/>
  <c r="L13" i="70"/>
  <c r="L18" i="70"/>
  <c r="L23" i="70"/>
  <c r="L26" i="70"/>
  <c r="L36" i="70"/>
  <c r="P44" i="70"/>
  <c r="P61" i="70"/>
  <c r="L42" i="70"/>
  <c r="V35" i="70"/>
  <c r="W35" i="70"/>
  <c r="V34" i="70"/>
  <c r="W34" i="70"/>
  <c r="L43" i="70"/>
  <c r="L41" i="70"/>
  <c r="L37" i="70"/>
  <c r="L35" i="70"/>
  <c r="L34" i="70"/>
  <c r="L32" i="70"/>
  <c r="G44" i="70"/>
  <c r="A2" i="70"/>
  <c r="B41" i="39"/>
  <c r="A1" i="70"/>
  <c r="P54" i="70"/>
  <c r="R34" i="67"/>
  <c r="R23" i="67"/>
  <c r="R40" i="67"/>
  <c r="R15" i="67"/>
  <c r="R28" i="67"/>
  <c r="A2" i="67"/>
  <c r="A1" i="67"/>
  <c r="G18" i="65"/>
  <c r="H18" i="65"/>
  <c r="I18" i="65"/>
  <c r="J18" i="65"/>
  <c r="K18" i="65"/>
  <c r="L18" i="65"/>
  <c r="F18" i="65"/>
  <c r="F54" i="65"/>
  <c r="F78" i="65"/>
  <c r="F31" i="65"/>
  <c r="L65" i="65"/>
  <c r="L67" i="65"/>
  <c r="K65" i="65"/>
  <c r="K67" i="65"/>
  <c r="J65" i="65"/>
  <c r="J67" i="65"/>
  <c r="I65" i="65"/>
  <c r="I67" i="65"/>
  <c r="H65" i="65"/>
  <c r="H67" i="65"/>
  <c r="G65" i="65"/>
  <c r="G67" i="65"/>
  <c r="F65" i="65"/>
  <c r="F67" i="65"/>
  <c r="G43" i="65"/>
  <c r="F43" i="65"/>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J15" i="65"/>
  <c r="J10" i="65"/>
  <c r="G10" i="65"/>
  <c r="K10" i="65"/>
  <c r="H10" i="65"/>
  <c r="J12" i="65"/>
  <c r="F12" i="65"/>
  <c r="F48" i="65"/>
  <c r="F72" i="65"/>
  <c r="I12" i="65"/>
  <c r="G12" i="65"/>
  <c r="K12" i="65"/>
  <c r="H12" i="65"/>
  <c r="L12" i="65"/>
  <c r="H13" i="65"/>
  <c r="L13" i="65"/>
  <c r="G13" i="65"/>
  <c r="K13" i="65"/>
  <c r="I13" i="65"/>
  <c r="F13" i="65"/>
  <c r="F49" i="65"/>
  <c r="F73" i="65"/>
  <c r="J13" i="65"/>
  <c r="I14" i="65"/>
  <c r="G14" i="65"/>
  <c r="H14" i="65"/>
  <c r="L14" i="65"/>
  <c r="F14" i="65"/>
  <c r="F50" i="65"/>
  <c r="F74" i="65"/>
  <c r="J16" i="65"/>
  <c r="F16" i="65"/>
  <c r="F52" i="65"/>
  <c r="F76" i="65"/>
  <c r="L16" i="65"/>
  <c r="I16" i="65"/>
  <c r="G16" i="65"/>
  <c r="K16" i="65"/>
  <c r="H16" i="65"/>
  <c r="H17" i="65"/>
  <c r="L17" i="65"/>
  <c r="G17" i="65"/>
  <c r="K17" i="65"/>
  <c r="I17" i="65"/>
  <c r="F17" i="65"/>
  <c r="F53" i="65"/>
  <c r="J17" i="65"/>
  <c r="L38" i="55"/>
  <c r="K38" i="55"/>
  <c r="J38" i="55"/>
  <c r="I38" i="55"/>
  <c r="H38" i="55"/>
  <c r="L31" i="55"/>
  <c r="K31" i="55"/>
  <c r="J31" i="55"/>
  <c r="I31" i="55"/>
  <c r="H31" i="55"/>
  <c r="L24" i="55"/>
  <c r="K24" i="55"/>
  <c r="J24" i="55"/>
  <c r="I24" i="55"/>
  <c r="H24" i="55"/>
  <c r="G57" i="20"/>
  <c r="G56" i="20"/>
  <c r="G55" i="20"/>
  <c r="G54" i="20"/>
  <c r="E79" i="19"/>
  <c r="E78" i="19"/>
  <c r="E77" i="19"/>
  <c r="E76" i="19"/>
  <c r="E75" i="19"/>
  <c r="E74" i="19"/>
  <c r="E73" i="19"/>
  <c r="E72" i="19"/>
  <c r="E71" i="19"/>
  <c r="E70" i="19"/>
  <c r="E69" i="19"/>
  <c r="E68" i="19"/>
  <c r="E67" i="19"/>
  <c r="E66" i="19"/>
  <c r="E65" i="19"/>
  <c r="E64" i="19"/>
  <c r="E63" i="19"/>
  <c r="E6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A2" i="63"/>
  <c r="A2" i="43"/>
  <c r="B10" i="31"/>
  <c r="H146" i="65"/>
  <c r="I146" i="65"/>
  <c r="J146" i="65"/>
  <c r="K146" i="65"/>
  <c r="L146" i="65"/>
  <c r="H147" i="65"/>
  <c r="I147" i="65"/>
  <c r="J147" i="65"/>
  <c r="K147" i="65"/>
  <c r="L147" i="65"/>
  <c r="H148" i="65"/>
  <c r="I148" i="65"/>
  <c r="J148" i="65"/>
  <c r="K148" i="65"/>
  <c r="L148" i="65"/>
  <c r="H149" i="65"/>
  <c r="I149" i="65"/>
  <c r="J149" i="65"/>
  <c r="K149" i="65"/>
  <c r="L149" i="65"/>
  <c r="H150" i="65"/>
  <c r="I150" i="65"/>
  <c r="J150" i="65"/>
  <c r="K150" i="65"/>
  <c r="L150" i="65"/>
  <c r="H151" i="65"/>
  <c r="I151" i="65"/>
  <c r="J151" i="65"/>
  <c r="K151" i="65"/>
  <c r="L151" i="65"/>
  <c r="H152" i="65"/>
  <c r="I152" i="65"/>
  <c r="J152" i="65"/>
  <c r="K152" i="65"/>
  <c r="L152" i="65"/>
  <c r="G146" i="65"/>
  <c r="G147" i="65"/>
  <c r="G148" i="65"/>
  <c r="G149" i="65"/>
  <c r="G150" i="65"/>
  <c r="G151" i="65"/>
  <c r="G152" i="65"/>
  <c r="F19" i="20"/>
  <c r="F18" i="20"/>
  <c r="F17" i="20"/>
  <c r="G90" i="65"/>
  <c r="H90" i="65"/>
  <c r="I90" i="65"/>
  <c r="G83" i="65"/>
  <c r="F21" i="74"/>
  <c r="G84" i="65"/>
  <c r="G86" i="65"/>
  <c r="G87" i="65"/>
  <c r="G88" i="65"/>
  <c r="G89" i="65"/>
  <c r="G101" i="65"/>
  <c r="H89" i="65"/>
  <c r="G82" i="65"/>
  <c r="G85" i="65"/>
  <c r="H85" i="65"/>
  <c r="E22" i="66"/>
  <c r="A2" i="66"/>
  <c r="B20" i="31"/>
  <c r="A1" i="66"/>
  <c r="A2" i="65"/>
  <c r="B13" i="31"/>
  <c r="A1" i="65"/>
  <c r="D43" i="38"/>
  <c r="A2" i="39"/>
  <c r="A2" i="40"/>
  <c r="B7" i="39"/>
  <c r="A2" i="48"/>
  <c r="B9" i="39"/>
  <c r="A2" i="20"/>
  <c r="B11" i="39"/>
  <c r="A2" i="31"/>
  <c r="B15" i="39"/>
  <c r="A2" i="55"/>
  <c r="B27" i="39"/>
  <c r="A2" i="19"/>
  <c r="A2" i="16"/>
  <c r="B33" i="39"/>
  <c r="A2" i="59"/>
  <c r="B19" i="31"/>
  <c r="A1" i="63"/>
  <c r="G79" i="19"/>
  <c r="C79" i="19"/>
  <c r="B79" i="19"/>
  <c r="G78" i="19"/>
  <c r="C78" i="19"/>
  <c r="B78" i="19"/>
  <c r="G77" i="19"/>
  <c r="C77" i="19"/>
  <c r="B77" i="19"/>
  <c r="G76" i="19"/>
  <c r="C76" i="19"/>
  <c r="B76" i="19"/>
  <c r="G75" i="19"/>
  <c r="C75" i="19"/>
  <c r="B75" i="19"/>
  <c r="G74" i="19"/>
  <c r="C74" i="19"/>
  <c r="B74" i="19"/>
  <c r="G73" i="19"/>
  <c r="C73" i="19"/>
  <c r="B73" i="19"/>
  <c r="G72" i="19"/>
  <c r="C72" i="19"/>
  <c r="B72" i="19"/>
  <c r="G71" i="19"/>
  <c r="C71" i="19"/>
  <c r="B71" i="19"/>
  <c r="G70" i="19"/>
  <c r="C70" i="19"/>
  <c r="B70" i="19"/>
  <c r="G69" i="19"/>
  <c r="C69" i="19"/>
  <c r="B69" i="19"/>
  <c r="G68" i="19"/>
  <c r="C68" i="19"/>
  <c r="B68" i="19"/>
  <c r="G67" i="19"/>
  <c r="C67" i="19"/>
  <c r="B67" i="19"/>
  <c r="G66" i="19"/>
  <c r="C66" i="19"/>
  <c r="B66" i="19"/>
  <c r="G65" i="19"/>
  <c r="C65" i="19"/>
  <c r="B65" i="19"/>
  <c r="G64" i="19"/>
  <c r="C64" i="19"/>
  <c r="B64" i="19"/>
  <c r="G63" i="19"/>
  <c r="C63" i="19"/>
  <c r="B63" i="19"/>
  <c r="G62" i="19"/>
  <c r="C62" i="19"/>
  <c r="B62" i="19"/>
  <c r="G61" i="19"/>
  <c r="C61" i="19"/>
  <c r="B61" i="19"/>
  <c r="G60" i="19"/>
  <c r="C60" i="19"/>
  <c r="B60" i="19"/>
  <c r="G59" i="19"/>
  <c r="C59" i="19"/>
  <c r="B59" i="19"/>
  <c r="G58" i="19"/>
  <c r="C58" i="19"/>
  <c r="B58" i="19"/>
  <c r="G57" i="19"/>
  <c r="C57" i="19"/>
  <c r="G56" i="19"/>
  <c r="C56" i="19"/>
  <c r="B56" i="19"/>
  <c r="G55" i="19"/>
  <c r="C55" i="19"/>
  <c r="B55" i="19"/>
  <c r="G54" i="19"/>
  <c r="C54" i="19"/>
  <c r="B54" i="19"/>
  <c r="G53" i="19"/>
  <c r="C53" i="19"/>
  <c r="B53" i="19"/>
  <c r="G52" i="19"/>
  <c r="C52" i="19"/>
  <c r="B52" i="19"/>
  <c r="G51" i="19"/>
  <c r="C51" i="19"/>
  <c r="B51" i="19"/>
  <c r="G50" i="19"/>
  <c r="C50" i="19"/>
  <c r="B50" i="19"/>
  <c r="G49" i="19"/>
  <c r="C49" i="19"/>
  <c r="B49" i="19"/>
  <c r="G48" i="19"/>
  <c r="C48" i="19"/>
  <c r="B48" i="19"/>
  <c r="G47" i="19"/>
  <c r="C47" i="19"/>
  <c r="B47" i="19"/>
  <c r="G46" i="19"/>
  <c r="C46" i="19"/>
  <c r="B46" i="19"/>
  <c r="G45" i="19"/>
  <c r="C45" i="19"/>
  <c r="B45" i="19"/>
  <c r="G44" i="19"/>
  <c r="C44" i="19"/>
  <c r="B44" i="19"/>
  <c r="G43" i="19"/>
  <c r="C43" i="19"/>
  <c r="B43" i="19"/>
  <c r="G42" i="19"/>
  <c r="C42" i="19"/>
  <c r="B42" i="19"/>
  <c r="G41" i="19"/>
  <c r="C41" i="19"/>
  <c r="B41" i="19"/>
  <c r="G40" i="19"/>
  <c r="C40" i="19"/>
  <c r="B40" i="19"/>
  <c r="G39" i="19"/>
  <c r="C39" i="19"/>
  <c r="B39" i="19"/>
  <c r="G38" i="19"/>
  <c r="C38" i="19"/>
  <c r="B38" i="19"/>
  <c r="G37" i="19"/>
  <c r="C37" i="19"/>
  <c r="B37" i="19"/>
  <c r="G36" i="19"/>
  <c r="C36" i="19"/>
  <c r="B36" i="19"/>
  <c r="C35" i="19"/>
  <c r="B35" i="19"/>
  <c r="I34" i="19"/>
  <c r="H34" i="19"/>
  <c r="G34" i="19"/>
  <c r="C34" i="19"/>
  <c r="B34" i="19"/>
  <c r="I33" i="19"/>
  <c r="H33" i="19"/>
  <c r="G33" i="19"/>
  <c r="C33" i="19"/>
  <c r="B33" i="19"/>
  <c r="I32" i="19"/>
  <c r="H32" i="19"/>
  <c r="G32" i="19"/>
  <c r="C32" i="19"/>
  <c r="B32" i="19"/>
  <c r="I31" i="19"/>
  <c r="H31" i="19"/>
  <c r="G31" i="19"/>
  <c r="C31" i="19"/>
  <c r="B31" i="19"/>
  <c r="I30" i="19"/>
  <c r="H30" i="19"/>
  <c r="G30" i="19"/>
  <c r="C30" i="19"/>
  <c r="B30" i="19"/>
  <c r="I29" i="19"/>
  <c r="H29" i="19"/>
  <c r="G29" i="19"/>
  <c r="C29" i="19"/>
  <c r="B29" i="19"/>
  <c r="I28" i="19"/>
  <c r="H28" i="19"/>
  <c r="G28" i="19"/>
  <c r="C28" i="19"/>
  <c r="B28" i="19"/>
  <c r="I27" i="19"/>
  <c r="H27" i="19"/>
  <c r="G27" i="19"/>
  <c r="C27" i="19"/>
  <c r="B27" i="19"/>
  <c r="I26" i="19"/>
  <c r="H26" i="19"/>
  <c r="G26" i="19"/>
  <c r="C26" i="19"/>
  <c r="B26" i="19"/>
  <c r="I25" i="19"/>
  <c r="H25" i="19"/>
  <c r="G25" i="19"/>
  <c r="C25" i="19"/>
  <c r="B25" i="19"/>
  <c r="I24" i="19"/>
  <c r="H24" i="19"/>
  <c r="G24" i="19"/>
  <c r="C24" i="19"/>
  <c r="B24" i="19"/>
  <c r="I23" i="19"/>
  <c r="H23" i="19"/>
  <c r="G23" i="19"/>
  <c r="C23" i="19"/>
  <c r="B23" i="19"/>
  <c r="I22" i="19"/>
  <c r="H22" i="19"/>
  <c r="G22" i="19"/>
  <c r="C22" i="19"/>
  <c r="B22" i="19"/>
  <c r="I21" i="19"/>
  <c r="H21" i="19"/>
  <c r="G21" i="19"/>
  <c r="C21" i="19"/>
  <c r="B21" i="19"/>
  <c r="I20" i="19"/>
  <c r="H20" i="19"/>
  <c r="G20" i="19"/>
  <c r="C20" i="19"/>
  <c r="B20" i="19"/>
  <c r="I19" i="19"/>
  <c r="H19" i="19"/>
  <c r="G19" i="19"/>
  <c r="C19" i="19"/>
  <c r="B19" i="19"/>
  <c r="I18" i="19"/>
  <c r="H18" i="19"/>
  <c r="G18" i="19"/>
  <c r="C18" i="19"/>
  <c r="B18" i="19"/>
  <c r="I17" i="19"/>
  <c r="H17" i="19"/>
  <c r="G17" i="19"/>
  <c r="C17" i="19"/>
  <c r="B17" i="19"/>
  <c r="I16" i="19"/>
  <c r="H16" i="19"/>
  <c r="G16" i="19"/>
  <c r="C16" i="19"/>
  <c r="B16" i="19"/>
  <c r="I15" i="19"/>
  <c r="H15" i="19"/>
  <c r="G15" i="19"/>
  <c r="C15" i="19"/>
  <c r="B15" i="19"/>
  <c r="I14" i="19"/>
  <c r="H14" i="19"/>
  <c r="G14" i="19"/>
  <c r="C14" i="19"/>
  <c r="B14" i="19"/>
  <c r="I13" i="19"/>
  <c r="H13" i="19"/>
  <c r="G13" i="19"/>
  <c r="C13" i="19"/>
  <c r="B13" i="19"/>
  <c r="I12" i="19"/>
  <c r="H12" i="19"/>
  <c r="G12" i="19"/>
  <c r="C12" i="19"/>
  <c r="B12" i="19"/>
  <c r="I11" i="19"/>
  <c r="H11" i="19"/>
  <c r="G11" i="19"/>
  <c r="C11" i="19"/>
  <c r="B11" i="19"/>
  <c r="I10" i="19"/>
  <c r="H10" i="19"/>
  <c r="G10" i="19"/>
  <c r="C10" i="19"/>
  <c r="B10" i="19"/>
  <c r="I9" i="19"/>
  <c r="H9" i="19"/>
  <c r="G9" i="19"/>
  <c r="C9" i="19"/>
  <c r="B9" i="19"/>
  <c r="A1" i="59"/>
  <c r="A1" i="39"/>
  <c r="A1" i="40"/>
  <c r="A1" i="48"/>
  <c r="A1" i="20"/>
  <c r="A1" i="31"/>
  <c r="A1" i="43"/>
  <c r="A1" i="55"/>
  <c r="A1" i="19"/>
  <c r="A1" i="16"/>
  <c r="G8" i="19"/>
  <c r="B8" i="19"/>
  <c r="I8" i="19"/>
  <c r="H8" i="19"/>
  <c r="C8" i="19"/>
  <c r="Q12" i="38"/>
  <c r="B13" i="38"/>
  <c r="E13" i="38"/>
  <c r="E14" i="38"/>
  <c r="A39" i="38"/>
  <c r="I35" i="19"/>
  <c r="H35" i="19"/>
  <c r="G35" i="19"/>
  <c r="H16" i="74"/>
  <c r="H118" i="74"/>
  <c r="H15" i="74"/>
  <c r="H17" i="74"/>
  <c r="H117" i="74"/>
  <c r="F324" i="20"/>
  <c r="H88" i="65"/>
  <c r="H100" i="65"/>
  <c r="H82" i="65"/>
  <c r="K23" i="67"/>
  <c r="O18" i="67"/>
  <c r="P18" i="67"/>
  <c r="X18" i="67"/>
  <c r="Y18" i="67"/>
  <c r="K34" i="67"/>
  <c r="P14" i="67"/>
  <c r="T14" i="67"/>
  <c r="N28" i="67"/>
  <c r="N23" i="67"/>
  <c r="P19" i="67"/>
  <c r="T19" i="67"/>
  <c r="K28" i="67"/>
  <c r="G50" i="65"/>
  <c r="G74" i="65"/>
  <c r="F77" i="65"/>
  <c r="G48" i="65"/>
  <c r="G72" i="65"/>
  <c r="G96" i="65"/>
  <c r="K17" i="71"/>
  <c r="K18" i="71"/>
  <c r="K19" i="71"/>
  <c r="K14" i="71"/>
  <c r="N43" i="70"/>
  <c r="R43" i="70"/>
  <c r="V43" i="70"/>
  <c r="W43" i="70"/>
  <c r="N32" i="70"/>
  <c r="R32" i="70"/>
  <c r="V32" i="70"/>
  <c r="W32" i="70"/>
  <c r="N42" i="70"/>
  <c r="R42" i="70"/>
  <c r="V42" i="70"/>
  <c r="W42" i="70"/>
  <c r="N33" i="70"/>
  <c r="R33" i="70"/>
  <c r="V33" i="70"/>
  <c r="W33" i="70"/>
  <c r="N35" i="70"/>
  <c r="P35" i="70"/>
  <c r="N36" i="70"/>
  <c r="P36" i="70"/>
  <c r="N34" i="70"/>
  <c r="P34" i="70"/>
  <c r="M44" i="70"/>
  <c r="N41" i="70"/>
  <c r="L44" i="70"/>
  <c r="I44" i="70"/>
  <c r="L38" i="70"/>
  <c r="N15" i="67"/>
  <c r="P31" i="67"/>
  <c r="T31" i="67"/>
  <c r="O28" i="67"/>
  <c r="P26" i="67"/>
  <c r="X26" i="67"/>
  <c r="P21" i="67"/>
  <c r="X21" i="67"/>
  <c r="Y21" i="67"/>
  <c r="T27" i="67"/>
  <c r="X27" i="67"/>
  <c r="Y27" i="67"/>
  <c r="P13" i="67"/>
  <c r="O15" i="67"/>
  <c r="P20" i="67"/>
  <c r="N34" i="67"/>
  <c r="K15" i="67"/>
  <c r="G58" i="20"/>
  <c r="H49" i="65"/>
  <c r="H73" i="65"/>
  <c r="G54" i="65"/>
  <c r="G78" i="65"/>
  <c r="G102" i="65"/>
  <c r="G49" i="65"/>
  <c r="G73" i="65"/>
  <c r="G97" i="65"/>
  <c r="G53" i="65"/>
  <c r="G77" i="65"/>
  <c r="L49" i="65"/>
  <c r="L73" i="65"/>
  <c r="G46" i="65"/>
  <c r="G70" i="65"/>
  <c r="I12" i="55"/>
  <c r="L14" i="71"/>
  <c r="M14" i="71"/>
  <c r="N14" i="71"/>
  <c r="O14" i="71"/>
  <c r="N13" i="71"/>
  <c r="K12" i="55"/>
  <c r="J12" i="55"/>
  <c r="H12" i="55"/>
  <c r="G17" i="20"/>
  <c r="G19" i="20"/>
  <c r="G51" i="20"/>
  <c r="I98" i="55"/>
  <c r="H98" i="55"/>
  <c r="G18" i="20"/>
  <c r="J22" i="55"/>
  <c r="J49" i="65"/>
  <c r="J73" i="65"/>
  <c r="N37" i="70"/>
  <c r="R37" i="70"/>
  <c r="M38" i="70"/>
  <c r="I38" i="70"/>
  <c r="N13" i="70"/>
  <c r="R13" i="70"/>
  <c r="M15" i="70"/>
  <c r="N14" i="70"/>
  <c r="R14" i="70"/>
  <c r="V14" i="70"/>
  <c r="W14" i="70"/>
  <c r="L15" i="70"/>
  <c r="I15" i="70"/>
  <c r="I49" i="65"/>
  <c r="I73" i="65"/>
  <c r="K49" i="65"/>
  <c r="K73" i="65"/>
  <c r="N26" i="70"/>
  <c r="R26" i="70"/>
  <c r="V26" i="70"/>
  <c r="V58" i="70"/>
  <c r="N29" i="70"/>
  <c r="R29" i="70"/>
  <c r="V29" i="70"/>
  <c r="V59" i="70"/>
  <c r="N23" i="70"/>
  <c r="R23" i="70"/>
  <c r="N18" i="70"/>
  <c r="K15" i="65"/>
  <c r="H15" i="65"/>
  <c r="L15" i="65"/>
  <c r="F15" i="65"/>
  <c r="F51" i="65"/>
  <c r="F75" i="65"/>
  <c r="I15" i="65"/>
  <c r="G15" i="65"/>
  <c r="G51" i="65"/>
  <c r="G75" i="65"/>
  <c r="F47" i="65"/>
  <c r="F71" i="65"/>
  <c r="F10" i="65"/>
  <c r="L10" i="65"/>
  <c r="I10" i="65"/>
  <c r="J14" i="65"/>
  <c r="K14" i="65"/>
  <c r="L22" i="55"/>
  <c r="L12" i="55"/>
  <c r="K40" i="67"/>
  <c r="O34" i="67"/>
  <c r="N40" i="67"/>
  <c r="O23" i="67"/>
  <c r="M46" i="70"/>
  <c r="I16" i="74"/>
  <c r="I118" i="74"/>
  <c r="V23" i="73"/>
  <c r="I15" i="74"/>
  <c r="I117" i="74"/>
  <c r="V22" i="73"/>
  <c r="H19" i="20"/>
  <c r="I46" i="55"/>
  <c r="I70" i="55"/>
  <c r="G324" i="20"/>
  <c r="H18" i="20"/>
  <c r="X14" i="67"/>
  <c r="Y14" i="67"/>
  <c r="X19" i="67"/>
  <c r="Y19" i="67"/>
  <c r="T21" i="67"/>
  <c r="L46" i="70"/>
  <c r="K12" i="71"/>
  <c r="O12" i="71"/>
  <c r="N12" i="71"/>
  <c r="M13" i="71"/>
  <c r="M12" i="71"/>
  <c r="O13" i="71"/>
  <c r="L12" i="71"/>
  <c r="L13" i="71"/>
  <c r="K13" i="71"/>
  <c r="H51" i="20"/>
  <c r="J98" i="55"/>
  <c r="H62" i="55"/>
  <c r="H86" i="55"/>
  <c r="P38" i="70"/>
  <c r="N44" i="70"/>
  <c r="R41" i="70"/>
  <c r="R36" i="70"/>
  <c r="R38" i="70"/>
  <c r="X31" i="67"/>
  <c r="P34" i="67"/>
  <c r="P23" i="67"/>
  <c r="T18" i="67"/>
  <c r="Y26" i="67"/>
  <c r="Y28" i="67"/>
  <c r="P28" i="67"/>
  <c r="T26" i="67"/>
  <c r="T28" i="67"/>
  <c r="X13" i="67"/>
  <c r="T13" i="67"/>
  <c r="T15" i="67"/>
  <c r="P15" i="67"/>
  <c r="X28" i="67"/>
  <c r="T20" i="67"/>
  <c r="X20" i="67"/>
  <c r="H17" i="20"/>
  <c r="L19" i="71"/>
  <c r="M19" i="71"/>
  <c r="O18" i="71"/>
  <c r="N17" i="71"/>
  <c r="L18" i="71"/>
  <c r="M18" i="71"/>
  <c r="L17" i="71"/>
  <c r="N18" i="71"/>
  <c r="M17" i="71"/>
  <c r="H46" i="55"/>
  <c r="H70" i="55"/>
  <c r="H48" i="55"/>
  <c r="H72" i="55"/>
  <c r="H60" i="55"/>
  <c r="H84" i="55"/>
  <c r="H55" i="55"/>
  <c r="H79" i="55"/>
  <c r="H53" i="55"/>
  <c r="H77" i="55"/>
  <c r="N38" i="70"/>
  <c r="V37" i="70"/>
  <c r="N15" i="70"/>
  <c r="R15" i="70"/>
  <c r="V13" i="70"/>
  <c r="V15" i="70"/>
  <c r="V54" i="70"/>
  <c r="W26" i="70"/>
  <c r="W29" i="70"/>
  <c r="J39" i="65"/>
  <c r="J51" i="65"/>
  <c r="J75" i="65"/>
  <c r="I39" i="65"/>
  <c r="I51" i="65"/>
  <c r="I75" i="65"/>
  <c r="L39" i="65"/>
  <c r="L51" i="65"/>
  <c r="L75" i="65"/>
  <c r="K39" i="65"/>
  <c r="K51" i="65"/>
  <c r="K75" i="65"/>
  <c r="H39" i="65"/>
  <c r="H51" i="65"/>
  <c r="J38" i="65"/>
  <c r="J50" i="65"/>
  <c r="J74" i="65"/>
  <c r="L38" i="65"/>
  <c r="L50" i="65"/>
  <c r="L74" i="65"/>
  <c r="K38" i="65"/>
  <c r="K50" i="65"/>
  <c r="K74" i="65"/>
  <c r="H38" i="65"/>
  <c r="H50" i="65"/>
  <c r="I38" i="65"/>
  <c r="I50" i="65"/>
  <c r="I74" i="65"/>
  <c r="V23" i="70"/>
  <c r="V56" i="70"/>
  <c r="R18" i="70"/>
  <c r="O17" i="71"/>
  <c r="F46" i="65"/>
  <c r="F19" i="65"/>
  <c r="I19" i="65"/>
  <c r="G94" i="65"/>
  <c r="K19" i="65"/>
  <c r="G47" i="65"/>
  <c r="G19" i="65"/>
  <c r="L19" i="65"/>
  <c r="G99" i="65"/>
  <c r="H19" i="65"/>
  <c r="J19" i="65"/>
  <c r="O40" i="67"/>
  <c r="T34" i="67"/>
  <c r="X15" i="67"/>
  <c r="P40" i="67"/>
  <c r="P42" i="67"/>
  <c r="AA42" i="67"/>
  <c r="X23" i="67"/>
  <c r="I18" i="20"/>
  <c r="J53" i="55"/>
  <c r="J77" i="55"/>
  <c r="I19" i="20"/>
  <c r="J46" i="55"/>
  <c r="J70" i="55"/>
  <c r="I48" i="55"/>
  <c r="I72" i="55"/>
  <c r="I53" i="55"/>
  <c r="I77" i="55"/>
  <c r="I55" i="55"/>
  <c r="I79" i="55"/>
  <c r="I60" i="55"/>
  <c r="I84" i="55"/>
  <c r="H324" i="20"/>
  <c r="H74" i="65"/>
  <c r="H75" i="65"/>
  <c r="X34" i="67"/>
  <c r="Y31" i="67"/>
  <c r="Y34" i="67"/>
  <c r="N46" i="70"/>
  <c r="N48" i="70"/>
  <c r="P60" i="70"/>
  <c r="P46" i="70"/>
  <c r="I51" i="20"/>
  <c r="J51" i="20"/>
  <c r="V41" i="70"/>
  <c r="V44" i="70"/>
  <c r="V61" i="70"/>
  <c r="R44" i="70"/>
  <c r="R46" i="70"/>
  <c r="V36" i="70"/>
  <c r="W36" i="70"/>
  <c r="Y20" i="67"/>
  <c r="Y23" i="67"/>
  <c r="T23" i="67"/>
  <c r="Y13" i="67"/>
  <c r="Y15" i="67"/>
  <c r="I62" i="55"/>
  <c r="I86" i="55"/>
  <c r="I17" i="20"/>
  <c r="H92" i="55"/>
  <c r="N19" i="71"/>
  <c r="H94" i="55"/>
  <c r="W37" i="70"/>
  <c r="W13" i="70"/>
  <c r="W15" i="70"/>
  <c r="L34" i="65"/>
  <c r="L46" i="65"/>
  <c r="L70" i="65"/>
  <c r="K34" i="65"/>
  <c r="K46" i="65"/>
  <c r="K70" i="65"/>
  <c r="H34" i="65"/>
  <c r="H46" i="65"/>
  <c r="I34" i="65"/>
  <c r="I46" i="65"/>
  <c r="I70" i="65"/>
  <c r="J34" i="65"/>
  <c r="J46" i="65"/>
  <c r="J70" i="65"/>
  <c r="H144" i="65"/>
  <c r="G144" i="65"/>
  <c r="G153" i="65"/>
  <c r="W23" i="70"/>
  <c r="I36" i="65"/>
  <c r="I48" i="65"/>
  <c r="I72" i="65"/>
  <c r="H36" i="65"/>
  <c r="H48" i="65"/>
  <c r="K36" i="65"/>
  <c r="K48" i="65"/>
  <c r="K72" i="65"/>
  <c r="L36" i="65"/>
  <c r="L48" i="65"/>
  <c r="L72" i="65"/>
  <c r="J36" i="65"/>
  <c r="J48" i="65"/>
  <c r="J72" i="65"/>
  <c r="V18" i="70"/>
  <c r="W18" i="70"/>
  <c r="F70" i="65"/>
  <c r="F79" i="65"/>
  <c r="F55" i="65"/>
  <c r="G71" i="65"/>
  <c r="T40" i="67"/>
  <c r="X40" i="67"/>
  <c r="Y40" i="67"/>
  <c r="J18" i="20"/>
  <c r="K18" i="20"/>
  <c r="J55" i="55"/>
  <c r="J79" i="55"/>
  <c r="I94" i="55"/>
  <c r="I92" i="55"/>
  <c r="J48" i="55"/>
  <c r="J72" i="55"/>
  <c r="J19" i="20"/>
  <c r="K46" i="55"/>
  <c r="K70" i="55"/>
  <c r="J17" i="20"/>
  <c r="K17" i="20"/>
  <c r="I324" i="20"/>
  <c r="K53" i="55"/>
  <c r="K77" i="55"/>
  <c r="H72" i="65"/>
  <c r="H70" i="65"/>
  <c r="K98" i="55"/>
  <c r="I28" i="65"/>
  <c r="I31" i="65"/>
  <c r="H28" i="65"/>
  <c r="H31" i="65"/>
  <c r="J28" i="65"/>
  <c r="J31" i="65"/>
  <c r="K28" i="65"/>
  <c r="K31" i="65"/>
  <c r="L28" i="65"/>
  <c r="L31" i="65"/>
  <c r="G28" i="65"/>
  <c r="G52" i="65"/>
  <c r="J62" i="55"/>
  <c r="J86" i="55"/>
  <c r="J60" i="55"/>
  <c r="J84" i="55"/>
  <c r="H41" i="65"/>
  <c r="H53" i="65"/>
  <c r="K41" i="65"/>
  <c r="K53" i="65"/>
  <c r="K77" i="65"/>
  <c r="J41" i="65"/>
  <c r="J53" i="65"/>
  <c r="J77" i="65"/>
  <c r="I41" i="65"/>
  <c r="I53" i="65"/>
  <c r="I77" i="65"/>
  <c r="L41" i="65"/>
  <c r="L53" i="65"/>
  <c r="L77" i="65"/>
  <c r="W41" i="70"/>
  <c r="W44" i="70"/>
  <c r="W38" i="70"/>
  <c r="V38" i="70"/>
  <c r="K55" i="55"/>
  <c r="K79" i="55"/>
  <c r="O19" i="71"/>
  <c r="I144" i="65"/>
  <c r="V55" i="70"/>
  <c r="G95" i="65"/>
  <c r="K51" i="20"/>
  <c r="L98" i="55"/>
  <c r="K60" i="55"/>
  <c r="K84" i="55"/>
  <c r="K92" i="55"/>
  <c r="K19" i="20"/>
  <c r="L46" i="55"/>
  <c r="L70" i="55"/>
  <c r="J94" i="55"/>
  <c r="K48" i="55"/>
  <c r="K72" i="55"/>
  <c r="K62" i="55"/>
  <c r="K86" i="55"/>
  <c r="K324" i="20"/>
  <c r="J324" i="20"/>
  <c r="L55" i="55"/>
  <c r="L79" i="55"/>
  <c r="H77" i="65"/>
  <c r="W46" i="70"/>
  <c r="G31" i="65"/>
  <c r="V60" i="70"/>
  <c r="L40" i="65"/>
  <c r="L52" i="65"/>
  <c r="L76" i="65"/>
  <c r="V46" i="70"/>
  <c r="L53" i="55"/>
  <c r="L77" i="55"/>
  <c r="G76" i="65"/>
  <c r="G55" i="65"/>
  <c r="L62" i="55"/>
  <c r="L86" i="55"/>
  <c r="L60" i="55"/>
  <c r="L84" i="55"/>
  <c r="J144" i="65"/>
  <c r="J35" i="65"/>
  <c r="H35" i="65"/>
  <c r="I35" i="65"/>
  <c r="L35" i="65"/>
  <c r="K35" i="65"/>
  <c r="I40" i="65"/>
  <c r="I52" i="65"/>
  <c r="I76" i="65"/>
  <c r="H40" i="65"/>
  <c r="H52" i="65"/>
  <c r="H76" i="65"/>
  <c r="L48" i="55"/>
  <c r="L72" i="55"/>
  <c r="L94" i="55"/>
  <c r="K94" i="55"/>
  <c r="J40" i="65"/>
  <c r="J52" i="65"/>
  <c r="J76" i="65"/>
  <c r="K40" i="65"/>
  <c r="K52" i="65"/>
  <c r="K76" i="65"/>
  <c r="L92" i="55"/>
  <c r="W48" i="70"/>
  <c r="Y48" i="70"/>
  <c r="Y6" i="70"/>
  <c r="G100" i="65"/>
  <c r="G79" i="65"/>
  <c r="H42" i="65"/>
  <c r="L42" i="65"/>
  <c r="K42" i="65"/>
  <c r="I42" i="65"/>
  <c r="I43" i="65"/>
  <c r="J42" i="65"/>
  <c r="Y42" i="67"/>
  <c r="AA6" i="67"/>
  <c r="L144" i="65"/>
  <c r="K144" i="65"/>
  <c r="I47" i="65"/>
  <c r="H47" i="65"/>
  <c r="K47" i="65"/>
  <c r="J47" i="65"/>
  <c r="L47" i="65"/>
  <c r="H54" i="65"/>
  <c r="L54" i="65"/>
  <c r="L78" i="65"/>
  <c r="I54" i="65"/>
  <c r="I78" i="65"/>
  <c r="K54" i="65"/>
  <c r="K78" i="65"/>
  <c r="J54" i="65"/>
  <c r="J78" i="65"/>
  <c r="H43" i="65"/>
  <c r="L43" i="65"/>
  <c r="K43" i="65"/>
  <c r="J43" i="65"/>
  <c r="H71" i="65"/>
  <c r="K71" i="65"/>
  <c r="I71" i="65"/>
  <c r="L71" i="65"/>
  <c r="J71" i="65"/>
  <c r="H78" i="65"/>
  <c r="H102" i="65"/>
  <c r="J55" i="65"/>
  <c r="H55" i="65"/>
  <c r="I55" i="65"/>
  <c r="L55" i="65"/>
  <c r="K55" i="65"/>
  <c r="I79" i="65"/>
  <c r="L79" i="65"/>
  <c r="J79" i="65"/>
  <c r="K79" i="65"/>
  <c r="H79" i="65"/>
  <c r="I192" i="20"/>
  <c r="J145" i="65"/>
  <c r="J153" i="65"/>
  <c r="K192" i="20"/>
  <c r="L145" i="65"/>
  <c r="L153" i="65"/>
  <c r="G192" i="20"/>
  <c r="H145" i="65"/>
  <c r="H153" i="65"/>
  <c r="J192" i="20"/>
  <c r="K145" i="65"/>
  <c r="K153" i="65"/>
  <c r="H192" i="20"/>
  <c r="I145" i="65"/>
  <c r="I153" i="65"/>
  <c r="F94" i="74"/>
  <c r="F95" i="74"/>
  <c r="F96" i="74"/>
  <c r="F75" i="74"/>
  <c r="F71" i="74"/>
  <c r="F70" i="74"/>
  <c r="F27" i="74"/>
  <c r="F22" i="74"/>
  <c r="F28" i="74"/>
  <c r="F48" i="74"/>
  <c r="H28" i="74"/>
  <c r="F54" i="74"/>
  <c r="F23" i="74"/>
  <c r="F29" i="74"/>
  <c r="F55" i="74"/>
  <c r="F38" i="74"/>
  <c r="F39" i="74"/>
  <c r="F24" i="74"/>
  <c r="F30" i="74"/>
  <c r="H29" i="74"/>
  <c r="F50" i="74"/>
  <c r="F56" i="74"/>
  <c r="F57" i="74"/>
  <c r="F49" i="74"/>
  <c r="F40" i="74"/>
  <c r="F51" i="74"/>
  <c r="F60" i="74"/>
  <c r="F61" i="74"/>
  <c r="F63" i="74"/>
  <c r="F62" i="74"/>
  <c r="F64" i="74"/>
  <c r="F65" i="74"/>
  <c r="U23" i="73"/>
  <c r="U22" i="73"/>
  <c r="G208" i="20"/>
  <c r="H208" i="20"/>
  <c r="I208" i="20"/>
  <c r="J208" i="20"/>
  <c r="K208" i="20"/>
  <c r="M93" i="16"/>
  <c r="L91" i="16"/>
  <c r="P88" i="16"/>
  <c r="N92" i="16"/>
  <c r="P92" i="16"/>
  <c r="N91" i="16"/>
  <c r="P85" i="16"/>
  <c r="O94" i="16"/>
  <c r="P91" i="16"/>
  <c r="N93" i="16"/>
  <c r="N85" i="16"/>
  <c r="M94" i="16"/>
  <c r="M85" i="16"/>
  <c r="L94" i="16"/>
  <c r="M87" i="16"/>
  <c r="M86" i="16"/>
  <c r="L92" i="16"/>
  <c r="R110" i="16"/>
  <c r="P94" i="16"/>
  <c r="M92" i="16"/>
  <c r="O91" i="16"/>
  <c r="O88" i="16"/>
  <c r="P93" i="16"/>
  <c r="O93" i="16"/>
  <c r="O92" i="16"/>
  <c r="O121" i="16"/>
  <c r="O122" i="16"/>
  <c r="L85" i="16"/>
  <c r="P121" i="16"/>
  <c r="P122" i="16"/>
  <c r="B31" i="39"/>
  <c r="B14" i="31"/>
  <c r="B25" i="39"/>
  <c r="B37" i="39"/>
  <c r="G131" i="65"/>
  <c r="G183" i="65"/>
  <c r="G109" i="65"/>
  <c r="G161" i="65"/>
  <c r="B13" i="39"/>
  <c r="B8" i="31"/>
  <c r="B21" i="39"/>
  <c r="B19" i="39"/>
  <c r="B18" i="31"/>
  <c r="G112" i="65"/>
  <c r="G164" i="65"/>
  <c r="H114" i="65"/>
  <c r="H166" i="65"/>
  <c r="H138" i="65"/>
  <c r="H190" i="65"/>
  <c r="H94" i="65"/>
  <c r="I82" i="65"/>
  <c r="I38" i="74"/>
  <c r="I37" i="74"/>
  <c r="I39" i="74"/>
  <c r="I88" i="65"/>
  <c r="H27" i="74"/>
  <c r="H30" i="74"/>
  <c r="H22" i="74"/>
  <c r="H24" i="74"/>
  <c r="H23" i="74"/>
  <c r="H83" i="65"/>
  <c r="B9" i="31"/>
  <c r="B17" i="39"/>
  <c r="H99" i="65"/>
  <c r="I87" i="65"/>
  <c r="Q8" i="19"/>
  <c r="L8" i="19"/>
  <c r="V8" i="19"/>
  <c r="P9" i="19"/>
  <c r="P21" i="19"/>
  <c r="P98" i="19"/>
  <c r="U9" i="19"/>
  <c r="K9" i="19"/>
  <c r="M84" i="16"/>
  <c r="M83" i="16"/>
  <c r="J10" i="19"/>
  <c r="T10" i="19"/>
  <c r="O10" i="19"/>
  <c r="S10" i="19"/>
  <c r="N10" i="19"/>
  <c r="X10" i="19"/>
  <c r="M11" i="19"/>
  <c r="W11" i="19"/>
  <c r="R11" i="19"/>
  <c r="Q12" i="19"/>
  <c r="L12" i="19"/>
  <c r="N87" i="16"/>
  <c r="N86" i="16"/>
  <c r="P13" i="19"/>
  <c r="U13" i="19"/>
  <c r="K13" i="19"/>
  <c r="M88" i="16"/>
  <c r="J14" i="19"/>
  <c r="T14" i="19"/>
  <c r="O14" i="19"/>
  <c r="S14" i="19"/>
  <c r="N14" i="19"/>
  <c r="X14" i="19"/>
  <c r="M15" i="19"/>
  <c r="W15" i="19"/>
  <c r="O84" i="16"/>
  <c r="O83" i="16"/>
  <c r="R15" i="19"/>
  <c r="Q16" i="19"/>
  <c r="L16" i="19"/>
  <c r="V16" i="19"/>
  <c r="P17" i="19"/>
  <c r="P29" i="19"/>
  <c r="P100" i="19"/>
  <c r="U17" i="19"/>
  <c r="K17" i="19"/>
  <c r="Z17" i="19"/>
  <c r="J18" i="19"/>
  <c r="O18" i="19"/>
  <c r="T18" i="19"/>
  <c r="Y18" i="19"/>
  <c r="L87" i="16"/>
  <c r="L86" i="16"/>
  <c r="S18" i="19"/>
  <c r="N18" i="19"/>
  <c r="X18" i="19"/>
  <c r="P87" i="16"/>
  <c r="P86" i="16"/>
  <c r="M19" i="19"/>
  <c r="W19" i="19"/>
  <c r="Q20" i="19"/>
  <c r="L20" i="19"/>
  <c r="V20" i="19"/>
  <c r="U21" i="19"/>
  <c r="K21" i="19"/>
  <c r="Z21" i="19"/>
  <c r="J22" i="19"/>
  <c r="O22" i="19"/>
  <c r="T22" i="19"/>
  <c r="Y22" i="19"/>
  <c r="S22" i="19"/>
  <c r="N22" i="19"/>
  <c r="X22" i="19"/>
  <c r="AC22" i="19"/>
  <c r="M23" i="19"/>
  <c r="W23" i="19"/>
  <c r="R23" i="19"/>
  <c r="Q24" i="19"/>
  <c r="L24" i="19"/>
  <c r="V24" i="19"/>
  <c r="P25" i="19"/>
  <c r="U25" i="19"/>
  <c r="K25" i="19"/>
  <c r="J26" i="19"/>
  <c r="T26" i="19"/>
  <c r="O26" i="19"/>
  <c r="S26" i="19"/>
  <c r="N26" i="19"/>
  <c r="X26" i="19"/>
  <c r="M27" i="19"/>
  <c r="W27" i="19"/>
  <c r="R27" i="19"/>
  <c r="R98" i="19"/>
  <c r="Q28" i="19"/>
  <c r="L28" i="19"/>
  <c r="U29" i="19"/>
  <c r="K29" i="19"/>
  <c r="Z29" i="19"/>
  <c r="J30" i="19"/>
  <c r="T30" i="19"/>
  <c r="O30" i="19"/>
  <c r="S30" i="19"/>
  <c r="N30" i="19"/>
  <c r="X30" i="19"/>
  <c r="M31" i="19"/>
  <c r="W31" i="19"/>
  <c r="W102" i="19"/>
  <c r="R31" i="19"/>
  <c r="Q32" i="19"/>
  <c r="L32" i="19"/>
  <c r="V32" i="19"/>
  <c r="P33" i="19"/>
  <c r="P106" i="19"/>
  <c r="U33" i="19"/>
  <c r="K33" i="19"/>
  <c r="J34" i="19"/>
  <c r="T34" i="19"/>
  <c r="O34" i="19"/>
  <c r="O107" i="19"/>
  <c r="S34" i="19"/>
  <c r="N34" i="19"/>
  <c r="X34" i="19"/>
  <c r="M35" i="19"/>
  <c r="W35" i="19"/>
  <c r="W108" i="19"/>
  <c r="Q36" i="19"/>
  <c r="Q109" i="19"/>
  <c r="V36" i="19"/>
  <c r="L36" i="19"/>
  <c r="P37" i="19"/>
  <c r="P110" i="19"/>
  <c r="U37" i="19"/>
  <c r="U43" i="19"/>
  <c r="U110" i="19"/>
  <c r="K37" i="19"/>
  <c r="J38" i="19"/>
  <c r="T38" i="19"/>
  <c r="O38" i="19"/>
  <c r="O105" i="19"/>
  <c r="S38" i="19"/>
  <c r="N38" i="19"/>
  <c r="X38" i="19"/>
  <c r="M39" i="19"/>
  <c r="W39" i="19"/>
  <c r="W106" i="19"/>
  <c r="R39" i="19"/>
  <c r="J46" i="19"/>
  <c r="T46" i="19"/>
  <c r="O46" i="19"/>
  <c r="V12" i="19"/>
  <c r="G107" i="65"/>
  <c r="G119" i="65"/>
  <c r="G171" i="65"/>
  <c r="G111" i="65"/>
  <c r="G163" i="65"/>
  <c r="G135" i="65"/>
  <c r="G187" i="65"/>
  <c r="G123" i="65"/>
  <c r="G175" i="65"/>
  <c r="G114" i="65"/>
  <c r="G166" i="65"/>
  <c r="G126" i="65"/>
  <c r="G178" i="65"/>
  <c r="G138" i="65"/>
  <c r="G190" i="65"/>
  <c r="H112" i="65"/>
  <c r="H164" i="65"/>
  <c r="H136" i="65"/>
  <c r="H188" i="65"/>
  <c r="G103" i="65"/>
  <c r="I17" i="74"/>
  <c r="G132" i="65"/>
  <c r="G184" i="65"/>
  <c r="G108" i="65"/>
  <c r="G160" i="65"/>
  <c r="G120" i="65"/>
  <c r="G172" i="65"/>
  <c r="I85" i="65"/>
  <c r="H97" i="65"/>
  <c r="I89" i="65"/>
  <c r="H101" i="65"/>
  <c r="H86" i="65"/>
  <c r="G98" i="65"/>
  <c r="J90" i="65"/>
  <c r="I102" i="65"/>
  <c r="AC119" i="19"/>
  <c r="R8" i="19"/>
  <c r="W8" i="19"/>
  <c r="M8" i="19"/>
  <c r="Q9" i="19"/>
  <c r="V9" i="19"/>
  <c r="L9" i="19"/>
  <c r="N84" i="16"/>
  <c r="N83" i="16"/>
  <c r="K10" i="19"/>
  <c r="U10" i="19"/>
  <c r="P10" i="19"/>
  <c r="O11" i="19"/>
  <c r="J11" i="19"/>
  <c r="T11" i="19"/>
  <c r="N11" i="19"/>
  <c r="X11" i="19"/>
  <c r="X23" i="19"/>
  <c r="X100" i="19"/>
  <c r="S11" i="19"/>
  <c r="S23" i="19"/>
  <c r="S100" i="19"/>
  <c r="R12" i="19"/>
  <c r="O87" i="16"/>
  <c r="O86" i="16"/>
  <c r="W12" i="19"/>
  <c r="W18" i="19"/>
  <c r="W24" i="19"/>
  <c r="W30" i="19"/>
  <c r="W101" i="19"/>
  <c r="M12" i="19"/>
  <c r="Q13" i="19"/>
  <c r="V13" i="19"/>
  <c r="L13" i="19"/>
  <c r="N88" i="16"/>
  <c r="K14" i="19"/>
  <c r="U14" i="19"/>
  <c r="P14" i="19"/>
  <c r="O15" i="19"/>
  <c r="O27" i="19"/>
  <c r="O98" i="19"/>
  <c r="L84" i="16"/>
  <c r="L83" i="16"/>
  <c r="T15" i="19"/>
  <c r="J15" i="19"/>
  <c r="N15" i="19"/>
  <c r="S15" i="19"/>
  <c r="X15" i="19"/>
  <c r="AC15" i="19"/>
  <c r="P84" i="16"/>
  <c r="P83" i="16"/>
  <c r="S27" i="19"/>
  <c r="S98" i="19"/>
  <c r="R16" i="19"/>
  <c r="R28" i="19"/>
  <c r="R99" i="19"/>
  <c r="W16" i="19"/>
  <c r="M16" i="19"/>
  <c r="O85" i="16"/>
  <c r="Q17" i="19"/>
  <c r="Q29" i="19"/>
  <c r="Q100" i="19"/>
  <c r="V17" i="19"/>
  <c r="L17" i="19"/>
  <c r="K18" i="19"/>
  <c r="U18" i="19"/>
  <c r="P18" i="19"/>
  <c r="O19" i="19"/>
  <c r="T19" i="19"/>
  <c r="J19" i="19"/>
  <c r="Y19" i="19"/>
  <c r="L88" i="16"/>
  <c r="N19" i="19"/>
  <c r="X19" i="19"/>
  <c r="S19" i="19"/>
  <c r="S31" i="19"/>
  <c r="S102" i="19"/>
  <c r="R20" i="19"/>
  <c r="W20" i="19"/>
  <c r="M20" i="19"/>
  <c r="AB20" i="19"/>
  <c r="Q21" i="19"/>
  <c r="V21" i="19"/>
  <c r="L21" i="19"/>
  <c r="K22" i="19"/>
  <c r="U22" i="19"/>
  <c r="P22" i="19"/>
  <c r="O23" i="19"/>
  <c r="T23" i="19"/>
  <c r="J23" i="19"/>
  <c r="Y23" i="19"/>
  <c r="N23" i="19"/>
  <c r="R24" i="19"/>
  <c r="M24" i="19"/>
  <c r="Q25" i="19"/>
  <c r="V25" i="19"/>
  <c r="L25" i="19"/>
  <c r="K26" i="19"/>
  <c r="U26" i="19"/>
  <c r="P26" i="19"/>
  <c r="J27" i="19"/>
  <c r="T27" i="19"/>
  <c r="N27" i="19"/>
  <c r="X27" i="19"/>
  <c r="AC27" i="19"/>
  <c r="W28" i="19"/>
  <c r="M28" i="19"/>
  <c r="V29" i="19"/>
  <c r="L29" i="19"/>
  <c r="AA29" i="19"/>
  <c r="K30" i="19"/>
  <c r="U30" i="19"/>
  <c r="P30" i="19"/>
  <c r="O31" i="19"/>
  <c r="T31" i="19"/>
  <c r="Y31" i="19"/>
  <c r="N31" i="19"/>
  <c r="X31" i="19"/>
  <c r="R32" i="19"/>
  <c r="W32" i="19"/>
  <c r="M32" i="19"/>
  <c r="L33" i="19"/>
  <c r="V33" i="19"/>
  <c r="Q33" i="19"/>
  <c r="Q106" i="19"/>
  <c r="K34" i="19"/>
  <c r="U34" i="19"/>
  <c r="U40" i="19"/>
  <c r="U107" i="19"/>
  <c r="P34" i="19"/>
  <c r="O35" i="19"/>
  <c r="J35" i="19"/>
  <c r="T35" i="19"/>
  <c r="N35" i="19"/>
  <c r="X35" i="19"/>
  <c r="X108" i="19"/>
  <c r="S35" i="19"/>
  <c r="S108" i="19"/>
  <c r="R36" i="19"/>
  <c r="R109" i="19"/>
  <c r="W36" i="19"/>
  <c r="M36" i="19"/>
  <c r="L37" i="19"/>
  <c r="V37" i="19"/>
  <c r="V43" i="19"/>
  <c r="V110" i="19"/>
  <c r="Q37" i="19"/>
  <c r="Q110" i="19"/>
  <c r="K38" i="19"/>
  <c r="U38" i="19"/>
  <c r="P38" i="19"/>
  <c r="O39" i="19"/>
  <c r="J39" i="19"/>
  <c r="T39" i="19"/>
  <c r="N39" i="19"/>
  <c r="S39" i="19"/>
  <c r="X39" i="19"/>
  <c r="AC39" i="19"/>
  <c r="X106" i="19"/>
  <c r="S106" i="19"/>
  <c r="R40" i="19"/>
  <c r="R107" i="19"/>
  <c r="W40" i="19"/>
  <c r="M40" i="19"/>
  <c r="L41" i="19"/>
  <c r="V41" i="19"/>
  <c r="Q41" i="19"/>
  <c r="Q108" i="19"/>
  <c r="K42" i="19"/>
  <c r="U42" i="19"/>
  <c r="P42" i="19"/>
  <c r="O43" i="19"/>
  <c r="J43" i="19"/>
  <c r="T43" i="19"/>
  <c r="N43" i="19"/>
  <c r="X43" i="19"/>
  <c r="X110" i="19"/>
  <c r="S43" i="19"/>
  <c r="S110" i="19"/>
  <c r="R44" i="19"/>
  <c r="W44" i="19"/>
  <c r="M44" i="19"/>
  <c r="AB44" i="19"/>
  <c r="L45" i="19"/>
  <c r="V45" i="19"/>
  <c r="Q45" i="19"/>
  <c r="R50" i="19"/>
  <c r="R54" i="19"/>
  <c r="R93" i="19"/>
  <c r="R35" i="19"/>
  <c r="R108" i="19"/>
  <c r="Q40" i="19"/>
  <c r="Q107" i="19"/>
  <c r="V40" i="19"/>
  <c r="L40" i="19"/>
  <c r="P41" i="19"/>
  <c r="U41" i="19"/>
  <c r="K41" i="19"/>
  <c r="Z41" i="19"/>
  <c r="J42" i="19"/>
  <c r="T42" i="19"/>
  <c r="O42" i="19"/>
  <c r="O109" i="19"/>
  <c r="S42" i="19"/>
  <c r="N42" i="19"/>
  <c r="M43" i="19"/>
  <c r="W43" i="19"/>
  <c r="W110" i="19"/>
  <c r="Q44" i="19"/>
  <c r="V44" i="19"/>
  <c r="L44" i="19"/>
  <c r="P45" i="19"/>
  <c r="U45" i="19"/>
  <c r="K45" i="19"/>
  <c r="L46" i="19"/>
  <c r="V46" i="19"/>
  <c r="Q46" i="19"/>
  <c r="T109" i="19"/>
  <c r="Y36" i="19"/>
  <c r="G136" i="65"/>
  <c r="G188" i="65"/>
  <c r="G124" i="65"/>
  <c r="G176" i="65"/>
  <c r="G106" i="65"/>
  <c r="G158" i="65"/>
  <c r="G118" i="65"/>
  <c r="G170" i="65"/>
  <c r="G130" i="65"/>
  <c r="G182" i="65"/>
  <c r="G125" i="65"/>
  <c r="G177" i="65"/>
  <c r="G137" i="65"/>
  <c r="G189" i="65"/>
  <c r="G113" i="65"/>
  <c r="H84" i="65"/>
  <c r="O13" i="19"/>
  <c r="O85" i="19"/>
  <c r="R102" i="19"/>
  <c r="R106" i="19"/>
  <c r="R43" i="19"/>
  <c r="R110" i="19"/>
  <c r="Q47" i="19"/>
  <c r="V47" i="19"/>
  <c r="L47" i="19"/>
  <c r="AA47" i="19"/>
  <c r="P48" i="19"/>
  <c r="U48" i="19"/>
  <c r="K48" i="19"/>
  <c r="J49" i="19"/>
  <c r="T49" i="19"/>
  <c r="O49" i="19"/>
  <c r="S49" i="19"/>
  <c r="X49" i="19"/>
  <c r="M50" i="19"/>
  <c r="W50" i="19"/>
  <c r="AB50" i="19"/>
  <c r="AB116" i="19"/>
  <c r="R88" i="19"/>
  <c r="Q51" i="19"/>
  <c r="V51" i="19"/>
  <c r="N94" i="16"/>
  <c r="N121" i="16"/>
  <c r="N122" i="16"/>
  <c r="L51" i="19"/>
  <c r="P52" i="19"/>
  <c r="U52" i="19"/>
  <c r="U53" i="19"/>
  <c r="U54" i="19"/>
  <c r="U55" i="19"/>
  <c r="U56" i="19"/>
  <c r="U8" i="19"/>
  <c r="U11" i="19"/>
  <c r="U12" i="19"/>
  <c r="U15" i="19"/>
  <c r="U16" i="19"/>
  <c r="U19" i="19"/>
  <c r="U20" i="19"/>
  <c r="U23" i="19"/>
  <c r="U24" i="19"/>
  <c r="U27" i="19"/>
  <c r="U28" i="19"/>
  <c r="U31" i="19"/>
  <c r="U32" i="19"/>
  <c r="U35" i="19"/>
  <c r="U36" i="19"/>
  <c r="U39" i="19"/>
  <c r="U44" i="19"/>
  <c r="U46" i="19"/>
  <c r="U47" i="19"/>
  <c r="U49" i="19"/>
  <c r="U50" i="19"/>
  <c r="U51" i="19"/>
  <c r="U57" i="19"/>
  <c r="U58" i="19"/>
  <c r="U59" i="19"/>
  <c r="U60" i="19"/>
  <c r="U61" i="19"/>
  <c r="U62" i="19"/>
  <c r="U63" i="19"/>
  <c r="U64" i="19"/>
  <c r="U65" i="19"/>
  <c r="U66" i="19"/>
  <c r="U67" i="19"/>
  <c r="U68" i="19"/>
  <c r="U69" i="19"/>
  <c r="U70" i="19"/>
  <c r="U71" i="19"/>
  <c r="U72" i="19"/>
  <c r="U73" i="19"/>
  <c r="U74" i="19"/>
  <c r="U75" i="19"/>
  <c r="U76" i="19"/>
  <c r="U77" i="19"/>
  <c r="U78" i="19"/>
  <c r="U79" i="19"/>
  <c r="U89" i="19"/>
  <c r="K52" i="19"/>
  <c r="O53" i="19"/>
  <c r="J53" i="19"/>
  <c r="T53" i="19"/>
  <c r="M54" i="19"/>
  <c r="W54" i="19"/>
  <c r="R89" i="19"/>
  <c r="Q55" i="19"/>
  <c r="V55" i="19"/>
  <c r="L55" i="19"/>
  <c r="P56" i="19"/>
  <c r="K56" i="19"/>
  <c r="O57" i="19"/>
  <c r="J57" i="19"/>
  <c r="T57" i="19"/>
  <c r="M58" i="19"/>
  <c r="W58" i="19"/>
  <c r="R58" i="19"/>
  <c r="Q59" i="19"/>
  <c r="V59" i="19"/>
  <c r="L59" i="19"/>
  <c r="P60" i="19"/>
  <c r="K60" i="19"/>
  <c r="O61" i="19"/>
  <c r="J61" i="19"/>
  <c r="T61" i="19"/>
  <c r="M62" i="19"/>
  <c r="W62" i="19"/>
  <c r="R62" i="19"/>
  <c r="Q63" i="19"/>
  <c r="V63" i="19"/>
  <c r="L63" i="19"/>
  <c r="P64" i="19"/>
  <c r="K64" i="19"/>
  <c r="O65" i="19"/>
  <c r="J65" i="19"/>
  <c r="T65" i="19"/>
  <c r="M66" i="19"/>
  <c r="W66" i="19"/>
  <c r="R66" i="19"/>
  <c r="Q67" i="19"/>
  <c r="V67" i="19"/>
  <c r="L67" i="19"/>
  <c r="P68" i="19"/>
  <c r="K68" i="19"/>
  <c r="O69" i="19"/>
  <c r="J69" i="19"/>
  <c r="T69" i="19"/>
  <c r="M70" i="19"/>
  <c r="W70" i="19"/>
  <c r="R70" i="19"/>
  <c r="Q71" i="19"/>
  <c r="V71" i="19"/>
  <c r="L71" i="19"/>
  <c r="P72" i="19"/>
  <c r="K72" i="19"/>
  <c r="O73" i="19"/>
  <c r="J73" i="19"/>
  <c r="T73" i="19"/>
  <c r="M74" i="19"/>
  <c r="W74" i="19"/>
  <c r="R74" i="19"/>
  <c r="Q75" i="19"/>
  <c r="V75" i="19"/>
  <c r="L75" i="19"/>
  <c r="K76" i="19"/>
  <c r="O77" i="19"/>
  <c r="J77" i="19"/>
  <c r="T77" i="19"/>
  <c r="M78" i="19"/>
  <c r="R78" i="19"/>
  <c r="W78" i="19"/>
  <c r="AB78" i="19"/>
  <c r="Q79" i="19"/>
  <c r="V79" i="19"/>
  <c r="L79" i="19"/>
  <c r="AB114" i="19"/>
  <c r="AB115" i="19"/>
  <c r="N49" i="19"/>
  <c r="AC49" i="19"/>
  <c r="AC37" i="19"/>
  <c r="AC33" i="19"/>
  <c r="N106" i="19"/>
  <c r="AC13" i="19"/>
  <c r="N102" i="19"/>
  <c r="AC9" i="19"/>
  <c r="N98" i="19"/>
  <c r="H316" i="20"/>
  <c r="H313" i="20"/>
  <c r="I313" i="20"/>
  <c r="H298" i="20"/>
  <c r="B29" i="39"/>
  <c r="B15" i="31"/>
  <c r="S46" i="19"/>
  <c r="N46" i="19"/>
  <c r="M47" i="19"/>
  <c r="W47" i="19"/>
  <c r="AB47" i="19"/>
  <c r="Q48" i="19"/>
  <c r="V48" i="19"/>
  <c r="L48" i="19"/>
  <c r="P49" i="19"/>
  <c r="M91" i="16"/>
  <c r="K49" i="19"/>
  <c r="Z49" i="19"/>
  <c r="J50" i="19"/>
  <c r="T50" i="19"/>
  <c r="L93" i="16"/>
  <c r="L121" i="16"/>
  <c r="L122" i="16"/>
  <c r="O50" i="19"/>
  <c r="S50" i="19"/>
  <c r="N50" i="19"/>
  <c r="AC50" i="19"/>
  <c r="AC116" i="19"/>
  <c r="M51" i="19"/>
  <c r="W51" i="19"/>
  <c r="AB51" i="19"/>
  <c r="Q52" i="19"/>
  <c r="V52" i="19"/>
  <c r="L52" i="19"/>
  <c r="P53" i="19"/>
  <c r="K53" i="19"/>
  <c r="T54" i="19"/>
  <c r="O54" i="19"/>
  <c r="J54" i="19"/>
  <c r="S54" i="19"/>
  <c r="N54" i="19"/>
  <c r="AC54" i="19"/>
  <c r="M55" i="19"/>
  <c r="W55" i="19"/>
  <c r="AB55" i="19"/>
  <c r="Q56" i="19"/>
  <c r="V56" i="19"/>
  <c r="L56" i="19"/>
  <c r="P57" i="19"/>
  <c r="K57" i="19"/>
  <c r="Z57" i="19"/>
  <c r="T58" i="19"/>
  <c r="J58" i="19"/>
  <c r="S58" i="19"/>
  <c r="N58" i="19"/>
  <c r="M59" i="19"/>
  <c r="R59" i="19"/>
  <c r="W59" i="19"/>
  <c r="AB59" i="19"/>
  <c r="Q60" i="19"/>
  <c r="V60" i="19"/>
  <c r="L60" i="19"/>
  <c r="P61" i="19"/>
  <c r="K61" i="19"/>
  <c r="Z61" i="19"/>
  <c r="T62" i="19"/>
  <c r="O62" i="19"/>
  <c r="Y62" i="19"/>
  <c r="S62" i="19"/>
  <c r="N62" i="19"/>
  <c r="AC62" i="19"/>
  <c r="M63" i="19"/>
  <c r="W63" i="19"/>
  <c r="AB63" i="19"/>
  <c r="Q64" i="19"/>
  <c r="V64" i="19"/>
  <c r="L64" i="19"/>
  <c r="P65" i="19"/>
  <c r="K65" i="19"/>
  <c r="Z65" i="19"/>
  <c r="T66" i="19"/>
  <c r="O66" i="19"/>
  <c r="J66" i="19"/>
  <c r="S66" i="19"/>
  <c r="N66" i="19"/>
  <c r="M67" i="19"/>
  <c r="W67" i="19"/>
  <c r="Q68" i="19"/>
  <c r="V68" i="19"/>
  <c r="L68" i="19"/>
  <c r="P69" i="19"/>
  <c r="K69" i="19"/>
  <c r="T70" i="19"/>
  <c r="O70" i="19"/>
  <c r="J70" i="19"/>
  <c r="Y70" i="19"/>
  <c r="S70" i="19"/>
  <c r="N70" i="19"/>
  <c r="M71" i="19"/>
  <c r="W71" i="19"/>
  <c r="Q72" i="19"/>
  <c r="V72" i="19"/>
  <c r="L72" i="19"/>
  <c r="P73" i="19"/>
  <c r="K73" i="19"/>
  <c r="T74" i="19"/>
  <c r="J74" i="19"/>
  <c r="Y74" i="19"/>
  <c r="S74" i="19"/>
  <c r="N74" i="19"/>
  <c r="M75" i="19"/>
  <c r="W75" i="19"/>
  <c r="Q76" i="19"/>
  <c r="V76" i="19"/>
  <c r="L76" i="19"/>
  <c r="P77" i="19"/>
  <c r="K77" i="19"/>
  <c r="T78" i="19"/>
  <c r="O78" i="19"/>
  <c r="Y78" i="19"/>
  <c r="S78" i="19"/>
  <c r="N78" i="19"/>
  <c r="M79" i="19"/>
  <c r="W79" i="19"/>
  <c r="Y114" i="19"/>
  <c r="AC114" i="19"/>
  <c r="Y118" i="19"/>
  <c r="Y115" i="19"/>
  <c r="N77" i="19"/>
  <c r="AC77" i="19"/>
  <c r="N73" i="19"/>
  <c r="AC73" i="19"/>
  <c r="N69" i="19"/>
  <c r="AC69" i="19"/>
  <c r="N65" i="19"/>
  <c r="AC65" i="19"/>
  <c r="N61" i="19"/>
  <c r="AC61" i="19"/>
  <c r="N57" i="19"/>
  <c r="AC57" i="19"/>
  <c r="N53" i="19"/>
  <c r="AC53" i="19"/>
  <c r="X46" i="19"/>
  <c r="X42" i="19"/>
  <c r="R75" i="19"/>
  <c r="M110" i="19"/>
  <c r="W98" i="19"/>
  <c r="P108" i="19"/>
  <c r="W68" i="19"/>
  <c r="AB68" i="19"/>
  <c r="W56" i="19"/>
  <c r="AB56" i="19"/>
  <c r="AB117" i="19"/>
  <c r="W52" i="19"/>
  <c r="AB52" i="19"/>
  <c r="Y32" i="19"/>
  <c r="T20" i="19"/>
  <c r="Y20" i="19"/>
  <c r="I302" i="20"/>
  <c r="J302" i="20"/>
  <c r="I292" i="20"/>
  <c r="J292" i="20"/>
  <c r="G121" i="65"/>
  <c r="G173" i="65"/>
  <c r="G133" i="65"/>
  <c r="G185" i="65"/>
  <c r="N8" i="19"/>
  <c r="X8" i="19"/>
  <c r="L10" i="19"/>
  <c r="V10" i="19"/>
  <c r="V22" i="19"/>
  <c r="V99" i="19"/>
  <c r="K11" i="19"/>
  <c r="N12" i="19"/>
  <c r="X12" i="19"/>
  <c r="X24" i="19"/>
  <c r="X101" i="19"/>
  <c r="L14" i="19"/>
  <c r="V14" i="19"/>
  <c r="K15" i="19"/>
  <c r="N16" i="19"/>
  <c r="S16" i="19"/>
  <c r="X16" i="19"/>
  <c r="AC16" i="19"/>
  <c r="L18" i="19"/>
  <c r="V18" i="19"/>
  <c r="K19" i="19"/>
  <c r="Z19" i="19"/>
  <c r="N20" i="19"/>
  <c r="X20" i="19"/>
  <c r="L22" i="19"/>
  <c r="Q22" i="19"/>
  <c r="AA22" i="19"/>
  <c r="K23" i="19"/>
  <c r="N24" i="19"/>
  <c r="S24" i="19"/>
  <c r="AC24" i="19"/>
  <c r="L26" i="19"/>
  <c r="V26" i="19"/>
  <c r="K27" i="19"/>
  <c r="Z27" i="19"/>
  <c r="N28" i="19"/>
  <c r="X28" i="19"/>
  <c r="L30" i="19"/>
  <c r="Q30" i="19"/>
  <c r="V30" i="19"/>
  <c r="AA30" i="19"/>
  <c r="K31" i="19"/>
  <c r="N32" i="19"/>
  <c r="X32" i="19"/>
  <c r="L34" i="19"/>
  <c r="V34" i="19"/>
  <c r="V107" i="19"/>
  <c r="K35" i="19"/>
  <c r="U108" i="19"/>
  <c r="N36" i="19"/>
  <c r="X36" i="19"/>
  <c r="L38" i="19"/>
  <c r="V38" i="19"/>
  <c r="AA38" i="19"/>
  <c r="K39" i="19"/>
  <c r="N40" i="19"/>
  <c r="S40" i="19"/>
  <c r="X40" i="19"/>
  <c r="AC40" i="19"/>
  <c r="L42" i="19"/>
  <c r="V42" i="19"/>
  <c r="K43" i="19"/>
  <c r="Z43" i="19"/>
  <c r="N44" i="19"/>
  <c r="X44" i="19"/>
  <c r="O47" i="19"/>
  <c r="J47" i="19"/>
  <c r="N47" i="19"/>
  <c r="X47" i="19"/>
  <c r="L49" i="19"/>
  <c r="Q49" i="19"/>
  <c r="V49" i="19"/>
  <c r="AA49" i="19"/>
  <c r="K50" i="19"/>
  <c r="P50" i="19"/>
  <c r="J51" i="19"/>
  <c r="T51" i="19"/>
  <c r="O51" i="19"/>
  <c r="N51" i="19"/>
  <c r="X51" i="19"/>
  <c r="AC51" i="19"/>
  <c r="L53" i="19"/>
  <c r="V53" i="19"/>
  <c r="K54" i="19"/>
  <c r="P54" i="19"/>
  <c r="Z54" i="19"/>
  <c r="J55" i="19"/>
  <c r="T55" i="19"/>
  <c r="O55" i="19"/>
  <c r="N55" i="19"/>
  <c r="X55" i="19"/>
  <c r="L57" i="19"/>
  <c r="Q57" i="19"/>
  <c r="V57" i="19"/>
  <c r="AA57" i="19"/>
  <c r="K58" i="19"/>
  <c r="P58" i="19"/>
  <c r="P62" i="19"/>
  <c r="P66" i="19"/>
  <c r="P70" i="19"/>
  <c r="P75" i="19"/>
  <c r="P8" i="19"/>
  <c r="P12" i="19"/>
  <c r="P16" i="19"/>
  <c r="P20" i="19"/>
  <c r="P24" i="19"/>
  <c r="P28" i="19"/>
  <c r="P32" i="19"/>
  <c r="P36" i="19"/>
  <c r="P40" i="19"/>
  <c r="P44" i="19"/>
  <c r="P46" i="19"/>
  <c r="P78" i="19"/>
  <c r="P79" i="19"/>
  <c r="P95" i="19"/>
  <c r="J59" i="19"/>
  <c r="T59" i="19"/>
  <c r="O59" i="19"/>
  <c r="N59" i="19"/>
  <c r="X59" i="19"/>
  <c r="AC59" i="19"/>
  <c r="L61" i="19"/>
  <c r="V61" i="19"/>
  <c r="K62" i="19"/>
  <c r="Z62" i="19"/>
  <c r="J63" i="19"/>
  <c r="T63" i="19"/>
  <c r="O63" i="19"/>
  <c r="N63" i="19"/>
  <c r="X63" i="19"/>
  <c r="L65" i="19"/>
  <c r="Q65" i="19"/>
  <c r="V65" i="19"/>
  <c r="AA65" i="19"/>
  <c r="K66" i="19"/>
  <c r="J67" i="19"/>
  <c r="T67" i="19"/>
  <c r="O67" i="19"/>
  <c r="N67" i="19"/>
  <c r="X67" i="19"/>
  <c r="AC67" i="19"/>
  <c r="L69" i="19"/>
  <c r="V69" i="19"/>
  <c r="K70" i="19"/>
  <c r="Z70" i="19"/>
  <c r="J71" i="19"/>
  <c r="T71" i="19"/>
  <c r="O71" i="19"/>
  <c r="N71" i="19"/>
  <c r="X71" i="19"/>
  <c r="L73" i="19"/>
  <c r="Q73" i="19"/>
  <c r="V73" i="19"/>
  <c r="AA73" i="19"/>
  <c r="K74" i="19"/>
  <c r="J75" i="19"/>
  <c r="O75" i="19"/>
  <c r="T75" i="19"/>
  <c r="Y75" i="19"/>
  <c r="N75" i="19"/>
  <c r="X75" i="19"/>
  <c r="L77" i="19"/>
  <c r="V77" i="19"/>
  <c r="K78" i="19"/>
  <c r="J79" i="19"/>
  <c r="T79" i="19"/>
  <c r="O79" i="19"/>
  <c r="N79" i="19"/>
  <c r="X79" i="19"/>
  <c r="AC79" i="19"/>
  <c r="W76" i="19"/>
  <c r="AB76" i="19"/>
  <c r="W72" i="19"/>
  <c r="AB72" i="19"/>
  <c r="W64" i="19"/>
  <c r="AB64" i="19"/>
  <c r="W60" i="19"/>
  <c r="AB60" i="19"/>
  <c r="W48" i="19"/>
  <c r="AB48" i="19"/>
  <c r="Q77" i="19"/>
  <c r="Q69" i="19"/>
  <c r="Q61" i="19"/>
  <c r="Q53" i="19"/>
  <c r="L43" i="19"/>
  <c r="AA43" i="19"/>
  <c r="L39" i="19"/>
  <c r="V39" i="19"/>
  <c r="AA39" i="19"/>
  <c r="L35" i="19"/>
  <c r="T44" i="19"/>
  <c r="J44" i="19"/>
  <c r="Y44" i="19"/>
  <c r="J24" i="19"/>
  <c r="T24" i="19"/>
  <c r="Y24" i="19"/>
  <c r="J8" i="19"/>
  <c r="I304" i="20"/>
  <c r="J304" i="20"/>
  <c r="K8" i="19"/>
  <c r="J9" i="19"/>
  <c r="T9" i="19"/>
  <c r="M10" i="19"/>
  <c r="W10" i="19"/>
  <c r="L11" i="19"/>
  <c r="V11" i="19"/>
  <c r="P101" i="19"/>
  <c r="K12" i="19"/>
  <c r="J13" i="19"/>
  <c r="T13" i="19"/>
  <c r="T25" i="19"/>
  <c r="T102" i="19"/>
  <c r="M14" i="19"/>
  <c r="W14" i="19"/>
  <c r="L15" i="19"/>
  <c r="V15" i="19"/>
  <c r="K16" i="19"/>
  <c r="J17" i="19"/>
  <c r="T17" i="19"/>
  <c r="Y17" i="19"/>
  <c r="M18" i="19"/>
  <c r="L19" i="19"/>
  <c r="V19" i="19"/>
  <c r="AA19" i="19"/>
  <c r="K20" i="19"/>
  <c r="Z20" i="19"/>
  <c r="J21" i="19"/>
  <c r="T21" i="19"/>
  <c r="Y21" i="19"/>
  <c r="M22" i="19"/>
  <c r="W22" i="19"/>
  <c r="L23" i="19"/>
  <c r="V23" i="19"/>
  <c r="AA23" i="19"/>
  <c r="K24" i="19"/>
  <c r="J25" i="19"/>
  <c r="M26" i="19"/>
  <c r="W26" i="19"/>
  <c r="AB26" i="19"/>
  <c r="L27" i="19"/>
  <c r="V27" i="19"/>
  <c r="K28" i="19"/>
  <c r="J29" i="19"/>
  <c r="T29" i="19"/>
  <c r="M30" i="19"/>
  <c r="AB30" i="19"/>
  <c r="L31" i="19"/>
  <c r="V31" i="19"/>
  <c r="K32" i="19"/>
  <c r="T33" i="19"/>
  <c r="T106" i="19"/>
  <c r="O33" i="19"/>
  <c r="J33" i="19"/>
  <c r="M34" i="19"/>
  <c r="W34" i="19"/>
  <c r="W107" i="19"/>
  <c r="P109" i="19"/>
  <c r="U109" i="19"/>
  <c r="K36" i="19"/>
  <c r="T37" i="19"/>
  <c r="T110" i="19"/>
  <c r="O37" i="19"/>
  <c r="J37" i="19"/>
  <c r="M38" i="19"/>
  <c r="W38" i="19"/>
  <c r="K40" i="19"/>
  <c r="T41" i="19"/>
  <c r="O41" i="19"/>
  <c r="J41" i="19"/>
  <c r="M42" i="19"/>
  <c r="W42" i="19"/>
  <c r="K44" i="19"/>
  <c r="T45" i="19"/>
  <c r="O45" i="19"/>
  <c r="J45" i="19"/>
  <c r="K46" i="19"/>
  <c r="M46" i="19"/>
  <c r="W46" i="19"/>
  <c r="K47" i="19"/>
  <c r="Z47" i="19"/>
  <c r="O48" i="19"/>
  <c r="J48" i="19"/>
  <c r="N48" i="19"/>
  <c r="S48" i="19"/>
  <c r="X48" i="19"/>
  <c r="AC48" i="19"/>
  <c r="L50" i="19"/>
  <c r="V50" i="19"/>
  <c r="K51" i="19"/>
  <c r="Z51" i="19"/>
  <c r="O52" i="19"/>
  <c r="J52" i="19"/>
  <c r="T52" i="19"/>
  <c r="T56" i="19"/>
  <c r="T89" i="19"/>
  <c r="N52" i="19"/>
  <c r="X52" i="19"/>
  <c r="L54" i="19"/>
  <c r="V54" i="19"/>
  <c r="K55" i="19"/>
  <c r="Z55" i="19"/>
  <c r="O56" i="19"/>
  <c r="J56" i="19"/>
  <c r="Y56" i="19"/>
  <c r="Y117" i="19"/>
  <c r="N56" i="19"/>
  <c r="X56" i="19"/>
  <c r="L58" i="19"/>
  <c r="V58" i="19"/>
  <c r="K59" i="19"/>
  <c r="O60" i="19"/>
  <c r="J60" i="19"/>
  <c r="T60" i="19"/>
  <c r="N60" i="19"/>
  <c r="X60" i="19"/>
  <c r="L62" i="19"/>
  <c r="V62" i="19"/>
  <c r="AA62" i="19"/>
  <c r="K63" i="19"/>
  <c r="O64" i="19"/>
  <c r="J64" i="19"/>
  <c r="T64" i="19"/>
  <c r="N64" i="19"/>
  <c r="S64" i="19"/>
  <c r="X64" i="19"/>
  <c r="AC64" i="19"/>
  <c r="L66" i="19"/>
  <c r="V66" i="19"/>
  <c r="K67" i="19"/>
  <c r="Z67" i="19"/>
  <c r="O68" i="19"/>
  <c r="J68" i="19"/>
  <c r="T68" i="19"/>
  <c r="N68" i="19"/>
  <c r="S68" i="19"/>
  <c r="X68" i="19"/>
  <c r="AC68" i="19"/>
  <c r="L70" i="19"/>
  <c r="V70" i="19"/>
  <c r="K71" i="19"/>
  <c r="Z71" i="19"/>
  <c r="O72" i="19"/>
  <c r="J72" i="19"/>
  <c r="T72" i="19"/>
  <c r="Y72" i="19"/>
  <c r="N72" i="19"/>
  <c r="X72" i="19"/>
  <c r="L74" i="19"/>
  <c r="V74" i="19"/>
  <c r="AA74" i="19"/>
  <c r="K75" i="19"/>
  <c r="O76" i="19"/>
  <c r="J76" i="19"/>
  <c r="T76" i="19"/>
  <c r="N76" i="19"/>
  <c r="X76" i="19"/>
  <c r="L78" i="19"/>
  <c r="V78" i="19"/>
  <c r="K79" i="19"/>
  <c r="Z79" i="19"/>
  <c r="T105" i="19"/>
  <c r="S76" i="19"/>
  <c r="S72" i="19"/>
  <c r="S60" i="19"/>
  <c r="S56" i="19"/>
  <c r="S52" i="19"/>
  <c r="S44" i="19"/>
  <c r="S36" i="19"/>
  <c r="S32" i="19"/>
  <c r="S28" i="19"/>
  <c r="S20" i="19"/>
  <c r="S12" i="19"/>
  <c r="S101" i="19"/>
  <c r="S8" i="19"/>
  <c r="V35" i="19"/>
  <c r="V108" i="19"/>
  <c r="Q26" i="19"/>
  <c r="Q18" i="19"/>
  <c r="Q14" i="19"/>
  <c r="Q10" i="19"/>
  <c r="T48" i="19"/>
  <c r="T40" i="19"/>
  <c r="J40" i="19"/>
  <c r="O29" i="19"/>
  <c r="J28" i="19"/>
  <c r="Y28" i="19"/>
  <c r="J12" i="19"/>
  <c r="T8" i="19"/>
  <c r="I296" i="20"/>
  <c r="N286" i="20"/>
  <c r="I294" i="20"/>
  <c r="B17" i="31"/>
  <c r="H126" i="65"/>
  <c r="H178" i="65"/>
  <c r="H309" i="20"/>
  <c r="B21" i="31"/>
  <c r="B39" i="39"/>
  <c r="B12" i="31"/>
  <c r="B23" i="39"/>
  <c r="B22" i="31"/>
  <c r="H315" i="20"/>
  <c r="H133" i="65"/>
  <c r="H118" i="65"/>
  <c r="H301" i="20"/>
  <c r="H291" i="20"/>
  <c r="J312" i="20"/>
  <c r="H305" i="20"/>
  <c r="H111" i="65"/>
  <c r="H295" i="20"/>
  <c r="J306" i="20"/>
  <c r="J318" i="20"/>
  <c r="J320" i="20"/>
  <c r="I317" i="20"/>
  <c r="I314" i="20"/>
  <c r="I308" i="20"/>
  <c r="H124" i="65"/>
  <c r="H176" i="65"/>
  <c r="H307" i="20"/>
  <c r="H303" i="20"/>
  <c r="H113" i="65"/>
  <c r="H297" i="20"/>
  <c r="H109" i="65"/>
  <c r="H293" i="20"/>
  <c r="K290" i="20"/>
  <c r="I319" i="20"/>
  <c r="G197" i="65"/>
  <c r="E78" i="73"/>
  <c r="G204" i="65"/>
  <c r="G198" i="65"/>
  <c r="G196" i="65"/>
  <c r="G206" i="65"/>
  <c r="G202" i="65"/>
  <c r="G201" i="65"/>
  <c r="T85" i="19"/>
  <c r="T97" i="19"/>
  <c r="T91" i="19"/>
  <c r="AC76" i="19"/>
  <c r="U88" i="19"/>
  <c r="U93" i="19"/>
  <c r="AB10" i="19"/>
  <c r="M99" i="19"/>
  <c r="U97" i="19"/>
  <c r="U91" i="19"/>
  <c r="U85" i="19"/>
  <c r="Z35" i="19"/>
  <c r="Z108" i="19"/>
  <c r="K108" i="19"/>
  <c r="L86" i="19"/>
  <c r="AA14" i="19"/>
  <c r="AC8" i="19"/>
  <c r="N85" i="19"/>
  <c r="N91" i="19"/>
  <c r="N97" i="19"/>
  <c r="T87" i="19"/>
  <c r="I114" i="65"/>
  <c r="I166" i="65"/>
  <c r="I298" i="20"/>
  <c r="T108" i="19"/>
  <c r="Z78" i="19"/>
  <c r="AC75" i="19"/>
  <c r="Y71" i="19"/>
  <c r="Y63" i="19"/>
  <c r="J294" i="20"/>
  <c r="K294" i="20"/>
  <c r="Q86" i="19"/>
  <c r="S85" i="19"/>
  <c r="S91" i="19"/>
  <c r="S97" i="19"/>
  <c r="Y60" i="19"/>
  <c r="V95" i="19"/>
  <c r="AC52" i="19"/>
  <c r="N89" i="19"/>
  <c r="P93" i="19"/>
  <c r="P88" i="19"/>
  <c r="O110" i="19"/>
  <c r="O87" i="19"/>
  <c r="O106" i="19"/>
  <c r="P87" i="19"/>
  <c r="P105" i="19"/>
  <c r="Z24" i="19"/>
  <c r="AB14" i="19"/>
  <c r="M86" i="19"/>
  <c r="U101" i="19"/>
  <c r="W99" i="19"/>
  <c r="Z8" i="19"/>
  <c r="K85" i="19"/>
  <c r="K91" i="19"/>
  <c r="K97" i="19"/>
  <c r="AC58" i="19"/>
  <c r="N95" i="19"/>
  <c r="AA52" i="19"/>
  <c r="L89" i="19"/>
  <c r="M121" i="16"/>
  <c r="M122" i="16"/>
  <c r="R94" i="16"/>
  <c r="AC46" i="19"/>
  <c r="N88" i="19"/>
  <c r="N93" i="19"/>
  <c r="I316" i="20"/>
  <c r="J316" i="20"/>
  <c r="K316" i="20"/>
  <c r="Q88" i="19"/>
  <c r="Q93" i="19"/>
  <c r="AA58" i="19"/>
  <c r="L95" i="19"/>
  <c r="AB12" i="19"/>
  <c r="M101" i="19"/>
  <c r="U95" i="19"/>
  <c r="Y55" i="19"/>
  <c r="X109" i="19"/>
  <c r="AC98" i="19"/>
  <c r="AC106" i="19"/>
  <c r="I84" i="65"/>
  <c r="H96" i="65"/>
  <c r="AC43" i="19"/>
  <c r="N110" i="19"/>
  <c r="AA37" i="19"/>
  <c r="AA110" i="19"/>
  <c r="L110" i="19"/>
  <c r="Y35" i="19"/>
  <c r="J108" i="19"/>
  <c r="Z34" i="19"/>
  <c r="Z40" i="19"/>
  <c r="Z107" i="19"/>
  <c r="K107" i="19"/>
  <c r="AB32" i="19"/>
  <c r="M87" i="19"/>
  <c r="M105" i="19"/>
  <c r="Z22" i="19"/>
  <c r="X102" i="19"/>
  <c r="Z18" i="19"/>
  <c r="Y15" i="19"/>
  <c r="P86" i="19"/>
  <c r="AA13" i="19"/>
  <c r="L102" i="19"/>
  <c r="O100" i="19"/>
  <c r="O91" i="19"/>
  <c r="G159" i="65"/>
  <c r="T93" i="19"/>
  <c r="T88" i="19"/>
  <c r="AB39" i="19"/>
  <c r="AB106" i="19"/>
  <c r="M106" i="19"/>
  <c r="AC34" i="19"/>
  <c r="AC107" i="19"/>
  <c r="N107" i="19"/>
  <c r="Y34" i="19"/>
  <c r="J107" i="19"/>
  <c r="V87" i="19"/>
  <c r="V105" i="19"/>
  <c r="AB19" i="19"/>
  <c r="M102" i="19"/>
  <c r="AC14" i="19"/>
  <c r="N86" i="19"/>
  <c r="Y14" i="19"/>
  <c r="J86" i="19"/>
  <c r="P102" i="19"/>
  <c r="R100" i="19"/>
  <c r="AC10" i="19"/>
  <c r="N99" i="19"/>
  <c r="Y10" i="19"/>
  <c r="Y99" i="19"/>
  <c r="J99" i="19"/>
  <c r="I99" i="65"/>
  <c r="J87" i="65"/>
  <c r="I29" i="74"/>
  <c r="I115" i="74"/>
  <c r="V20" i="73"/>
  <c r="I49" i="74"/>
  <c r="I149" i="74"/>
  <c r="P16" i="73"/>
  <c r="I60" i="74"/>
  <c r="I63" i="74"/>
  <c r="I174" i="74"/>
  <c r="P41" i="73"/>
  <c r="I62" i="74"/>
  <c r="I28" i="74"/>
  <c r="I114" i="74"/>
  <c r="V19" i="73"/>
  <c r="I48" i="74"/>
  <c r="H95" i="65"/>
  <c r="I55" i="74"/>
  <c r="I152" i="74"/>
  <c r="P19" i="73"/>
  <c r="I54" i="74"/>
  <c r="I50" i="74"/>
  <c r="I150" i="74"/>
  <c r="P17" i="73"/>
  <c r="I83" i="65"/>
  <c r="I23" i="74"/>
  <c r="I112" i="74"/>
  <c r="V17" i="73"/>
  <c r="I56" i="74"/>
  <c r="I153" i="74"/>
  <c r="P20" i="73"/>
  <c r="I22" i="74"/>
  <c r="I111" i="74"/>
  <c r="V16" i="73"/>
  <c r="I27" i="74"/>
  <c r="I61" i="74"/>
  <c r="AC32" i="19"/>
  <c r="N87" i="19"/>
  <c r="N105" i="19"/>
  <c r="Z11" i="19"/>
  <c r="K100" i="19"/>
  <c r="L106" i="19"/>
  <c r="AA33" i="19"/>
  <c r="AA106" i="19"/>
  <c r="Y11" i="19"/>
  <c r="J100" i="19"/>
  <c r="Z10" i="19"/>
  <c r="K99" i="19"/>
  <c r="Q98" i="19"/>
  <c r="I86" i="65"/>
  <c r="H98" i="65"/>
  <c r="J85" i="65"/>
  <c r="I97" i="65"/>
  <c r="O95" i="19"/>
  <c r="Q95" i="19"/>
  <c r="Z69" i="19"/>
  <c r="AC66" i="19"/>
  <c r="AA64" i="19"/>
  <c r="AA60" i="19"/>
  <c r="T95" i="19"/>
  <c r="AA56" i="19"/>
  <c r="AA117" i="19"/>
  <c r="AA48" i="19"/>
  <c r="Z76" i="19"/>
  <c r="Y73" i="19"/>
  <c r="Y69" i="19"/>
  <c r="Y65" i="19"/>
  <c r="Y61" i="19"/>
  <c r="R95" i="19"/>
  <c r="Y57" i="19"/>
  <c r="Y53" i="19"/>
  <c r="P89" i="19"/>
  <c r="Y49" i="19"/>
  <c r="Z45" i="19"/>
  <c r="AC42" i="19"/>
  <c r="Y42" i="19"/>
  <c r="Y109" i="19"/>
  <c r="J109" i="19"/>
  <c r="AA40" i="19"/>
  <c r="H204" i="65"/>
  <c r="I101" i="74"/>
  <c r="I176" i="74"/>
  <c r="P43" i="73"/>
  <c r="J296" i="20"/>
  <c r="K296" i="20"/>
  <c r="Y12" i="19"/>
  <c r="J101" i="19"/>
  <c r="AA70" i="19"/>
  <c r="AC60" i="19"/>
  <c r="Y52" i="19"/>
  <c r="J89" i="19"/>
  <c r="W93" i="19"/>
  <c r="W88" i="19"/>
  <c r="Z44" i="19"/>
  <c r="AB42" i="19"/>
  <c r="AB38" i="19"/>
  <c r="AB34" i="19"/>
  <c r="M107" i="19"/>
  <c r="Z32" i="19"/>
  <c r="K87" i="19"/>
  <c r="K105" i="19"/>
  <c r="Y29" i="19"/>
  <c r="AA15" i="19"/>
  <c r="Y13" i="19"/>
  <c r="Y25" i="19"/>
  <c r="Y102" i="19"/>
  <c r="J102" i="19"/>
  <c r="Y8" i="19"/>
  <c r="J85" i="19"/>
  <c r="J91" i="19"/>
  <c r="J97" i="19"/>
  <c r="Z74" i="19"/>
  <c r="O102" i="19"/>
  <c r="Y40" i="19"/>
  <c r="Q99" i="19"/>
  <c r="S109" i="19"/>
  <c r="S89" i="19"/>
  <c r="AA78" i="19"/>
  <c r="Y76" i="19"/>
  <c r="Z75" i="19"/>
  <c r="AC72" i="19"/>
  <c r="AA66" i="19"/>
  <c r="Y64" i="19"/>
  <c r="Z59" i="19"/>
  <c r="AC56" i="19"/>
  <c r="AC117" i="19"/>
  <c r="X89" i="19"/>
  <c r="O89" i="19"/>
  <c r="AA50" i="19"/>
  <c r="AA116" i="19"/>
  <c r="AB46" i="19"/>
  <c r="M88" i="19"/>
  <c r="M93" i="19"/>
  <c r="Y45" i="19"/>
  <c r="Y41" i="19"/>
  <c r="Y37" i="19"/>
  <c r="J110" i="19"/>
  <c r="Y33" i="19"/>
  <c r="J106" i="19"/>
  <c r="J87" i="19"/>
  <c r="U87" i="19"/>
  <c r="U105" i="19"/>
  <c r="Z28" i="19"/>
  <c r="AA27" i="19"/>
  <c r="AB18" i="19"/>
  <c r="W86" i="19"/>
  <c r="Z12" i="19"/>
  <c r="K101" i="19"/>
  <c r="AA11" i="19"/>
  <c r="L100" i="19"/>
  <c r="Y9" i="19"/>
  <c r="J98" i="19"/>
  <c r="AA35" i="19"/>
  <c r="L108" i="19"/>
  <c r="W89" i="19"/>
  <c r="Y79" i="19"/>
  <c r="AA77" i="19"/>
  <c r="Y67" i="19"/>
  <c r="X95" i="19"/>
  <c r="Y59" i="19"/>
  <c r="Y51" i="19"/>
  <c r="Y47" i="19"/>
  <c r="X87" i="19"/>
  <c r="X105" i="19"/>
  <c r="V86" i="19"/>
  <c r="U100" i="19"/>
  <c r="X91" i="19"/>
  <c r="X85" i="19"/>
  <c r="X97" i="19"/>
  <c r="AC78" i="19"/>
  <c r="Z77" i="19"/>
  <c r="AC74" i="19"/>
  <c r="Z73" i="19"/>
  <c r="AC70" i="19"/>
  <c r="AA68" i="19"/>
  <c r="AB67" i="19"/>
  <c r="Y58" i="19"/>
  <c r="J95" i="19"/>
  <c r="Y54" i="19"/>
  <c r="Q89" i="19"/>
  <c r="Y50" i="19"/>
  <c r="Y116" i="19"/>
  <c r="AC110" i="19"/>
  <c r="AA79" i="19"/>
  <c r="AB74" i="19"/>
  <c r="Z72" i="19"/>
  <c r="AB70" i="19"/>
  <c r="Z68" i="19"/>
  <c r="AB66" i="19"/>
  <c r="Z64" i="19"/>
  <c r="AB62" i="19"/>
  <c r="Z60" i="19"/>
  <c r="AB58" i="19"/>
  <c r="M95" i="19"/>
  <c r="Z56" i="19"/>
  <c r="Z117" i="19"/>
  <c r="AB54" i="19"/>
  <c r="AB89" i="19"/>
  <c r="M89" i="19"/>
  <c r="Z52" i="19"/>
  <c r="K89" i="19"/>
  <c r="AA46" i="19"/>
  <c r="L93" i="19"/>
  <c r="L88" i="19"/>
  <c r="AA44" i="19"/>
  <c r="AB43" i="19"/>
  <c r="AB110" i="19"/>
  <c r="AA45" i="19"/>
  <c r="Y43" i="19"/>
  <c r="Z42" i="19"/>
  <c r="AB40" i="19"/>
  <c r="W109" i="19"/>
  <c r="AC35" i="19"/>
  <c r="AC108" i="19"/>
  <c r="N108" i="19"/>
  <c r="P107" i="19"/>
  <c r="V106" i="19"/>
  <c r="R105" i="19"/>
  <c r="R87" i="19"/>
  <c r="Z30" i="19"/>
  <c r="AB28" i="19"/>
  <c r="AA25" i="19"/>
  <c r="AC23" i="19"/>
  <c r="X98" i="19"/>
  <c r="R88" i="16"/>
  <c r="Z14" i="19"/>
  <c r="K86" i="19"/>
  <c r="Q102" i="19"/>
  <c r="R101" i="19"/>
  <c r="T100" i="19"/>
  <c r="U99" i="19"/>
  <c r="V98" i="19"/>
  <c r="R85" i="19"/>
  <c r="R91" i="19"/>
  <c r="R97" i="19"/>
  <c r="G110" i="65"/>
  <c r="G115" i="65"/>
  <c r="G116" i="65"/>
  <c r="G122" i="65"/>
  <c r="G127" i="65"/>
  <c r="G128" i="65"/>
  <c r="G134" i="65"/>
  <c r="H121" i="65"/>
  <c r="H173" i="65"/>
  <c r="V101" i="19"/>
  <c r="O93" i="19"/>
  <c r="O88" i="19"/>
  <c r="Z37" i="19"/>
  <c r="Z110" i="19"/>
  <c r="K110" i="19"/>
  <c r="V109" i="19"/>
  <c r="X107" i="19"/>
  <c r="T107" i="19"/>
  <c r="AC30" i="19"/>
  <c r="Y30" i="19"/>
  <c r="AA28" i="19"/>
  <c r="AB27" i="19"/>
  <c r="AC18" i="19"/>
  <c r="T101" i="19"/>
  <c r="R86" i="19"/>
  <c r="X86" i="19"/>
  <c r="T86" i="19"/>
  <c r="U102" i="19"/>
  <c r="Q101" i="19"/>
  <c r="X99" i="19"/>
  <c r="T99" i="19"/>
  <c r="U98" i="19"/>
  <c r="Q97" i="19"/>
  <c r="Q85" i="19"/>
  <c r="Q91" i="19"/>
  <c r="I154" i="74"/>
  <c r="P21" i="73"/>
  <c r="I40" i="74"/>
  <c r="AB8" i="19"/>
  <c r="M97" i="19"/>
  <c r="M91" i="19"/>
  <c r="M85" i="19"/>
  <c r="I138" i="65"/>
  <c r="I190" i="65"/>
  <c r="H125" i="65"/>
  <c r="H177" i="65"/>
  <c r="H137" i="65"/>
  <c r="H189" i="65"/>
  <c r="Y46" i="19"/>
  <c r="J88" i="19"/>
  <c r="J93" i="19"/>
  <c r="S107" i="19"/>
  <c r="Z33" i="19"/>
  <c r="K106" i="19"/>
  <c r="AA32" i="19"/>
  <c r="L87" i="19"/>
  <c r="L105" i="19"/>
  <c r="AB31" i="19"/>
  <c r="AC26" i="19"/>
  <c r="Y26" i="19"/>
  <c r="AA20" i="19"/>
  <c r="AA16" i="19"/>
  <c r="S86" i="19"/>
  <c r="W100" i="19"/>
  <c r="S99" i="19"/>
  <c r="V85" i="19"/>
  <c r="V91" i="19"/>
  <c r="V97" i="19"/>
  <c r="H123" i="65"/>
  <c r="H175" i="65"/>
  <c r="H135" i="65"/>
  <c r="H187" i="65"/>
  <c r="I100" i="65"/>
  <c r="J88" i="65"/>
  <c r="I94" i="65"/>
  <c r="J82" i="65"/>
  <c r="J38" i="74"/>
  <c r="J16" i="74"/>
  <c r="J118" i="74"/>
  <c r="W23" i="73"/>
  <c r="J37" i="74"/>
  <c r="J39" i="74"/>
  <c r="J15" i="74"/>
  <c r="S87" i="19"/>
  <c r="S105" i="19"/>
  <c r="Y68" i="19"/>
  <c r="Z63" i="19"/>
  <c r="AA54" i="19"/>
  <c r="Y48" i="19"/>
  <c r="Z46" i="19"/>
  <c r="K88" i="19"/>
  <c r="K93" i="19"/>
  <c r="Z36" i="19"/>
  <c r="Z109" i="19"/>
  <c r="K109" i="19"/>
  <c r="AA31" i="19"/>
  <c r="AB22" i="19"/>
  <c r="Z16" i="19"/>
  <c r="V100" i="19"/>
  <c r="T98" i="19"/>
  <c r="P91" i="19"/>
  <c r="P85" i="19"/>
  <c r="P97" i="19"/>
  <c r="AC71" i="19"/>
  <c r="AA69" i="19"/>
  <c r="Z66" i="19"/>
  <c r="AC63" i="19"/>
  <c r="AA61" i="19"/>
  <c r="Z58" i="19"/>
  <c r="Z95" i="19"/>
  <c r="K95" i="19"/>
  <c r="AC55" i="19"/>
  <c r="AA53" i="19"/>
  <c r="Z50" i="19"/>
  <c r="Z116" i="19"/>
  <c r="AC47" i="19"/>
  <c r="AC44" i="19"/>
  <c r="AA42" i="19"/>
  <c r="Z39" i="19"/>
  <c r="AC36" i="19"/>
  <c r="AC109" i="19"/>
  <c r="N109" i="19"/>
  <c r="AA34" i="19"/>
  <c r="AA107" i="19"/>
  <c r="L107" i="19"/>
  <c r="Z31" i="19"/>
  <c r="AC28" i="19"/>
  <c r="AA26" i="19"/>
  <c r="Z23" i="19"/>
  <c r="AC20" i="19"/>
  <c r="AA18" i="19"/>
  <c r="Z15" i="19"/>
  <c r="AC12" i="19"/>
  <c r="AC101" i="19"/>
  <c r="N101" i="19"/>
  <c r="L99" i="19"/>
  <c r="AA10" i="19"/>
  <c r="AA99" i="19"/>
  <c r="Y38" i="19"/>
  <c r="Y39" i="19"/>
  <c r="Y87" i="19"/>
  <c r="X93" i="19"/>
  <c r="X88" i="19"/>
  <c r="AB79" i="19"/>
  <c r="AA76" i="19"/>
  <c r="AB75" i="19"/>
  <c r="AA72" i="19"/>
  <c r="AB71" i="19"/>
  <c r="Y66" i="19"/>
  <c r="S95" i="19"/>
  <c r="Z53" i="19"/>
  <c r="V89" i="19"/>
  <c r="S88" i="19"/>
  <c r="S93" i="19"/>
  <c r="Y77" i="19"/>
  <c r="AA75" i="19"/>
  <c r="AA71" i="19"/>
  <c r="AA67" i="19"/>
  <c r="AA63" i="19"/>
  <c r="AA59" i="19"/>
  <c r="W95" i="19"/>
  <c r="AA55" i="19"/>
  <c r="AA51" i="19"/>
  <c r="Z48" i="19"/>
  <c r="G165" i="65"/>
  <c r="G203" i="65"/>
  <c r="V88" i="19"/>
  <c r="V93" i="19"/>
  <c r="AA41" i="19"/>
  <c r="Z38" i="19"/>
  <c r="AB36" i="19"/>
  <c r="AB109" i="19"/>
  <c r="M109" i="19"/>
  <c r="O108" i="19"/>
  <c r="W105" i="19"/>
  <c r="W87" i="19"/>
  <c r="AC31" i="19"/>
  <c r="Y27" i="19"/>
  <c r="Z26" i="19"/>
  <c r="AB24" i="19"/>
  <c r="AA21" i="19"/>
  <c r="AC19" i="19"/>
  <c r="AC102" i="19"/>
  <c r="AA17" i="19"/>
  <c r="AB16" i="19"/>
  <c r="U86" i="19"/>
  <c r="V102" i="19"/>
  <c r="AC11" i="19"/>
  <c r="AC100" i="19"/>
  <c r="N100" i="19"/>
  <c r="P99" i="19"/>
  <c r="AA9" i="19"/>
  <c r="AA98" i="19"/>
  <c r="L98" i="19"/>
  <c r="W85" i="19"/>
  <c r="W91" i="19"/>
  <c r="W97" i="19"/>
  <c r="J102" i="65"/>
  <c r="K90" i="65"/>
  <c r="J89" i="65"/>
  <c r="I101" i="65"/>
  <c r="Y113" i="19"/>
  <c r="R81" i="16"/>
  <c r="R4" i="16"/>
  <c r="G17" i="31"/>
  <c r="AC38" i="19"/>
  <c r="Y105" i="19"/>
  <c r="J105" i="19"/>
  <c r="L109" i="19"/>
  <c r="AA36" i="19"/>
  <c r="AA109" i="19"/>
  <c r="AB35" i="19"/>
  <c r="AB108" i="19"/>
  <c r="M108" i="19"/>
  <c r="U106" i="19"/>
  <c r="Q87" i="19"/>
  <c r="Q105" i="19"/>
  <c r="Z25" i="19"/>
  <c r="AA24" i="19"/>
  <c r="AB23" i="19"/>
  <c r="O101" i="19"/>
  <c r="AB15" i="19"/>
  <c r="AB98" i="19"/>
  <c r="M98" i="19"/>
  <c r="O86" i="19"/>
  <c r="O97" i="19"/>
  <c r="Z13" i="19"/>
  <c r="Z102" i="19"/>
  <c r="K102" i="19"/>
  <c r="AA12" i="19"/>
  <c r="L101" i="19"/>
  <c r="AB11" i="19"/>
  <c r="AB100" i="19"/>
  <c r="M100" i="19"/>
  <c r="O99" i="19"/>
  <c r="Z9" i="19"/>
  <c r="Z98" i="19"/>
  <c r="K98" i="19"/>
  <c r="AA8" i="19"/>
  <c r="L85" i="19"/>
  <c r="L97" i="19"/>
  <c r="L91" i="19"/>
  <c r="G199" i="65"/>
  <c r="H106" i="65"/>
  <c r="H158" i="65"/>
  <c r="H130" i="65"/>
  <c r="H182" i="65"/>
  <c r="I303" i="20"/>
  <c r="J313" i="20"/>
  <c r="K318" i="20"/>
  <c r="I295" i="20"/>
  <c r="I111" i="65"/>
  <c r="I163" i="65"/>
  <c r="H170" i="65"/>
  <c r="K304" i="20"/>
  <c r="J317" i="20"/>
  <c r="K306" i="20"/>
  <c r="I301" i="20"/>
  <c r="I118" i="65"/>
  <c r="K292" i="20"/>
  <c r="H202" i="65"/>
  <c r="I87" i="74"/>
  <c r="I293" i="20"/>
  <c r="I109" i="65"/>
  <c r="I161" i="65"/>
  <c r="I307" i="20"/>
  <c r="K320" i="20"/>
  <c r="K312" i="20"/>
  <c r="I291" i="20"/>
  <c r="J319" i="20"/>
  <c r="H161" i="65"/>
  <c r="H165" i="65"/>
  <c r="J314" i="20"/>
  <c r="H163" i="65"/>
  <c r="H185" i="65"/>
  <c r="K302" i="20"/>
  <c r="I297" i="20"/>
  <c r="J308" i="20"/>
  <c r="I305" i="20"/>
  <c r="I315" i="20"/>
  <c r="I133" i="65"/>
  <c r="I185" i="65"/>
  <c r="I309" i="20"/>
  <c r="I126" i="65"/>
  <c r="I204" i="65"/>
  <c r="L38" i="71"/>
  <c r="H199" i="65"/>
  <c r="H203" i="65"/>
  <c r="I94" i="74"/>
  <c r="G174" i="65"/>
  <c r="G179" i="65"/>
  <c r="I178" i="65"/>
  <c r="K37" i="55"/>
  <c r="AB121" i="19"/>
  <c r="K102" i="65"/>
  <c r="L90" i="65"/>
  <c r="L102" i="65"/>
  <c r="Z88" i="19"/>
  <c r="Z93" i="19"/>
  <c r="I13" i="55"/>
  <c r="J117" i="74"/>
  <c r="W22" i="73"/>
  <c r="J17" i="74"/>
  <c r="I136" i="65"/>
  <c r="I188" i="65"/>
  <c r="I112" i="65"/>
  <c r="I164" i="65"/>
  <c r="Z106" i="19"/>
  <c r="Y88" i="19"/>
  <c r="Y93" i="19"/>
  <c r="H13" i="55"/>
  <c r="AB93" i="19"/>
  <c r="K13" i="55"/>
  <c r="AB88" i="19"/>
  <c r="Z99" i="19"/>
  <c r="I124" i="65"/>
  <c r="I176" i="65"/>
  <c r="I125" i="65"/>
  <c r="I177" i="65"/>
  <c r="I137" i="65"/>
  <c r="I189" i="65"/>
  <c r="I113" i="65"/>
  <c r="I165" i="65"/>
  <c r="H201" i="65"/>
  <c r="I83" i="74"/>
  <c r="H103" i="65"/>
  <c r="AA101" i="19"/>
  <c r="J101" i="65"/>
  <c r="K89" i="65"/>
  <c r="K88" i="65"/>
  <c r="J100" i="65"/>
  <c r="AB95" i="19"/>
  <c r="Y95" i="19"/>
  <c r="Y98" i="19"/>
  <c r="Z101" i="19"/>
  <c r="Y110" i="19"/>
  <c r="AB107" i="19"/>
  <c r="J97" i="65"/>
  <c r="J121" i="65"/>
  <c r="J173" i="65"/>
  <c r="K85" i="65"/>
  <c r="Z100" i="19"/>
  <c r="I151" i="74"/>
  <c r="P18" i="73"/>
  <c r="I57" i="74"/>
  <c r="I123" i="65"/>
  <c r="I175" i="65"/>
  <c r="I135" i="65"/>
  <c r="I187" i="65"/>
  <c r="AC99" i="19"/>
  <c r="Y86" i="19"/>
  <c r="Y112" i="19"/>
  <c r="AB102" i="19"/>
  <c r="Y107" i="19"/>
  <c r="H108" i="65"/>
  <c r="H160" i="65"/>
  <c r="H132" i="65"/>
  <c r="H184" i="65"/>
  <c r="H120" i="65"/>
  <c r="H172" i="65"/>
  <c r="AB101" i="19"/>
  <c r="AC95" i="19"/>
  <c r="AA85" i="19"/>
  <c r="AA91" i="19"/>
  <c r="J11" i="55"/>
  <c r="AA93" i="19"/>
  <c r="J13" i="55"/>
  <c r="J15" i="55"/>
  <c r="AA97" i="19"/>
  <c r="Z97" i="19"/>
  <c r="Z91" i="19"/>
  <c r="I11" i="55"/>
  <c r="I15" i="55"/>
  <c r="Z85" i="19"/>
  <c r="AB86" i="19"/>
  <c r="AB112" i="19"/>
  <c r="AC91" i="19"/>
  <c r="L11" i="55"/>
  <c r="AC85" i="19"/>
  <c r="AC97" i="19"/>
  <c r="H196" i="65"/>
  <c r="H206" i="65"/>
  <c r="J114" i="65"/>
  <c r="J166" i="65"/>
  <c r="J138" i="65"/>
  <c r="J190" i="65"/>
  <c r="K15" i="74"/>
  <c r="K38" i="74"/>
  <c r="K16" i="74"/>
  <c r="K118" i="74"/>
  <c r="X23" i="73"/>
  <c r="K39" i="74"/>
  <c r="J94" i="65"/>
  <c r="K82" i="65"/>
  <c r="K37" i="74"/>
  <c r="AA108" i="19"/>
  <c r="AA100" i="19"/>
  <c r="Y106" i="19"/>
  <c r="Y91" i="19"/>
  <c r="H11" i="55"/>
  <c r="H15" i="55"/>
  <c r="Y85" i="19"/>
  <c r="AB85" i="19"/>
  <c r="Z86" i="19"/>
  <c r="AA86" i="19"/>
  <c r="AC86" i="19"/>
  <c r="Z87" i="19"/>
  <c r="AA87" i="19"/>
  <c r="AB87" i="19"/>
  <c r="AC87" i="19"/>
  <c r="AA88" i="19"/>
  <c r="AC88" i="19"/>
  <c r="Y89" i="19"/>
  <c r="Z89" i="19"/>
  <c r="AA89" i="19"/>
  <c r="AC89" i="19"/>
  <c r="AD89" i="19"/>
  <c r="Y97" i="19"/>
  <c r="AB97" i="19"/>
  <c r="AB99" i="19"/>
  <c r="Y100" i="19"/>
  <c r="Y101" i="19"/>
  <c r="AA102" i="19"/>
  <c r="AD102" i="19"/>
  <c r="Z105" i="19"/>
  <c r="AA105" i="19"/>
  <c r="AB105" i="19"/>
  <c r="AC105" i="19"/>
  <c r="Y108" i="19"/>
  <c r="AD110" i="19"/>
  <c r="Z113" i="19"/>
  <c r="I98" i="65"/>
  <c r="J86" i="65"/>
  <c r="I113" i="74"/>
  <c r="V18" i="73"/>
  <c r="I30" i="74"/>
  <c r="I95" i="65"/>
  <c r="J48" i="74"/>
  <c r="J29" i="74"/>
  <c r="J115" i="74"/>
  <c r="W20" i="73"/>
  <c r="J83" i="65"/>
  <c r="J27" i="74"/>
  <c r="J54" i="74"/>
  <c r="J23" i="74"/>
  <c r="J112" i="74"/>
  <c r="W17" i="73"/>
  <c r="J50" i="74"/>
  <c r="J150" i="74"/>
  <c r="Q17" i="73"/>
  <c r="J61" i="74"/>
  <c r="J62" i="74"/>
  <c r="J22" i="74"/>
  <c r="J111" i="74"/>
  <c r="W16" i="73"/>
  <c r="J55" i="74"/>
  <c r="J152" i="74"/>
  <c r="Q19" i="73"/>
  <c r="J63" i="74"/>
  <c r="J174" i="74"/>
  <c r="Q41" i="73"/>
  <c r="J56" i="74"/>
  <c r="J153" i="74"/>
  <c r="Q20" i="73"/>
  <c r="J28" i="74"/>
  <c r="J114" i="74"/>
  <c r="W19" i="73"/>
  <c r="J49" i="74"/>
  <c r="J149" i="74"/>
  <c r="Q16" i="73"/>
  <c r="J60" i="74"/>
  <c r="H131" i="65"/>
  <c r="H119" i="65"/>
  <c r="H171" i="65"/>
  <c r="H107" i="65"/>
  <c r="I24" i="74"/>
  <c r="I110" i="74"/>
  <c r="V15" i="73"/>
  <c r="AC112" i="19"/>
  <c r="AA95" i="19"/>
  <c r="AC93" i="19"/>
  <c r="L13" i="55"/>
  <c r="AA112" i="19"/>
  <c r="G162" i="65"/>
  <c r="G167" i="65"/>
  <c r="G200" i="65"/>
  <c r="H110" i="65"/>
  <c r="H162" i="65"/>
  <c r="H134" i="65"/>
  <c r="H186" i="65"/>
  <c r="H122" i="65"/>
  <c r="H174" i="65"/>
  <c r="J84" i="65"/>
  <c r="I96" i="65"/>
  <c r="J154" i="74"/>
  <c r="Q21" i="73"/>
  <c r="J40" i="74"/>
  <c r="I130" i="65"/>
  <c r="I106" i="65"/>
  <c r="AA113" i="19"/>
  <c r="AB91" i="19"/>
  <c r="K11" i="55"/>
  <c r="K15" i="55"/>
  <c r="G186" i="65"/>
  <c r="G191" i="65"/>
  <c r="G139" i="65"/>
  <c r="G140" i="65"/>
  <c r="Z112" i="19"/>
  <c r="I121" i="65"/>
  <c r="I199" i="65"/>
  <c r="L33" i="71"/>
  <c r="AC113" i="19"/>
  <c r="I51" i="74"/>
  <c r="I148" i="74"/>
  <c r="P15" i="73"/>
  <c r="I64" i="74"/>
  <c r="J99" i="65"/>
  <c r="K87" i="65"/>
  <c r="AB113" i="19"/>
  <c r="J298" i="20"/>
  <c r="J309" i="20"/>
  <c r="J126" i="65"/>
  <c r="J305" i="20"/>
  <c r="L138" i="65"/>
  <c r="L190" i="65"/>
  <c r="J133" i="65"/>
  <c r="J185" i="65"/>
  <c r="J315" i="20"/>
  <c r="K319" i="20"/>
  <c r="J291" i="20"/>
  <c r="J307" i="20"/>
  <c r="I90" i="74"/>
  <c r="I170" i="65"/>
  <c r="K317" i="20"/>
  <c r="K313" i="20"/>
  <c r="J303" i="20"/>
  <c r="K314" i="20"/>
  <c r="J297" i="20"/>
  <c r="J113" i="65"/>
  <c r="J301" i="20"/>
  <c r="J118" i="65"/>
  <c r="J170" i="65"/>
  <c r="K308" i="20"/>
  <c r="J293" i="20"/>
  <c r="J109" i="65"/>
  <c r="J295" i="20"/>
  <c r="J111" i="65"/>
  <c r="J163" i="65"/>
  <c r="J101" i="74"/>
  <c r="J176" i="74"/>
  <c r="Q43" i="73"/>
  <c r="I95" i="74"/>
  <c r="I172" i="74"/>
  <c r="P39" i="73"/>
  <c r="I96" i="74"/>
  <c r="I173" i="74"/>
  <c r="P40" i="73"/>
  <c r="I171" i="74"/>
  <c r="P38" i="73"/>
  <c r="I43" i="74"/>
  <c r="I44" i="74"/>
  <c r="H139" i="65"/>
  <c r="H140" i="65"/>
  <c r="I201" i="65"/>
  <c r="H198" i="65"/>
  <c r="I75" i="74"/>
  <c r="I173" i="65"/>
  <c r="H200" i="65"/>
  <c r="I79" i="74"/>
  <c r="I178" i="74"/>
  <c r="P45" i="73"/>
  <c r="H179" i="65"/>
  <c r="Z121" i="19"/>
  <c r="I37" i="55"/>
  <c r="I158" i="65"/>
  <c r="I196" i="65"/>
  <c r="J151" i="74"/>
  <c r="Q18" i="73"/>
  <c r="J57" i="74"/>
  <c r="I28" i="55"/>
  <c r="I21" i="55"/>
  <c r="I35" i="55"/>
  <c r="J23" i="55"/>
  <c r="J30" i="55"/>
  <c r="AA120" i="19"/>
  <c r="J64" i="74"/>
  <c r="L37" i="74"/>
  <c r="L38" i="74"/>
  <c r="L39" i="74"/>
  <c r="L15" i="74"/>
  <c r="K94" i="65"/>
  <c r="L16" i="74"/>
  <c r="L118" i="74"/>
  <c r="Y23" i="73"/>
  <c r="L82" i="65"/>
  <c r="J112" i="65"/>
  <c r="J164" i="65"/>
  <c r="J136" i="65"/>
  <c r="J188" i="65"/>
  <c r="K101" i="65"/>
  <c r="L89" i="65"/>
  <c r="L101" i="65"/>
  <c r="AD94" i="19"/>
  <c r="K61" i="55"/>
  <c r="K85" i="55"/>
  <c r="J199" i="65"/>
  <c r="M33" i="71"/>
  <c r="J124" i="65"/>
  <c r="J204" i="65"/>
  <c r="M38" i="71"/>
  <c r="J123" i="65"/>
  <c r="J175" i="65"/>
  <c r="J135" i="65"/>
  <c r="J187" i="65"/>
  <c r="I182" i="65"/>
  <c r="L30" i="55"/>
  <c r="AC120" i="19"/>
  <c r="L23" i="55"/>
  <c r="V47" i="73"/>
  <c r="J113" i="74"/>
  <c r="W18" i="73"/>
  <c r="J30" i="74"/>
  <c r="I119" i="65"/>
  <c r="I131" i="65"/>
  <c r="I183" i="65"/>
  <c r="I107" i="65"/>
  <c r="I110" i="65"/>
  <c r="I162" i="65"/>
  <c r="I134" i="65"/>
  <c r="I186" i="65"/>
  <c r="I122" i="65"/>
  <c r="J106" i="65"/>
  <c r="J158" i="65"/>
  <c r="J130" i="65"/>
  <c r="K17" i="74"/>
  <c r="K117" i="74"/>
  <c r="X22" i="73"/>
  <c r="L35" i="55"/>
  <c r="L28" i="55"/>
  <c r="L21" i="55"/>
  <c r="L85" i="65"/>
  <c r="L97" i="65"/>
  <c r="K97" i="65"/>
  <c r="K121" i="65"/>
  <c r="K173" i="65"/>
  <c r="L88" i="65"/>
  <c r="L100" i="65"/>
  <c r="K100" i="65"/>
  <c r="K124" i="65"/>
  <c r="J137" i="65"/>
  <c r="J189" i="65"/>
  <c r="J125" i="65"/>
  <c r="J177" i="65"/>
  <c r="I203" i="65"/>
  <c r="I23" i="55"/>
  <c r="Z120" i="19"/>
  <c r="I30" i="55"/>
  <c r="I54" i="55"/>
  <c r="I78" i="55"/>
  <c r="K298" i="20"/>
  <c r="L114" i="65"/>
  <c r="I108" i="65"/>
  <c r="I160" i="65"/>
  <c r="I132" i="65"/>
  <c r="I184" i="65"/>
  <c r="I120" i="65"/>
  <c r="J37" i="55"/>
  <c r="AA121" i="19"/>
  <c r="H159" i="65"/>
  <c r="H167" i="65"/>
  <c r="H197" i="65"/>
  <c r="H115" i="65"/>
  <c r="H116" i="65"/>
  <c r="K40" i="74"/>
  <c r="K154" i="74"/>
  <c r="R21" i="73"/>
  <c r="H30" i="55"/>
  <c r="H54" i="55"/>
  <c r="H78" i="55"/>
  <c r="Y120" i="19"/>
  <c r="H23" i="55"/>
  <c r="K114" i="65"/>
  <c r="K166" i="65"/>
  <c r="K138" i="65"/>
  <c r="K190" i="65"/>
  <c r="L87" i="65"/>
  <c r="L99" i="65"/>
  <c r="L123" i="65"/>
  <c r="L175" i="65"/>
  <c r="K99" i="65"/>
  <c r="J96" i="65"/>
  <c r="K84" i="65"/>
  <c r="H183" i="65"/>
  <c r="H191" i="65"/>
  <c r="J110" i="74"/>
  <c r="W15" i="73"/>
  <c r="W47" i="73"/>
  <c r="J24" i="74"/>
  <c r="J148" i="74"/>
  <c r="Q15" i="73"/>
  <c r="J51" i="74"/>
  <c r="K86" i="65"/>
  <c r="J98" i="65"/>
  <c r="J21" i="55"/>
  <c r="J28" i="55"/>
  <c r="J35" i="55"/>
  <c r="J165" i="65"/>
  <c r="AC121" i="19"/>
  <c r="L37" i="55"/>
  <c r="Y121" i="19"/>
  <c r="H37" i="55"/>
  <c r="H61" i="55"/>
  <c r="H85" i="55"/>
  <c r="K35" i="55"/>
  <c r="K21" i="55"/>
  <c r="K28" i="55"/>
  <c r="I103" i="65"/>
  <c r="H79" i="74"/>
  <c r="G205" i="65"/>
  <c r="E69" i="73"/>
  <c r="E89" i="73"/>
  <c r="E95" i="73"/>
  <c r="E100" i="73"/>
  <c r="H127" i="65"/>
  <c r="H128" i="65"/>
  <c r="K22" i="74"/>
  <c r="K111" i="74"/>
  <c r="X16" i="73"/>
  <c r="K48" i="74"/>
  <c r="K50" i="74"/>
  <c r="K150" i="74"/>
  <c r="R17" i="73"/>
  <c r="K60" i="74"/>
  <c r="K63" i="74"/>
  <c r="K174" i="74"/>
  <c r="R41" i="73"/>
  <c r="K83" i="65"/>
  <c r="J95" i="65"/>
  <c r="K27" i="74"/>
  <c r="K29" i="74"/>
  <c r="K115" i="74"/>
  <c r="X20" i="73"/>
  <c r="K23" i="74"/>
  <c r="K112" i="74"/>
  <c r="X17" i="73"/>
  <c r="K54" i="74"/>
  <c r="K56" i="74"/>
  <c r="K153" i="74"/>
  <c r="R20" i="73"/>
  <c r="K61" i="74"/>
  <c r="K28" i="74"/>
  <c r="K114" i="74"/>
  <c r="X19" i="73"/>
  <c r="K49" i="74"/>
  <c r="K149" i="74"/>
  <c r="R16" i="73"/>
  <c r="K62" i="74"/>
  <c r="K55" i="74"/>
  <c r="K152" i="74"/>
  <c r="R19" i="73"/>
  <c r="H21" i="55"/>
  <c r="I229" i="20"/>
  <c r="H28" i="55"/>
  <c r="H35" i="55"/>
  <c r="L15" i="55"/>
  <c r="N15" i="55"/>
  <c r="AD117" i="19"/>
  <c r="I202" i="65"/>
  <c r="K23" i="55"/>
  <c r="K30" i="55"/>
  <c r="AB120" i="19"/>
  <c r="L125" i="65"/>
  <c r="L177" i="65"/>
  <c r="L135" i="65"/>
  <c r="L187" i="65"/>
  <c r="L137" i="65"/>
  <c r="L189" i="65"/>
  <c r="K305" i="20"/>
  <c r="J178" i="65"/>
  <c r="K111" i="65"/>
  <c r="K163" i="65"/>
  <c r="K295" i="20"/>
  <c r="K109" i="65"/>
  <c r="K161" i="65"/>
  <c r="K293" i="20"/>
  <c r="J161" i="65"/>
  <c r="K301" i="20"/>
  <c r="K118" i="65"/>
  <c r="K170" i="65"/>
  <c r="K113" i="65"/>
  <c r="K165" i="65"/>
  <c r="K297" i="20"/>
  <c r="K291" i="20"/>
  <c r="K309" i="20"/>
  <c r="K126" i="65"/>
  <c r="K303" i="20"/>
  <c r="K307" i="20"/>
  <c r="K133" i="65"/>
  <c r="K315" i="20"/>
  <c r="K101" i="74"/>
  <c r="K176" i="74"/>
  <c r="R43" i="73"/>
  <c r="I97" i="74"/>
  <c r="I71" i="74"/>
  <c r="I156" i="74"/>
  <c r="P23" i="73"/>
  <c r="I169" i="74"/>
  <c r="P36" i="73"/>
  <c r="J196" i="65"/>
  <c r="M30" i="71"/>
  <c r="I198" i="65"/>
  <c r="J75" i="74"/>
  <c r="K204" i="65"/>
  <c r="N38" i="71"/>
  <c r="J203" i="65"/>
  <c r="K95" i="74"/>
  <c r="K172" i="74"/>
  <c r="R39" i="73"/>
  <c r="I197" i="65"/>
  <c r="G78" i="73"/>
  <c r="I200" i="65"/>
  <c r="I70" i="74"/>
  <c r="J83" i="74"/>
  <c r="L35" i="71"/>
  <c r="AD121" i="19"/>
  <c r="AD4" i="19"/>
  <c r="G15" i="31"/>
  <c r="K24" i="74"/>
  <c r="K110" i="74"/>
  <c r="X15" i="73"/>
  <c r="K51" i="74"/>
  <c r="K148" i="74"/>
  <c r="R15" i="73"/>
  <c r="J94" i="74"/>
  <c r="J95" i="74"/>
  <c r="J172" i="74"/>
  <c r="Q39" i="73"/>
  <c r="L37" i="71"/>
  <c r="J96" i="74"/>
  <c r="J173" i="74"/>
  <c r="Q40" i="73"/>
  <c r="I127" i="65"/>
  <c r="I128" i="65"/>
  <c r="I25" i="55"/>
  <c r="I45" i="55"/>
  <c r="I69" i="55"/>
  <c r="I206" i="65"/>
  <c r="J43" i="74"/>
  <c r="L30" i="71"/>
  <c r="K47" i="55"/>
  <c r="K71" i="55"/>
  <c r="J87" i="74"/>
  <c r="L36" i="71"/>
  <c r="H32" i="55"/>
  <c r="H52" i="55"/>
  <c r="K30" i="74"/>
  <c r="K113" i="74"/>
  <c r="X18" i="73"/>
  <c r="K64" i="74"/>
  <c r="L61" i="55"/>
  <c r="L85" i="55"/>
  <c r="J25" i="55"/>
  <c r="J45" i="55"/>
  <c r="L86" i="65"/>
  <c r="L98" i="65"/>
  <c r="K98" i="65"/>
  <c r="L84" i="65"/>
  <c r="L96" i="65"/>
  <c r="K96" i="65"/>
  <c r="I115" i="65"/>
  <c r="I116" i="65"/>
  <c r="H47" i="55"/>
  <c r="H71" i="55"/>
  <c r="H93" i="55"/>
  <c r="J61" i="55"/>
  <c r="J85" i="55"/>
  <c r="L59" i="55"/>
  <c r="L83" i="55"/>
  <c r="L39" i="55"/>
  <c r="I159" i="65"/>
  <c r="I167" i="65"/>
  <c r="K103" i="65"/>
  <c r="K106" i="65"/>
  <c r="K158" i="65"/>
  <c r="K130" i="65"/>
  <c r="K182" i="65"/>
  <c r="L154" i="74"/>
  <c r="S21" i="73"/>
  <c r="L40" i="74"/>
  <c r="J47" i="55"/>
  <c r="J71" i="55"/>
  <c r="H45" i="55"/>
  <c r="H69" i="55"/>
  <c r="H25" i="55"/>
  <c r="K25" i="55"/>
  <c r="K45" i="55"/>
  <c r="K69" i="55"/>
  <c r="J59" i="55"/>
  <c r="J39" i="55"/>
  <c r="L25" i="55"/>
  <c r="L45" i="55"/>
  <c r="J202" i="65"/>
  <c r="J176" i="65"/>
  <c r="M39" i="74"/>
  <c r="M15" i="74"/>
  <c r="M37" i="74"/>
  <c r="M16" i="74"/>
  <c r="M118" i="74"/>
  <c r="Z23" i="73"/>
  <c r="L94" i="65"/>
  <c r="M38" i="74"/>
  <c r="I61" i="55"/>
  <c r="I85" i="55"/>
  <c r="K176" i="65"/>
  <c r="I247" i="20"/>
  <c r="O30" i="73"/>
  <c r="U30" i="73"/>
  <c r="I263" i="20"/>
  <c r="O12" i="73"/>
  <c r="K57" i="74"/>
  <c r="K151" i="74"/>
  <c r="R18" i="73"/>
  <c r="J119" i="65"/>
  <c r="J131" i="65"/>
  <c r="J183" i="65"/>
  <c r="J107" i="65"/>
  <c r="K32" i="55"/>
  <c r="K52" i="55"/>
  <c r="J108" i="65"/>
  <c r="J160" i="65"/>
  <c r="J132" i="65"/>
  <c r="J184" i="65"/>
  <c r="J120" i="65"/>
  <c r="H205" i="65"/>
  <c r="F78" i="73"/>
  <c r="I65" i="74"/>
  <c r="I172" i="65"/>
  <c r="L121" i="65"/>
  <c r="L173" i="65"/>
  <c r="J103" i="65"/>
  <c r="I174" i="65"/>
  <c r="L54" i="55"/>
  <c r="L78" i="55"/>
  <c r="I191" i="65"/>
  <c r="J201" i="65"/>
  <c r="K125" i="65"/>
  <c r="K177" i="65"/>
  <c r="K137" i="65"/>
  <c r="K189" i="65"/>
  <c r="L117" i="74"/>
  <c r="Y22" i="73"/>
  <c r="L17" i="74"/>
  <c r="I59" i="55"/>
  <c r="I39" i="55"/>
  <c r="I139" i="65"/>
  <c r="I140" i="65"/>
  <c r="L27" i="74"/>
  <c r="L49" i="74"/>
  <c r="L149" i="74"/>
  <c r="S16" i="73"/>
  <c r="L61" i="74"/>
  <c r="L63" i="74"/>
  <c r="L174" i="74"/>
  <c r="S41" i="73"/>
  <c r="L28" i="74"/>
  <c r="L114" i="74"/>
  <c r="Y19" i="73"/>
  <c r="L55" i="74"/>
  <c r="L152" i="74"/>
  <c r="S19" i="73"/>
  <c r="L54" i="74"/>
  <c r="L23" i="74"/>
  <c r="L112" i="74"/>
  <c r="Y17" i="73"/>
  <c r="L83" i="65"/>
  <c r="L60" i="74"/>
  <c r="L48" i="74"/>
  <c r="L29" i="74"/>
  <c r="L115" i="74"/>
  <c r="Y20" i="73"/>
  <c r="K95" i="65"/>
  <c r="L22" i="74"/>
  <c r="L111" i="74"/>
  <c r="Y16" i="73"/>
  <c r="L62" i="74"/>
  <c r="L56" i="74"/>
  <c r="L153" i="74"/>
  <c r="S20" i="73"/>
  <c r="L50" i="74"/>
  <c r="L150" i="74"/>
  <c r="S17" i="73"/>
  <c r="K112" i="65"/>
  <c r="K164" i="65"/>
  <c r="K136" i="65"/>
  <c r="K188" i="65"/>
  <c r="K54" i="55"/>
  <c r="K78" i="55"/>
  <c r="H59" i="55"/>
  <c r="H63" i="55"/>
  <c r="H39" i="55"/>
  <c r="K59" i="55"/>
  <c r="K63" i="55"/>
  <c r="K39" i="55"/>
  <c r="J32" i="55"/>
  <c r="J52" i="55"/>
  <c r="J76" i="55"/>
  <c r="J110" i="65"/>
  <c r="J162" i="65"/>
  <c r="J134" i="65"/>
  <c r="J186" i="65"/>
  <c r="J122" i="65"/>
  <c r="K123" i="65"/>
  <c r="K175" i="65"/>
  <c r="K135" i="65"/>
  <c r="L166" i="65"/>
  <c r="I47" i="55"/>
  <c r="I71" i="55"/>
  <c r="L112" i="65"/>
  <c r="L164" i="65"/>
  <c r="L136" i="65"/>
  <c r="L188" i="65"/>
  <c r="L52" i="55"/>
  <c r="L32" i="55"/>
  <c r="J182" i="65"/>
  <c r="I171" i="65"/>
  <c r="L47" i="55"/>
  <c r="L71" i="55"/>
  <c r="J54" i="55"/>
  <c r="J78" i="55"/>
  <c r="I32" i="55"/>
  <c r="I52" i="55"/>
  <c r="I56" i="55"/>
  <c r="L133" i="65"/>
  <c r="L126" i="65"/>
  <c r="L204" i="65"/>
  <c r="L111" i="65"/>
  <c r="L201" i="65"/>
  <c r="L120" i="65"/>
  <c r="L124" i="65"/>
  <c r="L113" i="65"/>
  <c r="L203" i="65"/>
  <c r="L109" i="65"/>
  <c r="L161" i="65"/>
  <c r="L122" i="65"/>
  <c r="N320" i="20"/>
  <c r="N6" i="20"/>
  <c r="G8" i="31"/>
  <c r="K185" i="65"/>
  <c r="K178" i="65"/>
  <c r="K199" i="65"/>
  <c r="N33" i="71"/>
  <c r="J206" i="65"/>
  <c r="I72" i="74"/>
  <c r="K43" i="74"/>
  <c r="K44" i="74"/>
  <c r="J63" i="55"/>
  <c r="L31" i="71"/>
  <c r="J71" i="74"/>
  <c r="J156" i="74"/>
  <c r="Q23" i="73"/>
  <c r="J70" i="74"/>
  <c r="I205" i="65"/>
  <c r="I209" i="65"/>
  <c r="C6" i="63"/>
  <c r="K96" i="74"/>
  <c r="K173" i="74"/>
  <c r="R40" i="73"/>
  <c r="L32" i="71"/>
  <c r="K196" i="65"/>
  <c r="K206" i="65"/>
  <c r="L87" i="55"/>
  <c r="J65" i="74"/>
  <c r="L34" i="71"/>
  <c r="I155" i="74"/>
  <c r="H156" i="74"/>
  <c r="O23" i="73"/>
  <c r="L101" i="74"/>
  <c r="L176" i="74"/>
  <c r="S43" i="73"/>
  <c r="I63" i="55"/>
  <c r="I76" i="55"/>
  <c r="I80" i="55"/>
  <c r="L56" i="55"/>
  <c r="L163" i="65"/>
  <c r="K201" i="65"/>
  <c r="L83" i="74"/>
  <c r="J79" i="74"/>
  <c r="J178" i="74"/>
  <c r="Q45" i="73"/>
  <c r="M37" i="71"/>
  <c r="K94" i="74"/>
  <c r="K83" i="55"/>
  <c r="K87" i="55"/>
  <c r="K56" i="55"/>
  <c r="J83" i="55"/>
  <c r="J87" i="55"/>
  <c r="K203" i="65"/>
  <c r="L95" i="74"/>
  <c r="L172" i="74"/>
  <c r="S39" i="73"/>
  <c r="J93" i="55"/>
  <c r="L165" i="65"/>
  <c r="L93" i="55"/>
  <c r="N39" i="55"/>
  <c r="K49" i="55"/>
  <c r="J139" i="65"/>
  <c r="J140" i="65"/>
  <c r="H73" i="55"/>
  <c r="J200" i="65"/>
  <c r="J174" i="65"/>
  <c r="J80" i="55"/>
  <c r="L151" i="74"/>
  <c r="S18" i="73"/>
  <c r="L57" i="74"/>
  <c r="K83" i="74"/>
  <c r="M35" i="71"/>
  <c r="L103" i="65"/>
  <c r="L106" i="65"/>
  <c r="L158" i="65"/>
  <c r="L130" i="65"/>
  <c r="L182" i="65"/>
  <c r="K202" i="65"/>
  <c r="L118" i="65"/>
  <c r="L170" i="65"/>
  <c r="I93" i="55"/>
  <c r="K187" i="65"/>
  <c r="K119" i="65"/>
  <c r="K131" i="65"/>
  <c r="K183" i="65"/>
  <c r="K107" i="65"/>
  <c r="M22" i="74"/>
  <c r="M111" i="74"/>
  <c r="Z16" i="73"/>
  <c r="M54" i="74"/>
  <c r="M56" i="74"/>
  <c r="M153" i="74"/>
  <c r="T20" i="73"/>
  <c r="M63" i="74"/>
  <c r="M174" i="74"/>
  <c r="T41" i="73"/>
  <c r="M50" i="74"/>
  <c r="M150" i="74"/>
  <c r="T17" i="73"/>
  <c r="M60" i="74"/>
  <c r="M64" i="74"/>
  <c r="M27" i="74"/>
  <c r="M48" i="74"/>
  <c r="M62" i="74"/>
  <c r="M55" i="74"/>
  <c r="M152" i="74"/>
  <c r="T19" i="73"/>
  <c r="M49" i="74"/>
  <c r="M149" i="74"/>
  <c r="T16" i="73"/>
  <c r="L95" i="65"/>
  <c r="M29" i="74"/>
  <c r="M115" i="74"/>
  <c r="Z20" i="73"/>
  <c r="M28" i="74"/>
  <c r="M114" i="74"/>
  <c r="Z19" i="73"/>
  <c r="M23" i="74"/>
  <c r="M112" i="74"/>
  <c r="Z17" i="73"/>
  <c r="M61" i="74"/>
  <c r="L24" i="74"/>
  <c r="L110" i="74"/>
  <c r="Y15" i="73"/>
  <c r="I83" i="55"/>
  <c r="I87" i="55"/>
  <c r="K76" i="55"/>
  <c r="K80" i="55"/>
  <c r="J171" i="65"/>
  <c r="J127" i="65"/>
  <c r="J128" i="65"/>
  <c r="M154" i="74"/>
  <c r="T21" i="73"/>
  <c r="M40" i="74"/>
  <c r="K87" i="74"/>
  <c r="M36" i="71"/>
  <c r="L49" i="55"/>
  <c r="K108" i="65"/>
  <c r="K160" i="65"/>
  <c r="K132" i="65"/>
  <c r="K184" i="65"/>
  <c r="K120" i="65"/>
  <c r="J49" i="55"/>
  <c r="I49" i="55"/>
  <c r="J97" i="74"/>
  <c r="X47" i="73"/>
  <c r="L148" i="74"/>
  <c r="S15" i="73"/>
  <c r="L51" i="74"/>
  <c r="J115" i="65"/>
  <c r="J116" i="65"/>
  <c r="J197" i="65"/>
  <c r="K73" i="55"/>
  <c r="K110" i="65"/>
  <c r="K162" i="65"/>
  <c r="K134" i="65"/>
  <c r="K186" i="65"/>
  <c r="K122" i="65"/>
  <c r="K174" i="65"/>
  <c r="L199" i="65"/>
  <c r="O33" i="71"/>
  <c r="J56" i="55"/>
  <c r="L64" i="74"/>
  <c r="F69" i="73"/>
  <c r="F89" i="73"/>
  <c r="F95" i="73"/>
  <c r="F100" i="73"/>
  <c r="H209" i="65"/>
  <c r="B6" i="63"/>
  <c r="L110" i="65"/>
  <c r="L162" i="65"/>
  <c r="L134" i="65"/>
  <c r="L186" i="65"/>
  <c r="K93" i="55"/>
  <c r="J169" i="74"/>
  <c r="Q36" i="73"/>
  <c r="J44" i="74"/>
  <c r="I73" i="55"/>
  <c r="J191" i="65"/>
  <c r="L174" i="65"/>
  <c r="L202" i="65"/>
  <c r="M87" i="74"/>
  <c r="L172" i="65"/>
  <c r="L178" i="65"/>
  <c r="I179" i="65"/>
  <c r="L76" i="55"/>
  <c r="L80" i="55"/>
  <c r="H83" i="55"/>
  <c r="H87" i="55"/>
  <c r="L113" i="74"/>
  <c r="Y18" i="73"/>
  <c r="L30" i="74"/>
  <c r="J198" i="65"/>
  <c r="J172" i="65"/>
  <c r="J159" i="65"/>
  <c r="J167" i="65"/>
  <c r="M117" i="74"/>
  <c r="Z22" i="73"/>
  <c r="M17" i="74"/>
  <c r="L69" i="55"/>
  <c r="L63" i="55"/>
  <c r="H49" i="55"/>
  <c r="L108" i="65"/>
  <c r="L132" i="65"/>
  <c r="L184" i="65"/>
  <c r="J69" i="55"/>
  <c r="H76" i="55"/>
  <c r="H80" i="55"/>
  <c r="H56" i="55"/>
  <c r="J171" i="74"/>
  <c r="Q38" i="73"/>
  <c r="J90" i="74"/>
  <c r="L176" i="65"/>
  <c r="M96" i="74"/>
  <c r="M94" i="74"/>
  <c r="M95" i="74"/>
  <c r="M172" i="74"/>
  <c r="T39" i="73"/>
  <c r="O37" i="71"/>
  <c r="M101" i="74"/>
  <c r="M176" i="74"/>
  <c r="T43" i="73"/>
  <c r="O38" i="71"/>
  <c r="L185" i="65"/>
  <c r="O35" i="71"/>
  <c r="M83" i="74"/>
  <c r="L43" i="74"/>
  <c r="L44" i="74"/>
  <c r="N30" i="71"/>
  <c r="K97" i="74"/>
  <c r="N63" i="55"/>
  <c r="G69" i="73"/>
  <c r="G89" i="73"/>
  <c r="G95" i="73"/>
  <c r="G100" i="73"/>
  <c r="J72" i="74"/>
  <c r="J155" i="74"/>
  <c r="Q22" i="73"/>
  <c r="H151" i="74"/>
  <c r="O18" i="73"/>
  <c r="H153" i="74"/>
  <c r="P22" i="73"/>
  <c r="I91" i="55"/>
  <c r="I95" i="55"/>
  <c r="H152" i="74"/>
  <c r="O19" i="73"/>
  <c r="N35" i="71"/>
  <c r="H174" i="74"/>
  <c r="O41" i="73"/>
  <c r="H150" i="74"/>
  <c r="H112" i="74"/>
  <c r="U17" i="73"/>
  <c r="H173" i="74"/>
  <c r="O40" i="73"/>
  <c r="I180" i="74"/>
  <c r="H169" i="74"/>
  <c r="O36" i="73"/>
  <c r="U36" i="73"/>
  <c r="H178" i="74"/>
  <c r="O45" i="73"/>
  <c r="K91" i="55"/>
  <c r="K103" i="55"/>
  <c r="K111" i="55"/>
  <c r="H176" i="74"/>
  <c r="O43" i="73"/>
  <c r="L96" i="74"/>
  <c r="L173" i="74"/>
  <c r="S40" i="73"/>
  <c r="H154" i="74"/>
  <c r="H116" i="74"/>
  <c r="U21" i="73"/>
  <c r="H171" i="74"/>
  <c r="O38" i="73"/>
  <c r="H149" i="74"/>
  <c r="O16" i="73"/>
  <c r="H172" i="74"/>
  <c r="O39" i="73"/>
  <c r="H148" i="74"/>
  <c r="H155" i="74"/>
  <c r="O22" i="73"/>
  <c r="O36" i="71"/>
  <c r="K127" i="65"/>
  <c r="K128" i="65"/>
  <c r="L198" i="65"/>
  <c r="M75" i="74"/>
  <c r="N56" i="55"/>
  <c r="K191" i="65"/>
  <c r="L200" i="65"/>
  <c r="M79" i="74"/>
  <c r="M178" i="74"/>
  <c r="T45" i="73"/>
  <c r="L94" i="74"/>
  <c r="N37" i="71"/>
  <c r="L87" i="74"/>
  <c r="N36" i="71"/>
  <c r="L196" i="65"/>
  <c r="L206" i="65"/>
  <c r="O206" i="65"/>
  <c r="J179" i="65"/>
  <c r="J91" i="55"/>
  <c r="J73" i="55"/>
  <c r="L91" i="55"/>
  <c r="L73" i="55"/>
  <c r="K200" i="65"/>
  <c r="J205" i="65"/>
  <c r="H78" i="73"/>
  <c r="M31" i="71"/>
  <c r="K65" i="74"/>
  <c r="K198" i="65"/>
  <c r="K172" i="65"/>
  <c r="Y47" i="73"/>
  <c r="M110" i="74"/>
  <c r="Z15" i="73"/>
  <c r="M24" i="74"/>
  <c r="M30" i="74"/>
  <c r="M113" i="74"/>
  <c r="Z18" i="73"/>
  <c r="M57" i="74"/>
  <c r="M151" i="74"/>
  <c r="T18" i="73"/>
  <c r="M97" i="74"/>
  <c r="K171" i="65"/>
  <c r="K79" i="74"/>
  <c r="K178" i="74"/>
  <c r="R45" i="73"/>
  <c r="M34" i="71"/>
  <c r="H91" i="55"/>
  <c r="M173" i="74"/>
  <c r="T40" i="73"/>
  <c r="L160" i="65"/>
  <c r="K70" i="74"/>
  <c r="K75" i="74"/>
  <c r="K169" i="74"/>
  <c r="R36" i="73"/>
  <c r="M32" i="71"/>
  <c r="K71" i="74"/>
  <c r="K156" i="74"/>
  <c r="R23" i="73"/>
  <c r="N49" i="55"/>
  <c r="K171" i="74"/>
  <c r="R38" i="73"/>
  <c r="K90" i="74"/>
  <c r="L119" i="65"/>
  <c r="L127" i="65"/>
  <c r="L128" i="65"/>
  <c r="L131" i="65"/>
  <c r="L139" i="65"/>
  <c r="L140" i="65"/>
  <c r="L107" i="65"/>
  <c r="L115" i="65"/>
  <c r="L116" i="65"/>
  <c r="M148" i="74"/>
  <c r="T15" i="73"/>
  <c r="M51" i="74"/>
  <c r="K115" i="65"/>
  <c r="K116" i="65"/>
  <c r="K159" i="65"/>
  <c r="K167" i="65"/>
  <c r="K197" i="65"/>
  <c r="K139" i="65"/>
  <c r="K140" i="65"/>
  <c r="M171" i="74"/>
  <c r="T38" i="73"/>
  <c r="M90" i="74"/>
  <c r="O21" i="73"/>
  <c r="H113" i="74"/>
  <c r="U18" i="73"/>
  <c r="I102" i="55"/>
  <c r="I110" i="55"/>
  <c r="C6" i="43"/>
  <c r="K102" i="55"/>
  <c r="K110" i="55"/>
  <c r="E6" i="43"/>
  <c r="M70" i="74"/>
  <c r="M155" i="74"/>
  <c r="T22" i="73"/>
  <c r="M43" i="74"/>
  <c r="M169" i="74"/>
  <c r="T36" i="73"/>
  <c r="H114" i="74"/>
  <c r="U19" i="73"/>
  <c r="J180" i="74"/>
  <c r="K105" i="55"/>
  <c r="K113" i="55"/>
  <c r="E9" i="43"/>
  <c r="K104" i="55"/>
  <c r="K119" i="55"/>
  <c r="K120" i="55"/>
  <c r="K95" i="55"/>
  <c r="H115" i="74"/>
  <c r="U20" i="73"/>
  <c r="O20" i="73"/>
  <c r="H111" i="74"/>
  <c r="U16" i="73"/>
  <c r="I105" i="55"/>
  <c r="I113" i="55"/>
  <c r="C9" i="43"/>
  <c r="I103" i="55"/>
  <c r="I111" i="55"/>
  <c r="Q42" i="73"/>
  <c r="O34" i="71"/>
  <c r="O30" i="71"/>
  <c r="L171" i="65"/>
  <c r="L179" i="65"/>
  <c r="I104" i="55"/>
  <c r="I119" i="55"/>
  <c r="I120" i="55"/>
  <c r="L97" i="74"/>
  <c r="O17" i="73"/>
  <c r="M71" i="74"/>
  <c r="M156" i="74"/>
  <c r="T23" i="73"/>
  <c r="O32" i="71"/>
  <c r="H180" i="74"/>
  <c r="H110" i="74"/>
  <c r="U15" i="73"/>
  <c r="O15" i="73"/>
  <c r="O128" i="65"/>
  <c r="N87" i="55"/>
  <c r="O140" i="65"/>
  <c r="K179" i="65"/>
  <c r="L183" i="65"/>
  <c r="L191" i="65"/>
  <c r="L102" i="55"/>
  <c r="L110" i="55"/>
  <c r="L95" i="55"/>
  <c r="L105" i="55"/>
  <c r="L113" i="55"/>
  <c r="F9" i="43"/>
  <c r="L103" i="55"/>
  <c r="L111" i="55"/>
  <c r="L104" i="55"/>
  <c r="L90" i="74"/>
  <c r="L171" i="74"/>
  <c r="S38" i="73"/>
  <c r="K205" i="65"/>
  <c r="N31" i="71"/>
  <c r="I78" i="73"/>
  <c r="E7" i="43"/>
  <c r="S42" i="73"/>
  <c r="N32" i="71"/>
  <c r="L70" i="74"/>
  <c r="L71" i="74"/>
  <c r="L156" i="74"/>
  <c r="S23" i="73"/>
  <c r="L75" i="74"/>
  <c r="L169" i="74"/>
  <c r="S36" i="73"/>
  <c r="H69" i="73"/>
  <c r="H89" i="73"/>
  <c r="H95" i="73"/>
  <c r="H100" i="73"/>
  <c r="J209" i="65"/>
  <c r="D6" i="63"/>
  <c r="O116" i="65"/>
  <c r="L159" i="65"/>
  <c r="L167" i="65"/>
  <c r="L197" i="65"/>
  <c r="M65" i="74"/>
  <c r="Z47" i="73"/>
  <c r="L79" i="74"/>
  <c r="L178" i="74"/>
  <c r="S45" i="73"/>
  <c r="N34" i="71"/>
  <c r="J105" i="55"/>
  <c r="J113" i="55"/>
  <c r="D9" i="43"/>
  <c r="J103" i="55"/>
  <c r="J111" i="55"/>
  <c r="J95" i="55"/>
  <c r="J102" i="55"/>
  <c r="J104" i="55"/>
  <c r="K155" i="74"/>
  <c r="K72" i="74"/>
  <c r="H105" i="55"/>
  <c r="H113" i="55"/>
  <c r="B9" i="43"/>
  <c r="H102" i="55"/>
  <c r="H95" i="55"/>
  <c r="H103" i="55"/>
  <c r="H111" i="55"/>
  <c r="H104" i="55"/>
  <c r="L65" i="74"/>
  <c r="I117" i="55"/>
  <c r="I118" i="55"/>
  <c r="S30" i="73"/>
  <c r="S12" i="73"/>
  <c r="K117" i="55"/>
  <c r="K118" i="55"/>
  <c r="I112" i="55"/>
  <c r="C8" i="43"/>
  <c r="Q12" i="73"/>
  <c r="Q30" i="73"/>
  <c r="M44" i="74"/>
  <c r="O44" i="74"/>
  <c r="K112" i="55"/>
  <c r="K114" i="55"/>
  <c r="C7" i="43"/>
  <c r="K106" i="55"/>
  <c r="O47" i="73"/>
  <c r="U47" i="73"/>
  <c r="I106" i="55"/>
  <c r="M72" i="74"/>
  <c r="N95" i="55"/>
  <c r="L205" i="65"/>
  <c r="M180" i="74"/>
  <c r="R22" i="73"/>
  <c r="K180" i="74"/>
  <c r="P12" i="73"/>
  <c r="P30" i="73"/>
  <c r="H106" i="55"/>
  <c r="H117" i="55"/>
  <c r="H118" i="55"/>
  <c r="N106" i="55"/>
  <c r="R30" i="73"/>
  <c r="J106" i="55"/>
  <c r="J117" i="55"/>
  <c r="J118" i="55"/>
  <c r="R12" i="73"/>
  <c r="J110" i="55"/>
  <c r="D6" i="43"/>
  <c r="K209" i="65"/>
  <c r="E6" i="63"/>
  <c r="I69" i="73"/>
  <c r="I89" i="73"/>
  <c r="I95" i="73"/>
  <c r="I100" i="73"/>
  <c r="L119" i="55"/>
  <c r="L120" i="55"/>
  <c r="L112" i="55"/>
  <c r="L114" i="55"/>
  <c r="R42" i="73"/>
  <c r="D7" i="43"/>
  <c r="H119" i="55"/>
  <c r="H120" i="55"/>
  <c r="H112" i="55"/>
  <c r="J119" i="55"/>
  <c r="J120" i="55"/>
  <c r="J112" i="55"/>
  <c r="F6" i="43"/>
  <c r="O65" i="74"/>
  <c r="H110" i="55"/>
  <c r="B7" i="43"/>
  <c r="P42" i="73"/>
  <c r="O31" i="71"/>
  <c r="J78" i="73"/>
  <c r="L155" i="74"/>
  <c r="L72" i="74"/>
  <c r="T42" i="73"/>
  <c r="F7" i="43"/>
  <c r="T30" i="73"/>
  <c r="L106" i="55"/>
  <c r="T12" i="73"/>
  <c r="L117" i="55"/>
  <c r="L118" i="55"/>
  <c r="N21" i="71"/>
  <c r="N24" i="71"/>
  <c r="L21" i="71"/>
  <c r="L24" i="71"/>
  <c r="I114" i="55"/>
  <c r="Q44" i="73"/>
  <c r="S44" i="73"/>
  <c r="E8" i="43"/>
  <c r="J69" i="73"/>
  <c r="J89" i="73"/>
  <c r="J95" i="73"/>
  <c r="J100" i="73"/>
  <c r="L209" i="65"/>
  <c r="F6" i="63"/>
  <c r="S22" i="73"/>
  <c r="L180" i="74"/>
  <c r="O180" i="74"/>
  <c r="O8" i="74"/>
  <c r="G18" i="31"/>
  <c r="J114" i="55"/>
  <c r="R44" i="73"/>
  <c r="M21" i="71"/>
  <c r="D8" i="43"/>
  <c r="B6" i="43"/>
  <c r="H114" i="55"/>
  <c r="N114" i="55"/>
  <c r="N6" i="55"/>
  <c r="G14" i="31"/>
  <c r="K21" i="71"/>
  <c r="B8" i="43"/>
  <c r="P44" i="73"/>
  <c r="P47" i="73"/>
  <c r="T44" i="73"/>
  <c r="T47" i="73"/>
  <c r="O21" i="71"/>
  <c r="F8" i="43"/>
  <c r="N25" i="71"/>
  <c r="N26" i="71"/>
  <c r="L26" i="71"/>
  <c r="L25" i="71"/>
  <c r="S47" i="73"/>
  <c r="Q47" i="73"/>
  <c r="O209" i="65"/>
  <c r="O7" i="65"/>
  <c r="G13" i="31"/>
  <c r="G2" i="63"/>
  <c r="G9" i="31"/>
  <c r="R47" i="73"/>
  <c r="G2" i="43"/>
  <c r="G10" i="31"/>
  <c r="O25" i="71"/>
  <c r="O26" i="71"/>
  <c r="O24" i="71"/>
  <c r="K24" i="71"/>
  <c r="K26" i="71"/>
  <c r="K25" i="71"/>
  <c r="M26" i="71"/>
  <c r="M24" i="71"/>
  <c r="M25" i="71"/>
  <c r="AB47" i="73"/>
  <c r="AB5" i="73"/>
  <c r="G12" i="31"/>
  <c r="G6" i="31"/>
  <c r="K2" i="18"/>
  <c r="J2" i="48"/>
  <c r="N2" i="70"/>
  <c r="L2" i="19"/>
  <c r="J2" i="55"/>
  <c r="J2" i="65"/>
  <c r="J2" i="73"/>
  <c r="F2" i="43"/>
  <c r="J2" i="20"/>
  <c r="J2" i="40"/>
  <c r="J2" i="31"/>
  <c r="J2" i="59"/>
  <c r="P2" i="67"/>
  <c r="F2" i="63"/>
  <c r="J2" i="39"/>
  <c r="K2" i="74"/>
  <c r="J2" i="16"/>
</calcChain>
</file>

<file path=xl/sharedStrings.xml><?xml version="1.0" encoding="utf-8"?>
<sst xmlns="http://schemas.openxmlformats.org/spreadsheetml/2006/main" count="1744" uniqueCount="601">
  <si>
    <t>Information Classification:</t>
  </si>
  <si>
    <t>Structural Version</t>
  </si>
  <si>
    <t xml:space="preserve">Refer to the </t>
  </si>
  <si>
    <t>Guide</t>
  </si>
  <si>
    <t>below for further details</t>
  </si>
  <si>
    <t>Refer to HelpText for an initial model overview</t>
  </si>
  <si>
    <t>(Under Add-Ins Toolbar - go to  Model Menu/Help/Overview)</t>
  </si>
  <si>
    <t>Model Guide</t>
  </si>
  <si>
    <t>(Refer Below)</t>
  </si>
  <si>
    <t>Overview</t>
  </si>
  <si>
    <t>Organisation name</t>
  </si>
  <si>
    <t>Workbook name</t>
  </si>
  <si>
    <t>PAL ID</t>
  </si>
  <si>
    <t>ID as provided by the Project Office, for models in the Quality Register.</t>
  </si>
  <si>
    <t>Workbook purpose</t>
  </si>
  <si>
    <t>Information Classification</t>
  </si>
  <si>
    <t>Internal Use Only</t>
  </si>
  <si>
    <t>Note the confidentiality of this document.</t>
  </si>
  <si>
    <t>File name</t>
  </si>
  <si>
    <t>File Location</t>
  </si>
  <si>
    <t>Model Developer</t>
  </si>
  <si>
    <t>Input name of the Developer of the model - as the reference for assistance for model questions and changes.</t>
  </si>
  <si>
    <t>Model User</t>
  </si>
  <si>
    <t>Input name of the end user of the model  - as the reference for assistance concerning the data and outputs.</t>
  </si>
  <si>
    <t>Data Version</t>
  </si>
  <si>
    <t>Input description of the data in this version of the model.</t>
  </si>
  <si>
    <t>Input Structural Version of this model  (as distinct from the data version).</t>
  </si>
  <si>
    <t>Risk Assessment</t>
  </si>
  <si>
    <t>High</t>
  </si>
  <si>
    <t>Formats</t>
  </si>
  <si>
    <t>Cell Format</t>
  </si>
  <si>
    <t>Purpose</t>
  </si>
  <si>
    <t>Example</t>
  </si>
  <si>
    <t>Blue font 10pt, orange shading</t>
  </si>
  <si>
    <t xml:space="preserve">Historical input </t>
  </si>
  <si>
    <t>Input</t>
  </si>
  <si>
    <t>Blue font 10pt, yellow shading</t>
  </si>
  <si>
    <t>Forecast input</t>
  </si>
  <si>
    <t>Blue font 10 pt, no shading</t>
  </si>
  <si>
    <t>Text / numbers input from a linked core model</t>
  </si>
  <si>
    <t>Black font 10 pt, no shading</t>
  </si>
  <si>
    <t>Formula or cell reference</t>
  </si>
  <si>
    <t>Green font 10 pt, no shading</t>
  </si>
  <si>
    <t>Change in formula or cell reference across row</t>
  </si>
  <si>
    <t>Red font 9 pt, no shading</t>
  </si>
  <si>
    <t>Check formula</t>
  </si>
  <si>
    <t>Purple font 10 pt, bold, underlined</t>
  </si>
  <si>
    <t>Link to another sheet</t>
  </si>
  <si>
    <t>Grey shading</t>
  </si>
  <si>
    <t>Zero value</t>
  </si>
  <si>
    <t>Tab Colour</t>
  </si>
  <si>
    <t>Light Yellow</t>
  </si>
  <si>
    <t>Input sheet</t>
  </si>
  <si>
    <t>Mustard</t>
  </si>
  <si>
    <t>Import sheet from a linked core model</t>
  </si>
  <si>
    <t>Imports</t>
  </si>
  <si>
    <t>Pale-Blue</t>
  </si>
  <si>
    <t>Blue</t>
  </si>
  <si>
    <t>Output / Export Sheet</t>
  </si>
  <si>
    <t>Outputs</t>
  </si>
  <si>
    <t>Grey</t>
  </si>
  <si>
    <t>Calculation or cell reference sheet</t>
  </si>
  <si>
    <t>Clear</t>
  </si>
  <si>
    <t>Title, Menu &amp; Formats  Sheet</t>
  </si>
  <si>
    <t>Red</t>
  </si>
  <si>
    <t>Checks Sheet</t>
  </si>
  <si>
    <t>Checks</t>
  </si>
  <si>
    <t>Powercor</t>
  </si>
  <si>
    <t>Title</t>
  </si>
  <si>
    <t>Total</t>
  </si>
  <si>
    <t>Contract</t>
  </si>
  <si>
    <t>Type</t>
  </si>
  <si>
    <t>FC</t>
  </si>
  <si>
    <t>Activity Name</t>
  </si>
  <si>
    <t>Nominal $</t>
  </si>
  <si>
    <t>Inputs</t>
  </si>
  <si>
    <t>Materials</t>
  </si>
  <si>
    <t>Labour</t>
  </si>
  <si>
    <t>X</t>
  </si>
  <si>
    <t>Yes</t>
  </si>
  <si>
    <t>Classification</t>
  </si>
  <si>
    <t>PNS</t>
  </si>
  <si>
    <t>CHED</t>
  </si>
  <si>
    <t>Menu</t>
  </si>
  <si>
    <t>Description</t>
  </si>
  <si>
    <t>F'cast</t>
  </si>
  <si>
    <t>Costs for 2016 - 2020 are to be expressed in</t>
  </si>
  <si>
    <t>Real 2015 $</t>
  </si>
  <si>
    <t>Costs for 2015 are to be expressed in</t>
  </si>
  <si>
    <t>Worksheet check from source file</t>
  </si>
  <si>
    <t>Source:</t>
  </si>
  <si>
    <t>real $2015</t>
  </si>
  <si>
    <t>% Contract</t>
  </si>
  <si>
    <t>% Materials</t>
  </si>
  <si>
    <t>% Labour</t>
  </si>
  <si>
    <t xml:space="preserve">  </t>
  </si>
  <si>
    <t>Replacement AMI Meters Labour</t>
  </si>
  <si>
    <t>PM</t>
  </si>
  <si>
    <t>AMI 1Ph 1e</t>
  </si>
  <si>
    <t>AMI 1Ph 1e + C</t>
  </si>
  <si>
    <t>AMI 1Ph 2e + C</t>
  </si>
  <si>
    <t>AMI 3Ph DC</t>
  </si>
  <si>
    <t>AMI 3Ph DC + C</t>
  </si>
  <si>
    <t>AMI 3Ph CT</t>
  </si>
  <si>
    <t>FMR AMI 1Ph 1e</t>
  </si>
  <si>
    <t>FMR AMI 1Ph 1e + C</t>
  </si>
  <si>
    <t>FMR AMI 1Ph 2e + C</t>
  </si>
  <si>
    <t>FMR AMI 3Ph DC + C</t>
  </si>
  <si>
    <t>FMR AMI 3Ph CT</t>
  </si>
  <si>
    <t>CIMR AMI 1Ph 1e</t>
  </si>
  <si>
    <t>CIMR AMI 1Ph 1e + C</t>
  </si>
  <si>
    <t>Company initiated meter replacement AMI 1Ph 1e</t>
  </si>
  <si>
    <t>Company initiated meter replacement AMI 1Ph 1e + C</t>
  </si>
  <si>
    <t>Company initiated meter replacement AMI 1Ph 2e + C</t>
  </si>
  <si>
    <t>Company initiated meter replacement AMI 3Ph DC</t>
  </si>
  <si>
    <t>Antenna (meter)- External on meter - Supply</t>
  </si>
  <si>
    <t>Antenna (meter)- High Gain - Supply</t>
  </si>
  <si>
    <t>AMIRO Comms Supply Repeter</t>
  </si>
  <si>
    <t>AMIRO Comms Supply Concentrator</t>
  </si>
  <si>
    <t>AMIRO Comms Supply Battery Replacements</t>
  </si>
  <si>
    <t>Antenna (meter)- External on meter- Instal</t>
  </si>
  <si>
    <t>Antenna (meter)- High Gain - Instal</t>
  </si>
  <si>
    <t>AMIRO Comms Install Mesh Concentrator</t>
  </si>
  <si>
    <t>AMIRO Comms Install Mesh Repeater</t>
  </si>
  <si>
    <t>AMIRO Comms Install Battery Replacements</t>
  </si>
  <si>
    <t>FMR Inst AMI 1Ph 1e</t>
  </si>
  <si>
    <t>FMR Inst AMI 1Ph 2e +c</t>
  </si>
  <si>
    <t>FMR Inst AMI 3Ph</t>
  </si>
  <si>
    <t>FMR Inst AMI 3 Ph + 1 Ph int C Inst</t>
  </si>
  <si>
    <t>FMR Inst AMI 3 Ph CT inst</t>
  </si>
  <si>
    <t>CoIMR Ins AMI 1Ph 1e</t>
  </si>
  <si>
    <t>CoIMR InsAMI 1Ph1e+C</t>
  </si>
  <si>
    <t>CoIMR InsAMI 1Ph2e+C</t>
  </si>
  <si>
    <t>CoIMR InsAMI 3Ph DC</t>
  </si>
  <si>
    <t>CoIMR InsAMI 3PhDC+C</t>
  </si>
  <si>
    <t>CoIMR Ins AMI 3Ph CT</t>
  </si>
  <si>
    <t>Issue of CT's</t>
  </si>
  <si>
    <t>CT's Repl.</t>
  </si>
  <si>
    <t>L+G</t>
  </si>
  <si>
    <t>Secure</t>
  </si>
  <si>
    <t>Meter vendor mix</t>
  </si>
  <si>
    <t>Blended rates</t>
  </si>
  <si>
    <t>AUD/USD</t>
  </si>
  <si>
    <t>Material Rates</t>
  </si>
  <si>
    <t>Meter Supply Rates</t>
  </si>
  <si>
    <t>Communication Device Supply Rates</t>
  </si>
  <si>
    <t>Relays</t>
  </si>
  <si>
    <t>Access Point</t>
  </si>
  <si>
    <t>Other</t>
  </si>
  <si>
    <t>LP Antennas</t>
  </si>
  <si>
    <t>HP Antennas</t>
  </si>
  <si>
    <t>L</t>
  </si>
  <si>
    <t>M</t>
  </si>
  <si>
    <t>Labour / Materials</t>
  </si>
  <si>
    <t>lookup ref 1</t>
  </si>
  <si>
    <t>lookup ref 2</t>
  </si>
  <si>
    <t>lookup ref 3</t>
  </si>
  <si>
    <t>Source</t>
  </si>
  <si>
    <t xml:space="preserve">Request for quotation rates provided </t>
  </si>
  <si>
    <t>by Landis+Gyr on  6th of August 2014</t>
  </si>
  <si>
    <t xml:space="preserve">Proposal for supply of Smart Meter </t>
  </si>
  <si>
    <t xml:space="preserve">rates provided by </t>
  </si>
  <si>
    <t xml:space="preserve">Secure Australasia Pty Ltd </t>
  </si>
  <si>
    <t>on 12th of August 2014</t>
  </si>
  <si>
    <t xml:space="preserve">2009-15 meter vendor mix </t>
  </si>
  <si>
    <t>assumptions retained</t>
  </si>
  <si>
    <t>New Connection AMI Meters Materials</t>
  </si>
  <si>
    <t>125 New Connection AMI Meters Materials</t>
  </si>
  <si>
    <t>Replacement AMI Meters Materials</t>
  </si>
  <si>
    <t>134 Replacement AMI Meters Materials</t>
  </si>
  <si>
    <t>137 Replacement AMI Meters Labour</t>
  </si>
  <si>
    <t>Communications Labour</t>
  </si>
  <si>
    <t>175 Communications Materials</t>
  </si>
  <si>
    <t>176 Communications Labour</t>
  </si>
  <si>
    <t>Communications Materials</t>
  </si>
  <si>
    <t>OK</t>
  </si>
  <si>
    <t>Battery Backup</t>
  </si>
  <si>
    <t>Mounting Kit</t>
  </si>
  <si>
    <t>Meter vendor RFQ responses initially used</t>
  </si>
  <si>
    <t>2009-15 Silver Springs Ntwks contract</t>
  </si>
  <si>
    <t xml:space="preserve">rates, as rates were not finalised. </t>
  </si>
  <si>
    <t>Final rates sent by Silver Springs Ntwks,</t>
  </si>
  <si>
    <t>price of meters. Email: 21 August 2014.</t>
  </si>
  <si>
    <t>Cable - AP/Relay</t>
  </si>
  <si>
    <t>Cable - Battery</t>
  </si>
  <si>
    <t>Antenna - Cellular</t>
  </si>
  <si>
    <t>Antenna - 900MHz</t>
  </si>
  <si>
    <t>FC 175 - Access Points</t>
  </si>
  <si>
    <t>FC 175 - Relays</t>
  </si>
  <si>
    <t>FC 175 - Repl. Battery &amp; cable</t>
  </si>
  <si>
    <t>FC 175 - LP Antenna</t>
  </si>
  <si>
    <t>FC 175 - HP Antenna</t>
  </si>
  <si>
    <t>FC 134 - Customer and company initiated</t>
  </si>
  <si>
    <t>FC 137 - Customer initiated meter repl.</t>
  </si>
  <si>
    <t>FC 125 - New Connection meter material</t>
  </si>
  <si>
    <t xml:space="preserve">              costs by meter type.</t>
  </si>
  <si>
    <t xml:space="preserve">               meter material costs by </t>
  </si>
  <si>
    <t xml:space="preserve">               meter type</t>
  </si>
  <si>
    <t xml:space="preserve">               meter replacement meter</t>
  </si>
  <si>
    <t xml:space="preserve">               material costs by meter type</t>
  </si>
  <si>
    <t>and the incremental cost added to the</t>
  </si>
  <si>
    <t>Incremental NIC price (L+G and Secure)</t>
  </si>
  <si>
    <t>Incremental NIC price for communication modules (L+G)</t>
  </si>
  <si>
    <t>adaptor boards required to integrate with a</t>
  </si>
  <si>
    <t>L&amp;G U-Series meter</t>
  </si>
  <si>
    <t>Additional Silver Springs  charge for</t>
  </si>
  <si>
    <t xml:space="preserve">plastics enclosure and power supply </t>
  </si>
  <si>
    <t>Includes Silver Springs NIC cards at</t>
  </si>
  <si>
    <t>2009-15 rates.</t>
  </si>
  <si>
    <t>Excludes shipping, insurances, duties and</t>
  </si>
  <si>
    <t>Shipping, insurances, duties &amp; taxes</t>
  </si>
  <si>
    <t>Shipping</t>
  </si>
  <si>
    <t>Insurances</t>
  </si>
  <si>
    <t>taxes (applied below)</t>
  </si>
  <si>
    <t>L+G Meter Prices</t>
  </si>
  <si>
    <t>L+G Shipping, insurances, duties &amp; taxes</t>
  </si>
  <si>
    <t xml:space="preserve">Delivered Duty Paid </t>
  </si>
  <si>
    <t>Secure Meter Prices</t>
  </si>
  <si>
    <t>Based on above vendor mix</t>
  </si>
  <si>
    <t>Duties &amp; Taxes</t>
  </si>
  <si>
    <t xml:space="preserve">Silver Springs NIC cost, extra NIC </t>
  </si>
  <si>
    <t>charges for L&amp;G meters and any</t>
  </si>
  <si>
    <t>applicable shipping, duties or taxes</t>
  </si>
  <si>
    <t>Rates based on the vendor mix, additional</t>
  </si>
  <si>
    <t>PAL Metering Capex &amp; Opex Expenditure Model - iter3v1.xlsx</t>
  </si>
  <si>
    <t>Metering (PM) Capex and Opex cost build-up for 2016-20 Price Reset</t>
  </si>
  <si>
    <t>Meter data services</t>
  </si>
  <si>
    <t xml:space="preserve">Meter maintenance </t>
  </si>
  <si>
    <t xml:space="preserve">Customer service </t>
  </si>
  <si>
    <t>Customer response trials</t>
  </si>
  <si>
    <t>Backhaul communications</t>
  </si>
  <si>
    <t>Communication operations</t>
  </si>
  <si>
    <t>Executive &amp; corporate office services</t>
  </si>
  <si>
    <t>IT</t>
  </si>
  <si>
    <t>2014 October YTD Forecast</t>
  </si>
  <si>
    <t>2014 to 2015</t>
  </si>
  <si>
    <t>Applicable Scale Escalation</t>
  </si>
  <si>
    <t>Index</t>
  </si>
  <si>
    <t>Step Changes</t>
  </si>
  <si>
    <t>Labour cost escalation</t>
  </si>
  <si>
    <t>Contracts cost escalation</t>
  </si>
  <si>
    <t>Real escalations</t>
  </si>
  <si>
    <t>Scale Escalation</t>
  </si>
  <si>
    <t>Contract escalation</t>
  </si>
  <si>
    <t>Materials escalation</t>
  </si>
  <si>
    <t>Labour escalation</t>
  </si>
  <si>
    <t>Field Labour Rates</t>
  </si>
  <si>
    <t>Back-office Labour Rates</t>
  </si>
  <si>
    <t>Material Cost</t>
  </si>
  <si>
    <t>Field Labour Cost</t>
  </si>
  <si>
    <t>Back-office labour</t>
  </si>
  <si>
    <t xml:space="preserve">
2016</t>
  </si>
  <si>
    <t>Calculated. See Material Rates worksheet</t>
  </si>
  <si>
    <t>CAPEX % allocations</t>
  </si>
  <si>
    <t>OPEX % allocations</t>
  </si>
  <si>
    <t>Regulation</t>
  </si>
  <si>
    <t>Materials cost escalation</t>
  </si>
  <si>
    <t>Material</t>
  </si>
  <si>
    <t>Escalated CAPEX by AER category</t>
  </si>
  <si>
    <t>Escalation by AER category</t>
  </si>
  <si>
    <t>Base CAPEX by AER category</t>
  </si>
  <si>
    <t>Escalated OPEX by AER category</t>
  </si>
  <si>
    <t>Total escalated OPEX</t>
  </si>
  <si>
    <t>OPEX Step Changes</t>
  </si>
  <si>
    <t>Remotely read interval meters &amp; transformers</t>
  </si>
  <si>
    <t>Communications</t>
  </si>
  <si>
    <t>Outputs for PTRM</t>
  </si>
  <si>
    <t>Operating and Maintenance Expenditure</t>
  </si>
  <si>
    <t>2014 Base Operating and Maintenance Expenditure</t>
  </si>
  <si>
    <t>2014 Operating and Maintenance Expenditure Base</t>
  </si>
  <si>
    <t>Scale Adjustment</t>
  </si>
  <si>
    <t>IT Capex</t>
  </si>
  <si>
    <t>Other Capex</t>
  </si>
  <si>
    <t>PAL Metering Capex &amp; Opex Expenditure Model</t>
  </si>
  <si>
    <t>2015-20</t>
  </si>
  <si>
    <t>$m, Real $2015</t>
  </si>
  <si>
    <t>METERS</t>
  </si>
  <si>
    <t>COMMS</t>
  </si>
  <si>
    <t>/materials</t>
  </si>
  <si>
    <t>OTHER</t>
  </si>
  <si>
    <t>Capitalised Overheads</t>
  </si>
  <si>
    <t>Direct Overheads</t>
  </si>
  <si>
    <t>Rate of change</t>
  </si>
  <si>
    <t>Overhead Capitalisation</t>
  </si>
  <si>
    <t>No</t>
  </si>
  <si>
    <t>Base CAPEX</t>
  </si>
  <si>
    <t>Escalated Direct CAPEX by AER category</t>
  </si>
  <si>
    <t>Escalated Direct Overheads by AER category</t>
  </si>
  <si>
    <t>Total Capex for PTRM</t>
  </si>
  <si>
    <t>FMR Inst AMI 1Ph 1e + C</t>
  </si>
  <si>
    <t>Field</t>
  </si>
  <si>
    <t>Back-office</t>
  </si>
  <si>
    <t>Labour Rates</t>
  </si>
  <si>
    <t>Activity</t>
  </si>
  <si>
    <t>Total Direct Overheads</t>
  </si>
  <si>
    <t>Secure Shipping, insurances, duties &amp; taxes</t>
  </si>
  <si>
    <t>FC 134 - Fault Meter Replacements</t>
  </si>
  <si>
    <t xml:space="preserve">                  material costs by meter type</t>
  </si>
  <si>
    <t>FMR Inst AMI 3Ph DC + C</t>
  </si>
  <si>
    <t>CoIMR Ins AMI 3Ph DC + C</t>
  </si>
  <si>
    <t>CoIMR Ins AMI 3Ph DC</t>
  </si>
  <si>
    <t>CoIMR Ins AMI 1Ph2e+C</t>
  </si>
  <si>
    <t>CoIMR Ins AMI 1Ph1e+C</t>
  </si>
  <si>
    <t>FMR AMI 3Ph DC</t>
  </si>
  <si>
    <t>CIMR AMI 3Ph DC</t>
  </si>
  <si>
    <t>Company initiated meter replacement AMI 3Ph CT</t>
  </si>
  <si>
    <t>Company initiated meter replacement AMI 3Ph DC + C</t>
  </si>
  <si>
    <t>FMR Inst AMI 3Ph CT</t>
  </si>
  <si>
    <t>CIMR AMI 3Ph CT</t>
  </si>
  <si>
    <t>CIMR AMI 3Ph DC + C</t>
  </si>
  <si>
    <t>Corporate overheads</t>
  </si>
  <si>
    <t>Corporate Overheads</t>
  </si>
  <si>
    <t>2014 Capitalised corporate overheads</t>
  </si>
  <si>
    <t>2014 O&amp;M Expenditure Base incl Corp Overheads</t>
  </si>
  <si>
    <t>Silver Spring Networks</t>
  </si>
  <si>
    <t xml:space="preserve">by Silver Springs on 25 of November 2014. </t>
  </si>
  <si>
    <t>Silver Springs Networks</t>
  </si>
  <si>
    <t>Mesh Delivery Costs (Powercor allocation)</t>
  </si>
  <si>
    <t>Shipping - direct input from input sheet</t>
  </si>
  <si>
    <t>Remove no recurrent expenditure</t>
  </si>
  <si>
    <t>Transfers to standard control</t>
  </si>
  <si>
    <t xml:space="preserve">Infrastructure </t>
  </si>
  <si>
    <t xml:space="preserve">USB </t>
  </si>
  <si>
    <t>MTS Support &amp; Maintenance - ITRON</t>
  </si>
  <si>
    <t>IEE Support &amp; Maintenance - ITRON</t>
  </si>
  <si>
    <t>UIQ</t>
  </si>
  <si>
    <t>Finance</t>
  </si>
  <si>
    <t>VPN 
excl. margin</t>
  </si>
  <si>
    <t>Powercor 
excl. margin</t>
  </si>
  <si>
    <t>Powercor 
incl. margin</t>
  </si>
  <si>
    <t>Powercor 
margin</t>
  </si>
  <si>
    <t>recurrent exp.</t>
  </si>
  <si>
    <t>% move
to STC</t>
  </si>
  <si>
    <t>Base 
STC Opex</t>
  </si>
  <si>
    <t>Base 
Metering Opex</t>
  </si>
  <si>
    <t>TOTAL</t>
  </si>
  <si>
    <t xml:space="preserve">Data Management </t>
  </si>
  <si>
    <t>Field Force</t>
  </si>
  <si>
    <t>Systems</t>
  </si>
  <si>
    <t>IT Infrastructure</t>
  </si>
  <si>
    <t>remove non recurrent exp.</t>
  </si>
  <si>
    <t>Meter Reading Contract</t>
  </si>
  <si>
    <t>SkillTech Consulting contract</t>
  </si>
  <si>
    <t>AMI Program - closeout activity</t>
  </si>
  <si>
    <t>PMO based support / costs</t>
  </si>
  <si>
    <t>AMI Program - residual volume management</t>
  </si>
  <si>
    <t>Customer interaction costs</t>
  </si>
  <si>
    <t>AMI deployment stage 2: Jan-June 2014</t>
  </si>
  <si>
    <t>Corporate Management Fee</t>
  </si>
  <si>
    <t>% 
Powercor</t>
  </si>
  <si>
    <t>Balance</t>
  </si>
  <si>
    <t>Communication Opperations</t>
  </si>
  <si>
    <t xml:space="preserve">Telstra 3G network costs </t>
  </si>
  <si>
    <t>SIM cards on monthly data plans</t>
  </si>
  <si>
    <t>CSG corporate management fee</t>
  </si>
  <si>
    <t>CSG back-office labour</t>
  </si>
  <si>
    <t>% 
Margin</t>
  </si>
  <si>
    <t>VPN 
incl. margin</t>
  </si>
  <si>
    <t>cost centre 604080</t>
  </si>
  <si>
    <t>cost centre 611989</t>
  </si>
  <si>
    <t>Manager Energy Solutions
-only $400K for conultants &amp; legal in 2015 (relaating to contract renegotiations)</t>
  </si>
  <si>
    <t>Balancing item</t>
  </si>
  <si>
    <t>Service Suite Maintenance Contract - WIPRO</t>
  </si>
  <si>
    <t>Service Suite Maintenance Contract - Ventyx</t>
  </si>
  <si>
    <t>1Ph 1e</t>
  </si>
  <si>
    <t>1Ph1e + C</t>
  </si>
  <si>
    <t>1Ph 2e +C</t>
  </si>
  <si>
    <t>3Ph</t>
  </si>
  <si>
    <t>3Ph DC + C</t>
  </si>
  <si>
    <t>3Ph CT</t>
  </si>
  <si>
    <t>Meter Materials</t>
  </si>
  <si>
    <t>Meter Labour</t>
  </si>
  <si>
    <t>FMR Inst AMI 3Ph DC</t>
  </si>
  <si>
    <t>Access Points</t>
  </si>
  <si>
    <t>Antennas</t>
  </si>
  <si>
    <t>Installation Rates</t>
  </si>
  <si>
    <t>Total (supply &amp; fit)</t>
  </si>
  <si>
    <t>Rate of Change adjustment</t>
  </si>
  <si>
    <t>1e + C</t>
  </si>
  <si>
    <t>DC + C</t>
  </si>
  <si>
    <t>2e + C</t>
  </si>
  <si>
    <t>3Ph DC</t>
  </si>
  <si>
    <t>CIMR AMI 1Ph 2e + C</t>
  </si>
  <si>
    <t>Based on all componets per device</t>
  </si>
  <si>
    <t>AP</t>
  </si>
  <si>
    <t>Relay</t>
  </si>
  <si>
    <t>Battery</t>
  </si>
  <si>
    <t>Average AUD/USD rates</t>
  </si>
  <si>
    <t>Bloomberg 15/1/2015 - BID</t>
  </si>
  <si>
    <t>Bloomberg 15/1/2015 - ASK</t>
  </si>
  <si>
    <t>FC 175 - Micro Access Points</t>
  </si>
  <si>
    <t>AMIRO Comms Supply Micro Access Point</t>
  </si>
  <si>
    <t>AMIRO Comms Install Micro Access Point</t>
  </si>
  <si>
    <t>2014 Actual IT Opex Forecast</t>
  </si>
  <si>
    <t xml:space="preserve">2014 Actual Opex </t>
  </si>
  <si>
    <t>Net growth in regulated meter volumes</t>
  </si>
  <si>
    <t>Source: IT Capex build up template</t>
  </si>
  <si>
    <t>From 2014 annual RIN</t>
  </si>
  <si>
    <t>Customer is not charged, therefore</t>
  </si>
  <si>
    <t>-these are company initiated</t>
  </si>
  <si>
    <t>abolishment's, transferred to PM</t>
  </si>
  <si>
    <t>originally classified as ACS</t>
  </si>
  <si>
    <t>the costs are recovered via PM</t>
  </si>
  <si>
    <t>Meter Maintenance</t>
  </si>
  <si>
    <t>-Abolishment costs</t>
  </si>
  <si>
    <t>Source: MA template 2014 Annual RIN</t>
  </si>
  <si>
    <t>Testing &amp; Investigation</t>
  </si>
  <si>
    <t>Co initiated abolishments</t>
  </si>
  <si>
    <t>2014 Amt</t>
  </si>
  <si>
    <t>Based on 2015 Charges Application O&amp;M ajustment</t>
  </si>
  <si>
    <t>Opex - Manual Meter read fee adjustment</t>
  </si>
  <si>
    <t>Micro Access Point 1P</t>
  </si>
  <si>
    <t>Micro Access Point 3P</t>
  </si>
  <si>
    <t>Rates provided by SSN on 14 July 2014</t>
  </si>
  <si>
    <t>AMIRO Comms Install Micro AP</t>
  </si>
  <si>
    <t>1P NMIs</t>
  </si>
  <si>
    <t>3P NMIs</t>
  </si>
  <si>
    <t>Residual Volumes (non AMI)</t>
  </si>
  <si>
    <t>Micro AP</t>
  </si>
  <si>
    <t>Micro Access Point</t>
  </si>
  <si>
    <t>Reactive Materials</t>
  </si>
  <si>
    <t>Proactive Materials</t>
  </si>
  <si>
    <t>Reactive Labour</t>
  </si>
  <si>
    <t>Proactive Labour</t>
  </si>
  <si>
    <t>Reactive Repl.</t>
  </si>
  <si>
    <t>Proactive Repl.</t>
  </si>
  <si>
    <t>Labour index</t>
  </si>
  <si>
    <t>Comms Battery Repl. Materials</t>
  </si>
  <si>
    <t>Comms Battery Repl. Labour</t>
  </si>
  <si>
    <t>% Direct OH</t>
  </si>
  <si>
    <t>index</t>
  </si>
  <si>
    <t>Comms Faults</t>
  </si>
  <si>
    <t>Comms Fault Labour</t>
  </si>
  <si>
    <t>Comms Fault Materials</t>
  </si>
  <si>
    <t>Comms Aug Materials</t>
  </si>
  <si>
    <t>Comms Aug Labour</t>
  </si>
  <si>
    <t>Test CT Meter</t>
  </si>
  <si>
    <t>CT Meter testing</t>
  </si>
  <si>
    <t>Meter Type 4</t>
  </si>
  <si>
    <t xml:space="preserve">Communications infrastructure opex </t>
  </si>
  <si>
    <t>ED_MET422_00034</t>
  </si>
  <si>
    <t xml:space="preserve">Communications infrastructure capex </t>
  </si>
  <si>
    <t>ED_MET422_00033</t>
  </si>
  <si>
    <t xml:space="preserve">IT infrastructure opex </t>
  </si>
  <si>
    <t>ED_MET422_00032</t>
  </si>
  <si>
    <t xml:space="preserve">IT infrastructure capex </t>
  </si>
  <si>
    <t>ED_MET422_00031</t>
  </si>
  <si>
    <t>Meter Type 7</t>
  </si>
  <si>
    <t>ED_MET422_00030</t>
  </si>
  <si>
    <t>Meter Type 6</t>
  </si>
  <si>
    <t>ED_MET422_00029</t>
  </si>
  <si>
    <t>Meter Type 5</t>
  </si>
  <si>
    <t>ED_MET422_00028</t>
  </si>
  <si>
    <t xml:space="preserve">Other metering </t>
  </si>
  <si>
    <t>ED_MET422_00027</t>
  </si>
  <si>
    <t xml:space="preserve">Remote meter re-configuration </t>
  </si>
  <si>
    <t>ED_MET422_00026</t>
  </si>
  <si>
    <t xml:space="preserve">Remote meter reading </t>
  </si>
  <si>
    <t>ED_MET422_00025</t>
  </si>
  <si>
    <t>ED_MET422_00024</t>
  </si>
  <si>
    <t>ED_MET422_00023</t>
  </si>
  <si>
    <t>ED_MET422_00022</t>
  </si>
  <si>
    <t>ED_MET422_00021</t>
  </si>
  <si>
    <t>ED_MET422_00020</t>
  </si>
  <si>
    <t xml:space="preserve">Meter replacement </t>
  </si>
  <si>
    <t>ED_MET422_00019</t>
  </si>
  <si>
    <t>ED_MET422_00018</t>
  </si>
  <si>
    <t>ED_MET422_00017</t>
  </si>
  <si>
    <t xml:space="preserve">New meter installation </t>
  </si>
  <si>
    <t>ED_MET422_00016</t>
  </si>
  <si>
    <t>ED_MET422_00015</t>
  </si>
  <si>
    <t>ED_MET422_00014</t>
  </si>
  <si>
    <t xml:space="preserve">Special meter reading </t>
  </si>
  <si>
    <t>ED_MET422_00013</t>
  </si>
  <si>
    <t>ED_MET422_00012</t>
  </si>
  <si>
    <t xml:space="preserve">Direct connect meter population </t>
  </si>
  <si>
    <t>ED_MET421_00012</t>
  </si>
  <si>
    <t>ED_MET422_00011</t>
  </si>
  <si>
    <t xml:space="preserve">Current transformer connected meter population </t>
  </si>
  <si>
    <t>ED_MET421_00011</t>
  </si>
  <si>
    <t xml:space="preserve">Scheduled meter reading </t>
  </si>
  <si>
    <t>ED_MET422_00010</t>
  </si>
  <si>
    <t xml:space="preserve">Multi phase meter population </t>
  </si>
  <si>
    <t>ED_MET421_00010</t>
  </si>
  <si>
    <t>ED_MET422_00009</t>
  </si>
  <si>
    <t xml:space="preserve">Single phase meter population </t>
  </si>
  <si>
    <t>ED_MET421_00009</t>
  </si>
  <si>
    <t>ED_MET422_00008</t>
  </si>
  <si>
    <t>ED_MET421_00008</t>
  </si>
  <si>
    <t xml:space="preserve">Meter investigation </t>
  </si>
  <si>
    <t>ED_MET422_00007</t>
  </si>
  <si>
    <t>ED_MET421_00007</t>
  </si>
  <si>
    <t>ED_MET422_00006</t>
  </si>
  <si>
    <t>ED_MET421_00006</t>
  </si>
  <si>
    <t>ED_MET422_00005</t>
  </si>
  <si>
    <t>ED_MET421_00005</t>
  </si>
  <si>
    <t xml:space="preserve">Meter testing </t>
  </si>
  <si>
    <t>ED_MET422_00004</t>
  </si>
  <si>
    <t>ED_MET421_00004</t>
  </si>
  <si>
    <t>ED_MET422_00003</t>
  </si>
  <si>
    <t>ED_MET421_00003</t>
  </si>
  <si>
    <t>ED_MET422_00002</t>
  </si>
  <si>
    <t>ED_MET421_00002</t>
  </si>
  <si>
    <t xml:space="preserve">Meter purchase </t>
  </si>
  <si>
    <t>ED_MET422_00001</t>
  </si>
  <si>
    <t>ED_MET421_00001</t>
  </si>
  <si>
    <t>2020</t>
  </si>
  <si>
    <t>2019</t>
  </si>
  <si>
    <t>2018</t>
  </si>
  <si>
    <t>2017</t>
  </si>
  <si>
    <t>2016</t>
  </si>
  <si>
    <t>2015</t>
  </si>
  <si>
    <t>METER TYPE</t>
  </si>
  <si>
    <t>SERVICE SUBCATEGORY</t>
  </si>
  <si>
    <t>ASSET SUBCATEGORY</t>
  </si>
  <si>
    <t>ASSET CATEGORY</t>
  </si>
  <si>
    <t>VOLUMES  (0's)</t>
  </si>
  <si>
    <t>EXPENDITURE 
($0's, real December 2015)</t>
  </si>
  <si>
    <t>VOLUMES (0's)</t>
  </si>
  <si>
    <t>NB: Codes in hidden column L</t>
  </si>
  <si>
    <t>&lt;&lt;&lt;GROUP-ROW&gt;&gt;&gt;</t>
  </si>
  <si>
    <t>TABLE 4.2.2 - COST METRICS</t>
  </si>
  <si>
    <t>TABLE 4.2.1 - METERING DESCRIPTOR METRIC</t>
  </si>
  <si>
    <t>Meter Testing</t>
  </si>
  <si>
    <t>Meter Investigation</t>
  </si>
  <si>
    <t>Meter Data Services</t>
  </si>
  <si>
    <t>Cat RIN</t>
  </si>
  <si>
    <t>Forecast</t>
  </si>
  <si>
    <t>No of Manual Reads</t>
  </si>
  <si>
    <t>VOLUMES</t>
  </si>
  <si>
    <t>COST</t>
  </si>
  <si>
    <t>Scheduled Meter Reading</t>
  </si>
  <si>
    <t>Remote meter reading</t>
  </si>
  <si>
    <t>Capex - Meters</t>
  </si>
  <si>
    <t>Capex - Communications</t>
  </si>
  <si>
    <t>Capex - IT</t>
  </si>
  <si>
    <t>Capex - Other</t>
  </si>
  <si>
    <t xml:space="preserve">Opex </t>
  </si>
  <si>
    <t>2014 Category RIN Analysis - % Opex to categories</t>
  </si>
  <si>
    <t>2015 Charges Application - Forecast Expenditure</t>
  </si>
  <si>
    <t>Opex Exp %</t>
  </si>
  <si>
    <t>Opex Exp $2015</t>
  </si>
  <si>
    <t>Capx Exp %</t>
  </si>
  <si>
    <t>Opex Vols</t>
  </si>
  <si>
    <t>Avg rate</t>
  </si>
  <si>
    <t>Report / summary information</t>
  </si>
  <si>
    <t>Summary</t>
  </si>
  <si>
    <t>reactive</t>
  </si>
  <si>
    <t>pro &amp; reactive</t>
  </si>
  <si>
    <t>System Support &amp; PMO</t>
  </si>
  <si>
    <t>system used for the dispatch, resourcing and tracking of field work</t>
  </si>
  <si>
    <t>Itron Enterprise Edition—platform for data collection, validation, storage and processing</t>
  </si>
  <si>
    <t>Oracle Utility Services Bus—facilitates communications across all the different IT systems and programmes by enabling the systems to communicate effectively with each other and thereby utilise the same information.</t>
  </si>
  <si>
    <t>Vendor support and maintenance contracts including UIQ servers</t>
  </si>
  <si>
    <t>Work orders are scheduled and released from WMS, planned and dispatched from Service Suite dispatch, completed in the field by Metering Technicians using Service Suite mobile and returned to update hosts systems.</t>
  </si>
  <si>
    <t>Our smart meter communications network is supported by the UtilityIQ IT system. UtilityIQ is a web-based network management system that provides services such as device management, device health monitoring, remote firmware upgrades and device outage detection.</t>
  </si>
  <si>
    <t>TABLE 3.2.1 - OPEX CATEGORIES</t>
  </si>
  <si>
    <t>Table 3.2.1.1 Current opex categories and cost allocations</t>
  </si>
  <si>
    <t>Network Operating costs</t>
  </si>
  <si>
    <t>Billing &amp; Revenue Collection</t>
  </si>
  <si>
    <t>Advertising/ Marketing</t>
  </si>
  <si>
    <t>Customer Service</t>
  </si>
  <si>
    <t>Energy Planning</t>
  </si>
  <si>
    <t>Regulatory</t>
  </si>
  <si>
    <t>Regulatory Reset</t>
  </si>
  <si>
    <t>Licence Fee</t>
  </si>
  <si>
    <t>GSL payments</t>
  </si>
  <si>
    <t>Non-network alternatives costs</t>
  </si>
  <si>
    <t>Debt raising costs</t>
  </si>
  <si>
    <t>AMI</t>
  </si>
  <si>
    <t>Public Lighting</t>
  </si>
  <si>
    <t>Alternative control -other</t>
  </si>
  <si>
    <t>MAINTENANCE</t>
  </si>
  <si>
    <t>Routine</t>
  </si>
  <si>
    <t>Condition based</t>
  </si>
  <si>
    <t>Emergency</t>
  </si>
  <si>
    <t>SCADA/Network Control</t>
  </si>
  <si>
    <t>Other - Standard Control Services (a)</t>
  </si>
  <si>
    <t>Negotiated services</t>
  </si>
  <si>
    <t>Unregulated services</t>
  </si>
  <si>
    <t xml:space="preserve">Total opex </t>
  </si>
  <si>
    <t>Alternative control services</t>
  </si>
  <si>
    <t>TABLE 3.2.2 - OPEX CONSISTENCY</t>
  </si>
  <si>
    <t>Table 3.2.2.1  Opex consistency - current cost allocation approach</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</si>
  <si>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</si>
  <si>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</si>
  <si>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</si>
  <si>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</si>
  <si>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</si>
  <si>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</si>
  <si>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On costs</t>
  </si>
  <si>
    <t>2015 Contract rates</t>
  </si>
  <si>
    <t xml:space="preserve">2015 Contract Rates </t>
  </si>
  <si>
    <t>Calculated</t>
  </si>
  <si>
    <t>2015 Contract Rates</t>
  </si>
  <si>
    <t>SAP</t>
  </si>
  <si>
    <t>Forecast ($0's, real December 2015)</t>
  </si>
  <si>
    <t>Data Warehousing &amp; Analytics</t>
  </si>
  <si>
    <t>Data warehousing &amp; analytics, including SAS—statistical programme for forecasting and SAP— business intelligence reporting and data warehousing platform</t>
  </si>
  <si>
    <t>PAL Metering Capex &amp; Opex - public version.xlsx</t>
  </si>
  <si>
    <t>Z:\215 Modelling\215-04 Regulatory proposal\PAL\Metering ACS\</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</si>
</sst>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_(* #,##0_);_(* \(#,##0\);_(* &quot;-&quot;??_);_(@_)"/>
    <numFmt numFmtId="167" formatCode="00000"/>
    <numFmt numFmtId="168" formatCode="&quot;Rp.&quot;#,##0.00_);\(&quot;Rp.&quot;#,##0.00\)"/>
    <numFmt numFmtId="169" formatCode="_(&quot;Rp.&quot;* #,##0_);_(&quot;Rp.&quot;* \(#,##0\);_(&quot;Rp.&quot;* &quot;-&quot;_);_(@_)"/>
    <numFmt numFmtId="170" formatCode="0.000_)"/>
    <numFmt numFmtId="171" formatCode="0.00_)"/>
    <numFmt numFmtId="172" formatCode="0_)"/>
    <numFmt numFmtId="173" formatCode="_(&quot;$&quot;#,##0.0_);\(&quot;$&quot;#,##0.0\);_(&quot;$&quot;#,##0.0_)"/>
    <numFmt numFmtId="174" formatCode="d/m/yy"/>
    <numFmt numFmtId="175" formatCode="_(#,##0.0\x_);\(#,##0.0\x\);_(#,##0.0\x_)"/>
    <numFmt numFmtId="176" formatCode="_(#,##0.0_);\(#,##0.0\);_(#,##0.0_)"/>
    <numFmt numFmtId="177" formatCode="_(#,##0.0%_);\(#,##0.0%\);_(#,##0.0%_)"/>
    <numFmt numFmtId="178" formatCode="_(###0_);\(###0\);_(###0_)"/>
    <numFmt numFmtId="179" formatCode="_)d/m/yy_)"/>
    <numFmt numFmtId="180" formatCode="#,##0.0_);\(#,##0.0\)"/>
    <numFmt numFmtId="181" formatCode="0.00%;_*\(0.00\)%"/>
    <numFmt numFmtId="182" formatCode="_(#,##0_);\(#,##0\);_(#,##0_)"/>
    <numFmt numFmtId="183" formatCode="_-* #,##0.0_-;\(\ #,##0.0\)"/>
    <numFmt numFmtId="184" formatCode="#,##0;\(#,##0\)"/>
    <numFmt numFmtId="185" formatCode="0.0%"/>
    <numFmt numFmtId="186" formatCode="0.0"/>
    <numFmt numFmtId="187" formatCode="_-* #,##0.00_-;[Red]\(#,##0.00\)_-;_-* &quot;-&quot;??_-;_-@_-"/>
    <numFmt numFmtId="188" formatCode="mm/dd/yy"/>
    <numFmt numFmtId="189" formatCode="0_);[Red]\(0\)"/>
    <numFmt numFmtId="190" formatCode="#,##0_ ;[Red]\(#,##0\)\ "/>
    <numFmt numFmtId="191" formatCode="#,##0.00;\(#,##0.00\)"/>
    <numFmt numFmtId="192" formatCode="#,##0.0000_);[Red]\(#,##0.0000\)"/>
    <numFmt numFmtId="193" formatCode="_ &quot;?&quot;* #,##0_ ;_ &quot;?&quot;* \-#,##0_ ;_ &quot;?&quot;* &quot;-&quot;_ ;_ @_ "/>
    <numFmt numFmtId="194" formatCode="_ * #,##0_ ;_ * \-#,##0_ ;_ * &quot;-&quot;_ ;_ @_ "/>
    <numFmt numFmtId="195" formatCode="_ * #,##0.00_ ;_ * \-#,##0.00_ ;_ * &quot;-&quot;??_ ;_ @_ "/>
    <numFmt numFmtId="196" formatCode="_-* #,##0.00\ _D_M_-;\-* #,##0.00\ _D_M_-;_-* &quot;-&quot;??\ _D_M_-;_-@_-"/>
    <numFmt numFmtId="197" formatCode="#,##0;\-#,##0;&quot;-&quot;"/>
    <numFmt numFmtId="198" formatCode="_(* #,##0_);_(* \(#,##0\);_(* &quot;-&quot;?_);_(@_)"/>
    <numFmt numFmtId="199" formatCode="_-* #,##0_ _F_-;\-* #,##0_ _F_-;_-* &quot;-&quot;_ _F_-;_-@_-"/>
    <numFmt numFmtId="200" formatCode="_-* #,##0.00_ _F_-;\-* #,##0.00_ _F_-;_-* &quot;-&quot;??_ _F_-;_-@_-"/>
    <numFmt numFmtId="201" formatCode="_-* #,##0&quot; F&quot;_-;\-* #,##0&quot; F&quot;_-;_-* &quot;-&quot;&quot; F&quot;_-;_-@_-"/>
    <numFmt numFmtId="202" formatCode="_-* #,##0.00&quot; F&quot;_-;\-* #,##0.00&quot; F&quot;_-;_-* &quot;-&quot;??&quot; F&quot;_-;_-@_-"/>
    <numFmt numFmtId="203" formatCode="&quot;£&quot;#,##0_);\(&quot;£&quot;#,##0\)"/>
    <numFmt numFmtId="204" formatCode="#,##0&quot;£&quot;_);[Red]\(#,##0&quot;£&quot;\)"/>
    <numFmt numFmtId="205" formatCode="_(* #,##0.00%_);_(* \(#,##0.00%\);_(* #,##0.00%_);_(@_)"/>
    <numFmt numFmtId="206" formatCode="_(* #,##0_);[Red]_(* \(#,##0\);_(* &quot;-&quot;_);_(@_)"/>
    <numFmt numFmtId="207" formatCode="_(* #,##0.000000_);_(* \(#,##0.000000\);_(* &quot;-&quot;??_);_(@_)"/>
    <numFmt numFmtId="208" formatCode="_(* #,##0.0000000_);_(* \(#,##0.0000000\);_(* &quot;-&quot;??_);_(@_)"/>
    <numFmt numFmtId="209" formatCode="&quot;\&quot;#,##0.00;[Red]&quot;\&quot;&quot;\&quot;&quot;\&quot;&quot;\&quot;\-#,##0.00"/>
    <numFmt numFmtId="210" formatCode="&quot;\&quot;#,##0;[Red]&quot;\&quot;&quot;\&quot;&quot;\&quot;&quot;\&quot;\-#,##0"/>
    <numFmt numFmtId="211" formatCode="[$USD]\ #,##0.00"/>
    <numFmt numFmtId="212" formatCode="[$AUD]\ #,##0.00"/>
    <numFmt numFmtId="213" formatCode="0.00%_-;\(0.00%\);&quot;-&quot;_-"/>
    <numFmt numFmtId="214" formatCode="_(* #,##0.0_);_(* \(#,##0.0\);_(* &quot;-&quot;??_);_(@_)"/>
    <numFmt numFmtId="215" formatCode="_(&quot;$&quot;* #,##0_);_(&quot;$&quot;* \(#,##0\);_(&quot;$&quot;* &quot;-&quot;??_);_(@_)"/>
    <numFmt numFmtId="216" formatCode="#,##0;\(#,##0\);&quot;-&quot;"/>
    <numFmt numFmtId="217" formatCode="0.000000000000000%"/>
    <numFmt numFmtId="218" formatCode="0.0000"/>
    <numFmt numFmtId="219" formatCode="_([$€-2]* #,##0.00_);_([$€-2]* \(#,##0.00\);_([$€-2]* &quot;-&quot;??_)"/>
    <numFmt numFmtId="220" formatCode="_(* #,##0.0_);_(* \(#,##0.0\);_(* &quot;-&quot;?_);_(@_)"/>
    <numFmt numFmtId="221" formatCode="_(* #,##0_);_(* \(#,##0\);_(* &quot;-&quot;_);_(@_)"/>
    <numFmt numFmtId="222" formatCode="#,##0.000_ ;[Red]\-#,##0.000\ "/>
  </numFmts>
  <fonts count="156">
    <font>
      <sz val="10"/>
      <name val="Arial"/>
    </font>
    <font>
      <sz val="10"/>
      <color theme="1"/>
      <name val="Verdana"/>
      <family val="2"/>
    </font>
    <font>
      <sz val="10"/>
      <color theme="1"/>
      <name val="Verdana"/>
      <family val="2"/>
    </font>
    <font>
      <sz val="10"/>
      <name val="Arial"/>
      <family val="2"/>
    </font>
    <font>
      <b/>
      <sz val="10"/>
      <name val="Arial"/>
      <family val="2"/>
    </font>
    <font>
      <sz val="8"/>
      <name val="Arial"/>
      <family val="2"/>
    </font>
    <font>
      <sz val="8"/>
      <name val="Arial"/>
      <family val="2"/>
    </font>
    <font>
      <u/>
      <sz val="10"/>
      <color indexed="12"/>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Arial"/>
      <family val="2"/>
    </font>
    <font>
      <sz val="10"/>
      <color indexed="9"/>
      <name val="Arial"/>
      <family val="2"/>
    </font>
    <font>
      <i/>
      <sz val="10"/>
      <color indexed="18"/>
      <name val="Arial"/>
      <family val="2"/>
    </font>
    <font>
      <sz val="9"/>
      <color indexed="10"/>
      <name val="Arial"/>
      <family val="2"/>
    </font>
    <font>
      <b/>
      <sz val="10"/>
      <color indexed="9"/>
      <name val="Arial"/>
      <family val="2"/>
    </font>
    <font>
      <sz val="10"/>
      <color indexed="17"/>
      <name val="Arial"/>
      <family val="2"/>
    </font>
    <font>
      <sz val="10"/>
      <color indexed="22"/>
      <name val="Arial"/>
      <family val="2"/>
    </font>
    <font>
      <sz val="11"/>
      <name val="Tms Rmn"/>
    </font>
    <font>
      <sz val="11"/>
      <name val="Book Antiqua"/>
      <family val="1"/>
    </font>
    <font>
      <b/>
      <sz val="12"/>
      <name val="Arial"/>
      <family val="2"/>
    </font>
    <font>
      <u/>
      <sz val="8"/>
      <color indexed="12"/>
      <name val="Arial"/>
      <family val="2"/>
    </font>
    <font>
      <b/>
      <sz val="10"/>
      <color indexed="56"/>
      <name val="Wingdings"/>
      <charset val="2"/>
    </font>
    <font>
      <b/>
      <u/>
      <sz val="8"/>
      <color indexed="56"/>
      <name val="Arial"/>
      <family val="2"/>
    </font>
    <font>
      <sz val="10"/>
      <color indexed="12"/>
      <name val="Calibri"/>
      <family val="2"/>
    </font>
    <font>
      <b/>
      <i/>
      <sz val="16"/>
      <name val="Helv"/>
    </font>
    <font>
      <sz val="10"/>
      <name val="MS Sans Serif"/>
      <family val="2"/>
    </font>
    <font>
      <b/>
      <sz val="10"/>
      <name val="MS Sans Serif"/>
      <family val="2"/>
    </font>
    <font>
      <b/>
      <sz val="10"/>
      <color indexed="8"/>
      <name val="Arial"/>
      <family val="2"/>
    </font>
    <font>
      <b/>
      <sz val="14"/>
      <color indexed="9"/>
      <name val="Arial"/>
      <family val="2"/>
    </font>
    <font>
      <sz val="12"/>
      <name val="Arial"/>
      <family val="2"/>
    </font>
    <font>
      <b/>
      <sz val="12"/>
      <color indexed="9"/>
      <name val="Arial"/>
      <family val="2"/>
    </font>
    <font>
      <b/>
      <u/>
      <sz val="10"/>
      <color indexed="20"/>
      <name val="Arial"/>
      <family val="2"/>
    </font>
    <font>
      <b/>
      <sz val="8"/>
      <color indexed="15"/>
      <name val="Times New Roman"/>
      <family val="1"/>
    </font>
    <font>
      <sz val="10"/>
      <name val="Palatino"/>
    </font>
    <font>
      <b/>
      <sz val="10"/>
      <name val="Book Antiqua"/>
      <family val="1"/>
    </font>
    <font>
      <sz val="10"/>
      <color indexed="10"/>
      <name val="Arial"/>
      <family val="2"/>
    </font>
    <font>
      <sz val="9"/>
      <color indexed="10"/>
      <name val="Times New Roman"/>
      <family val="1"/>
    </font>
    <font>
      <sz val="8"/>
      <name val="MS Sans Serif"/>
      <family val="2"/>
    </font>
    <font>
      <b/>
      <sz val="8"/>
      <name val="Arial"/>
      <family val="2"/>
    </font>
    <font>
      <sz val="9"/>
      <color indexed="12"/>
      <name val="Times New Roman"/>
      <family val="1"/>
    </font>
    <font>
      <sz val="10"/>
      <name val="MS Sans Serif"/>
      <family val="2"/>
    </font>
    <font>
      <b/>
      <sz val="13"/>
      <name val="Arial"/>
      <family val="2"/>
    </font>
    <font>
      <sz val="9"/>
      <color indexed="20"/>
      <name val="Arial"/>
      <family val="2"/>
    </font>
    <font>
      <b/>
      <sz val="12"/>
      <color indexed="20"/>
      <name val="Arial"/>
      <family val="2"/>
    </font>
    <font>
      <sz val="8"/>
      <name val="Book Antiqua"/>
      <family val="1"/>
    </font>
    <font>
      <sz val="9"/>
      <color indexed="10"/>
      <name val="Arial"/>
      <family val="2"/>
    </font>
    <font>
      <sz val="10"/>
      <color indexed="12"/>
      <name val="Arial"/>
      <family val="2"/>
    </font>
    <font>
      <b/>
      <sz val="11"/>
      <color indexed="56"/>
      <name val="Calibri"/>
      <family val="2"/>
    </font>
    <font>
      <sz val="10"/>
      <color indexed="8"/>
      <name val="Calibri"/>
      <family val="2"/>
    </font>
    <font>
      <b/>
      <sz val="12"/>
      <color indexed="8"/>
      <name val="Calibri"/>
      <family val="2"/>
    </font>
    <font>
      <b/>
      <sz val="12"/>
      <color indexed="53"/>
      <name val="Calibri"/>
      <family val="2"/>
    </font>
    <font>
      <sz val="10"/>
      <color indexed="62"/>
      <name val="Calibri"/>
      <family val="2"/>
    </font>
    <font>
      <sz val="10"/>
      <name val="Calibri"/>
      <family val="2"/>
    </font>
    <font>
      <b/>
      <sz val="12"/>
      <name val="Calibri"/>
      <family val="2"/>
    </font>
    <font>
      <sz val="8"/>
      <color indexed="8"/>
      <name val="Calibri"/>
      <family val="2"/>
    </font>
    <font>
      <sz val="12"/>
      <color indexed="9"/>
      <name val="Arial"/>
      <family val="2"/>
    </font>
    <font>
      <sz val="10"/>
      <color indexed="16"/>
      <name val="Arial"/>
      <family val="2"/>
    </font>
    <font>
      <sz val="10"/>
      <color indexed="20"/>
      <name val="Arial"/>
      <family val="2"/>
    </font>
    <font>
      <b/>
      <sz val="10"/>
      <color indexed="18"/>
      <name val="Arial"/>
      <family val="2"/>
    </font>
    <font>
      <sz val="11"/>
      <name val="ＭＳ Ｐゴシック"/>
      <family val="3"/>
      <charset val="136"/>
    </font>
    <font>
      <sz val="12"/>
      <name val="??"/>
      <family val="1"/>
    </font>
    <font>
      <sz val="12"/>
      <name val="????"/>
      <family val="1"/>
    </font>
    <font>
      <sz val="10"/>
      <name val="Helv"/>
      <family val="2"/>
    </font>
    <font>
      <sz val="10"/>
      <name val="Helv"/>
      <charset val="204"/>
    </font>
    <font>
      <sz val="9"/>
      <name val="AGaramond"/>
    </font>
    <font>
      <sz val="10"/>
      <name val="Times New Roman"/>
      <family val="1"/>
    </font>
    <font>
      <sz val="10"/>
      <name val="Helvetica"/>
      <family val="2"/>
    </font>
    <font>
      <sz val="10"/>
      <color indexed="12"/>
      <name val="Helvetica"/>
      <family val="2"/>
    </font>
    <font>
      <sz val="10"/>
      <color indexed="24"/>
      <name val="Arial"/>
      <family val="2"/>
    </font>
    <font>
      <sz val="10"/>
      <name val="MS Serif"/>
      <family val="1"/>
    </font>
    <font>
      <sz val="10"/>
      <color indexed="16"/>
      <name val="MS Serif"/>
      <family val="1"/>
    </font>
    <font>
      <sz val="9"/>
      <name val="GillSans"/>
    </font>
    <font>
      <sz val="9"/>
      <name val="GillSans Light"/>
    </font>
    <font>
      <b/>
      <sz val="9"/>
      <name val="Arial"/>
      <family val="2"/>
    </font>
    <font>
      <b/>
      <sz val="8.5"/>
      <name val="Univers 65"/>
      <family val="2"/>
    </font>
    <font>
      <u/>
      <sz val="10"/>
      <color indexed="12"/>
      <name val="Arial"/>
      <family val="2"/>
    </font>
    <font>
      <b/>
      <sz val="10"/>
      <color indexed="37"/>
      <name val="Arial MT"/>
      <family val="2"/>
    </font>
    <font>
      <sz val="10"/>
      <name val="Geneva"/>
      <family val="2"/>
    </font>
    <font>
      <sz val="12"/>
      <color indexed="14"/>
      <name val="Arial"/>
      <family val="2"/>
    </font>
    <font>
      <sz val="10"/>
      <name val="Arial CE"/>
      <family val="2"/>
      <charset val="238"/>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5"/>
      <name val="Univers 55"/>
      <family val="2"/>
    </font>
    <font>
      <sz val="10"/>
      <color indexed="18"/>
      <name val="Times New Roman"/>
      <family val="1"/>
    </font>
    <font>
      <b/>
      <sz val="14"/>
      <name val="Arial"/>
      <family val="2"/>
    </font>
    <font>
      <b/>
      <sz val="8"/>
      <color indexed="8"/>
      <name val="Helv"/>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sz val="12"/>
      <color indexed="9"/>
      <name val="Arial MT"/>
      <family val="2"/>
    </font>
    <font>
      <b/>
      <u/>
      <sz val="9.5"/>
      <color indexed="56"/>
      <name val="Arial"/>
      <family val="2"/>
    </font>
    <font>
      <u/>
      <sz val="8"/>
      <color indexed="56"/>
      <name val="Arial"/>
      <family val="2"/>
    </font>
    <font>
      <sz val="10"/>
      <color indexed="8"/>
      <name val="Times New Roman"/>
      <family val="1"/>
    </font>
    <font>
      <sz val="10"/>
      <color indexed="8"/>
      <name val="Courier"/>
      <family val="3"/>
    </font>
    <font>
      <i/>
      <sz val="12"/>
      <color indexed="8"/>
      <name val="Arial MT"/>
      <family val="2"/>
    </font>
    <font>
      <sz val="10"/>
      <color indexed="14"/>
      <name val="Arial"/>
      <family val="2"/>
    </font>
    <font>
      <sz val="12"/>
      <name val="Times New Roman"/>
      <family val="1"/>
    </font>
    <font>
      <u/>
      <sz val="12"/>
      <color indexed="36"/>
      <name val="宋体"/>
      <charset val="134"/>
    </font>
    <font>
      <sz val="10"/>
      <name val="CG Times (W1)"/>
      <family val="1"/>
    </font>
    <font>
      <sz val="10"/>
      <name val="ＭＳ 明朝"/>
      <family val="1"/>
      <charset val="136"/>
    </font>
    <font>
      <sz val="12"/>
      <name val="新細明體"/>
      <family val="1"/>
      <charset val="136"/>
    </font>
    <font>
      <u/>
      <sz val="12"/>
      <color indexed="12"/>
      <name val="宋体"/>
      <charset val="134"/>
    </font>
    <font>
      <u/>
      <sz val="10"/>
      <color indexed="36"/>
      <name val="Arial"/>
      <family val="2"/>
    </font>
    <font>
      <b/>
      <sz val="16"/>
      <color indexed="9"/>
      <name val="Arial"/>
      <family val="2"/>
    </font>
    <font>
      <sz val="9"/>
      <color rgb="FFFF0000"/>
      <name val="Arial"/>
      <family val="2"/>
    </font>
    <font>
      <sz val="10"/>
      <color rgb="FF0000FF"/>
      <name val="Arial"/>
      <family val="2"/>
    </font>
    <font>
      <sz val="10"/>
      <color rgb="FF008000"/>
      <name val="Arial"/>
      <family val="2"/>
    </font>
    <font>
      <sz val="10"/>
      <color rgb="FFFF0000"/>
      <name val="Arial"/>
      <family val="2"/>
    </font>
    <font>
      <i/>
      <sz val="10"/>
      <name val="Arial"/>
      <family val="2"/>
    </font>
    <font>
      <sz val="10"/>
      <color theme="0" tint="-0.249977111117893"/>
      <name val="Arial"/>
      <family val="2"/>
    </font>
    <font>
      <b/>
      <sz val="10"/>
      <color theme="0" tint="-0.249977111117893"/>
      <name val="Arial"/>
      <family val="2"/>
    </font>
    <font>
      <b/>
      <sz val="12"/>
      <color theme="0"/>
      <name val="Arial"/>
      <family val="2"/>
    </font>
    <font>
      <sz val="9"/>
      <color indexed="9"/>
      <name val="Arial"/>
      <family val="2"/>
    </font>
    <font>
      <sz val="10"/>
      <color rgb="FF000000"/>
      <name val="Arial"/>
      <family val="2"/>
    </font>
    <font>
      <b/>
      <sz val="10"/>
      <color theme="1"/>
      <name val="Arial"/>
      <family val="2"/>
    </font>
    <font>
      <sz val="10"/>
      <color theme="1"/>
      <name val="Arial"/>
      <family val="2"/>
    </font>
    <font>
      <sz val="11"/>
      <color theme="1"/>
      <name val="Calibri"/>
      <family val="2"/>
      <scheme val="minor"/>
    </font>
    <font>
      <sz val="10"/>
      <color theme="0"/>
      <name val="Arial"/>
      <family val="2"/>
    </font>
    <font>
      <sz val="11"/>
      <name val="Arial"/>
      <family val="2"/>
    </font>
    <font>
      <b/>
      <sz val="11"/>
      <color theme="1"/>
      <name val="Calibri"/>
      <family val="2"/>
      <scheme val="minor"/>
    </font>
    <font>
      <b/>
      <sz val="11"/>
      <name val="Calibri"/>
      <family val="2"/>
      <scheme val="minor"/>
    </font>
    <font>
      <b/>
      <sz val="11"/>
      <name val="Arial"/>
      <family val="2"/>
    </font>
    <font>
      <b/>
      <sz val="14"/>
      <color theme="1"/>
      <name val="Arial"/>
      <family val="2"/>
    </font>
    <font>
      <b/>
      <sz val="14"/>
      <color theme="0"/>
      <name val="Arial"/>
      <family val="2"/>
    </font>
    <font>
      <b/>
      <sz val="9"/>
      <color indexed="10"/>
      <name val="Arial"/>
      <family val="2"/>
    </font>
    <font>
      <b/>
      <sz val="12"/>
      <color theme="0"/>
      <name val="Calibri"/>
      <family val="2"/>
      <scheme val="minor"/>
    </font>
    <font>
      <sz val="14"/>
      <name val="System"/>
      <family val="2"/>
    </font>
    <font>
      <b/>
      <sz val="9"/>
      <color indexed="9"/>
      <name val="Arial"/>
      <family val="2"/>
    </font>
    <font>
      <sz val="9"/>
      <name val="Arial"/>
      <family val="2"/>
    </font>
    <font>
      <sz val="10"/>
      <color rgb="FF0000FF"/>
      <name val="Verdana"/>
      <family val="2"/>
    </font>
    <font>
      <sz val="10"/>
      <color rgb="FF008000"/>
      <name val="Verdana"/>
      <family val="2"/>
    </font>
    <font>
      <sz val="9"/>
      <color rgb="FFFF0000"/>
      <name val="Calibri"/>
      <family val="2"/>
      <scheme val="minor"/>
    </font>
  </fonts>
  <fills count="85">
    <fill>
      <patternFill patternType="none"/>
    </fill>
    <fill>
      <patternFill patternType="gray125"/>
    </fill>
    <fill>
      <patternFill patternType="solid">
        <fgColor indexed="58"/>
        <bgColor indexed="58"/>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22"/>
        <bgColor indexed="64"/>
      </patternFill>
    </fill>
    <fill>
      <patternFill patternType="solid">
        <fgColor indexed="35"/>
        <bgColor indexed="35"/>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26"/>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gray0625">
        <fgColor indexed="26"/>
        <bgColor indexed="43"/>
      </patternFill>
    </fill>
    <fill>
      <patternFill patternType="solid">
        <fgColor indexed="60"/>
      </patternFill>
    </fill>
    <fill>
      <patternFill patternType="solid">
        <fgColor indexed="9"/>
        <bgColor indexed="64"/>
      </patternFill>
    </fill>
    <fill>
      <patternFill patternType="mediumGray">
        <fgColor indexed="22"/>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52"/>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26"/>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indexed="8"/>
        <bgColor indexed="64"/>
      </patternFill>
    </fill>
    <fill>
      <patternFill patternType="solid">
        <fgColor indexed="62"/>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ECFF"/>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499984740745262"/>
        <bgColor indexed="64"/>
      </patternFill>
    </fill>
    <fill>
      <patternFill patternType="solid">
        <fgColor indexed="55"/>
      </patternFill>
    </fill>
    <fill>
      <patternFill patternType="gray0625">
        <bgColor indexed="44"/>
      </patternFill>
    </fill>
    <fill>
      <patternFill patternType="solid">
        <fgColor indexed="40"/>
        <bgColor indexed="64"/>
      </patternFill>
    </fill>
    <fill>
      <patternFill patternType="solid">
        <fgColor rgb="FF92D050"/>
        <bgColor indexed="64"/>
      </patternFill>
    </fill>
  </fills>
  <borders count="134">
    <border>
      <left/>
      <right/>
      <top/>
      <bottom/>
      <diagonal/>
    </border>
    <border>
      <left style="medium">
        <color indexed="22"/>
      </left>
      <right style="medium">
        <color indexed="22"/>
      </right>
      <top style="medium">
        <color indexed="22"/>
      </top>
      <bottom style="medium">
        <color indexed="2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48"/>
      </top>
      <bottom style="double">
        <color indexed="48"/>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bottom/>
      <diagonal/>
    </border>
    <border>
      <left/>
      <right/>
      <top style="thin">
        <color indexed="64"/>
      </top>
      <bottom style="double">
        <color indexed="64"/>
      </bottom>
      <diagonal/>
    </border>
    <border>
      <left style="hair">
        <color indexed="64"/>
      </left>
      <right style="thin">
        <color indexed="64"/>
      </right>
      <top style="thin">
        <color indexed="22"/>
      </top>
      <bottom style="thin">
        <color indexed="22"/>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medium">
        <color indexed="64"/>
      </top>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diagonal/>
    </border>
    <border>
      <left style="medium">
        <color indexed="64"/>
      </left>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medium">
        <color auto="1"/>
      </left>
      <right/>
      <top style="medium">
        <color indexed="64"/>
      </top>
      <bottom style="thin">
        <color theme="0" tint="-0.34998626667073579"/>
      </bottom>
      <diagonal/>
    </border>
    <border>
      <left style="medium">
        <color auto="1"/>
      </left>
      <right/>
      <top style="thin">
        <color theme="0" tint="-0.34998626667073579"/>
      </top>
      <bottom style="thin">
        <color theme="0" tint="-0.34998626667073579"/>
      </bottom>
      <diagonal/>
    </border>
    <border>
      <left style="medium">
        <color auto="1"/>
      </left>
      <right/>
      <top style="thin">
        <color theme="0" tint="-0.34998626667073579"/>
      </top>
      <bottom/>
      <diagonal/>
    </border>
    <border>
      <left style="medium">
        <color auto="1"/>
      </left>
      <right/>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
      <left/>
      <right style="medium">
        <color indexed="64"/>
      </right>
      <top/>
      <bottom style="thin">
        <color theme="0" tint="-0.34998626667073579"/>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auto="1"/>
      </right>
      <top style="thin">
        <color theme="0" tint="-0.34998626667073579"/>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auto="1"/>
      </top>
      <bottom style="medium">
        <color indexed="64"/>
      </bottom>
      <diagonal/>
    </border>
  </borders>
  <cellStyleXfs count="819">
    <xf numFmtId="0" fontId="0" fillId="0" borderId="0"/>
    <xf numFmtId="40" fontId="78" fillId="0" borderId="0"/>
    <xf numFmtId="0" fontId="22" fillId="0" borderId="0"/>
    <xf numFmtId="193" fontId="79" fillId="0" borderId="0" applyFont="0" applyFill="0" applyBorder="0" applyAlignment="0" applyProtection="0"/>
    <xf numFmtId="194" fontId="79" fillId="0" borderId="0" applyFont="0" applyFill="0" applyBorder="0" applyAlignment="0" applyProtection="0"/>
    <xf numFmtId="195" fontId="79" fillId="0" borderId="0" applyFont="0" applyFill="0" applyBorder="0" applyAlignment="0" applyProtection="0"/>
    <xf numFmtId="42" fontId="80" fillId="0" borderId="0" applyFont="0" applyFill="0" applyBorder="0" applyAlignment="0" applyProtection="0"/>
    <xf numFmtId="0" fontId="79" fillId="0" borderId="0"/>
    <xf numFmtId="0" fontId="81" fillId="0" borderId="0"/>
    <xf numFmtId="0" fontId="22" fillId="0" borderId="0"/>
    <xf numFmtId="0" fontId="22" fillId="0" borderId="0"/>
    <xf numFmtId="0" fontId="3" fillId="0" borderId="0"/>
    <xf numFmtId="0" fontId="22" fillId="0" borderId="0"/>
    <xf numFmtId="0" fontId="22" fillId="0" borderId="0"/>
    <xf numFmtId="0" fontId="3" fillId="0" borderId="0"/>
    <xf numFmtId="0" fontId="22" fillId="0" borderId="0"/>
    <xf numFmtId="0" fontId="82" fillId="0" borderId="0"/>
    <xf numFmtId="196" fontId="22" fillId="0" borderId="0" applyFont="0" applyFill="0" applyBorder="0" applyAlignment="0" applyProtection="0"/>
    <xf numFmtId="196" fontId="22" fillId="0" borderId="0" applyFont="0" applyFill="0" applyBorder="0" applyAlignment="0" applyProtection="0"/>
    <xf numFmtId="0" fontId="3" fillId="0" borderId="0"/>
    <xf numFmtId="0" fontId="22" fillId="0" borderId="0"/>
    <xf numFmtId="0" fontId="3" fillId="0" borderId="0"/>
    <xf numFmtId="0" fontId="22" fillId="0" borderId="0"/>
    <xf numFmtId="0" fontId="8" fillId="2" borderId="0" applyNumberFormat="0" applyBorder="0" applyAlignment="0" applyProtection="0"/>
    <xf numFmtId="0" fontId="22" fillId="0" borderId="0"/>
    <xf numFmtId="0" fontId="3" fillId="0" borderId="0"/>
    <xf numFmtId="0" fontId="22" fillId="0" borderId="0"/>
    <xf numFmtId="0" fontId="3" fillId="0" borderId="0"/>
    <xf numFmtId="0" fontId="3" fillId="0" borderId="0"/>
    <xf numFmtId="0" fontId="22" fillId="0" borderId="0"/>
    <xf numFmtId="187" fontId="6" fillId="0" borderId="0"/>
    <xf numFmtId="187" fontId="6"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7" borderId="0" applyNumberFormat="0" applyBorder="0" applyAlignment="0" applyProtection="0"/>
    <xf numFmtId="0" fontId="30" fillId="12" borderId="0" applyNumberFormat="0" applyBorder="0" applyAlignment="0" applyProtection="0"/>
    <xf numFmtId="0" fontId="30" fillId="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8" fillId="2"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18" borderId="0" applyNumberFormat="0" applyBorder="0" applyAlignment="0" applyProtection="0"/>
    <xf numFmtId="0" fontId="9" fillId="27" borderId="0" applyNumberFormat="0" applyBorder="0" applyAlignment="0" applyProtection="0"/>
    <xf numFmtId="0" fontId="8" fillId="19" borderId="0" applyNumberFormat="0" applyBorder="0" applyAlignment="0" applyProtection="0"/>
    <xf numFmtId="0" fontId="8" fillId="2"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34" borderId="0" applyNumberFormat="0" applyBorder="0" applyAlignment="0" applyProtection="0"/>
    <xf numFmtId="0" fontId="83" fillId="0" borderId="0"/>
    <xf numFmtId="173" fontId="5" fillId="0" borderId="1">
      <alignment horizontal="center" vertical="center"/>
      <protection locked="0"/>
    </xf>
    <xf numFmtId="174" fontId="5" fillId="0" borderId="1">
      <alignment horizontal="center" vertical="center"/>
      <protection locked="0"/>
    </xf>
    <xf numFmtId="175" fontId="5" fillId="0" borderId="1">
      <alignment horizontal="center" vertical="center"/>
      <protection locked="0"/>
    </xf>
    <xf numFmtId="176" fontId="5" fillId="0" borderId="1">
      <alignment horizontal="center" vertical="center"/>
      <protection locked="0"/>
    </xf>
    <xf numFmtId="177" fontId="5" fillId="0" borderId="1">
      <alignment horizontal="center" vertical="center"/>
      <protection locked="0"/>
    </xf>
    <xf numFmtId="178" fontId="5" fillId="0" borderId="1">
      <alignment horizontal="center" vertical="center"/>
      <protection locked="0"/>
    </xf>
    <xf numFmtId="0" fontId="5" fillId="0" borderId="1" applyAlignment="0">
      <protection locked="0"/>
    </xf>
    <xf numFmtId="173" fontId="5" fillId="0" borderId="1">
      <alignment vertical="center"/>
      <protection locked="0"/>
    </xf>
    <xf numFmtId="179" fontId="5" fillId="0" borderId="1">
      <alignment horizontal="right" vertical="center"/>
      <protection locked="0"/>
    </xf>
    <xf numFmtId="175" fontId="5" fillId="0" borderId="1">
      <alignment vertical="center"/>
      <protection locked="0"/>
    </xf>
    <xf numFmtId="176" fontId="5" fillId="0" borderId="1">
      <alignment vertical="center"/>
      <protection locked="0"/>
    </xf>
    <xf numFmtId="177" fontId="5" fillId="0" borderId="1">
      <alignment vertical="center"/>
      <protection locked="0"/>
    </xf>
    <xf numFmtId="178" fontId="5" fillId="0" borderId="1">
      <alignment horizontal="right" vertical="center"/>
      <protection locked="0"/>
    </xf>
    <xf numFmtId="0" fontId="22" fillId="0" borderId="0"/>
    <xf numFmtId="42" fontId="84" fillId="0" borderId="0" applyFont="0" applyFill="0" applyBorder="0" applyAlignment="0" applyProtection="0"/>
    <xf numFmtId="0" fontId="10" fillId="32" borderId="0" applyNumberFormat="0" applyBorder="0" applyAlignment="0" applyProtection="0"/>
    <xf numFmtId="0" fontId="85" fillId="0" borderId="0" applyNumberFormat="0" applyFill="0" applyBorder="0" applyAlignment="0"/>
    <xf numFmtId="41" fontId="22" fillId="36" borderId="0" applyNumberFormat="0" applyFont="0" applyBorder="0" applyAlignment="0">
      <alignment horizontal="right"/>
    </xf>
    <xf numFmtId="0" fontId="86" fillId="0" borderId="0" applyNumberFormat="0" applyFill="0" applyBorder="0" applyAlignment="0">
      <protection locked="0"/>
    </xf>
    <xf numFmtId="197" fontId="29" fillId="0" borderId="0" applyFill="0" applyBorder="0" applyAlignment="0"/>
    <xf numFmtId="0" fontId="11" fillId="37" borderId="2" applyNumberFormat="0" applyAlignment="0" applyProtection="0"/>
    <xf numFmtId="0" fontId="51" fillId="38" borderId="0" applyNumberFormat="0" applyFill="0" applyBorder="0" applyProtection="0">
      <alignment horizontal="center"/>
    </xf>
    <xf numFmtId="0" fontId="51" fillId="38" borderId="0" applyNumberFormat="0" applyFill="0" applyBorder="0" applyProtection="0"/>
    <xf numFmtId="0" fontId="5" fillId="0" borderId="0" applyNumberFormat="0" applyFont="0" applyFill="0" applyBorder="0">
      <alignment horizontal="center" vertical="center"/>
      <protection locked="0"/>
    </xf>
    <xf numFmtId="173" fontId="5" fillId="0" borderId="0" applyFill="0" applyBorder="0">
      <alignment horizontal="center" vertical="center"/>
    </xf>
    <xf numFmtId="174" fontId="5" fillId="0" borderId="0" applyFill="0" applyBorder="0">
      <alignment horizontal="center" vertical="center"/>
    </xf>
    <xf numFmtId="175" fontId="5" fillId="0" borderId="0" applyFill="0" applyBorder="0">
      <alignment horizontal="center" vertical="center"/>
    </xf>
    <xf numFmtId="176" fontId="5" fillId="0" borderId="0" applyFill="0" applyBorder="0">
      <alignment horizontal="center" vertical="center"/>
    </xf>
    <xf numFmtId="177" fontId="5" fillId="0" borderId="0" applyFill="0" applyBorder="0">
      <alignment horizontal="center" vertical="center"/>
    </xf>
    <xf numFmtId="178" fontId="5" fillId="0" borderId="0" applyFill="0" applyBorder="0">
      <alignment horizontal="center" vertical="center"/>
    </xf>
    <xf numFmtId="0" fontId="12" fillId="26" borderId="3" applyNumberFormat="0" applyAlignment="0" applyProtection="0"/>
    <xf numFmtId="43" fontId="3" fillId="0" borderId="0" applyFont="0" applyFill="0" applyBorder="0" applyAlignment="0" applyProtection="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41" fontId="22" fillId="0" borderId="0" applyFont="0" applyFill="0" applyBorder="0" applyAlignment="0" applyProtection="0"/>
    <xf numFmtId="180" fontId="52" fillId="0" borderId="0" applyFill="0" applyBorder="0" applyAlignment="0" applyProtection="0">
      <alignment horizontal="right"/>
    </xf>
    <xf numFmtId="0" fontId="44" fillId="0" borderId="0" applyFont="0" applyFill="0" applyBorder="0" applyAlignment="0" applyProtection="0"/>
    <xf numFmtId="0"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3" fontId="87" fillId="0" borderId="0" applyFont="0" applyFill="0" applyBorder="0" applyAlignment="0" applyProtection="0"/>
    <xf numFmtId="0" fontId="88" fillId="0" borderId="0" applyNumberFormat="0" applyAlignment="0">
      <alignment horizontal="left"/>
    </xf>
    <xf numFmtId="44" fontId="3" fillId="0" borderId="0" applyFont="0" applyFill="0" applyBorder="0" applyAlignment="0" applyProtection="0"/>
    <xf numFmtId="169" fontId="22" fillId="0" borderId="0" applyFont="0" applyFill="0" applyBorder="0" applyAlignment="0" applyProtection="0"/>
    <xf numFmtId="167" fontId="37" fillId="0" borderId="0" applyFont="0" applyFill="0" applyBorder="0" applyAlignment="0" applyProtection="0"/>
    <xf numFmtId="44" fontId="22"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87" fillId="0" borderId="0" applyFont="0" applyFill="0" applyBorder="0" applyAlignment="0" applyProtection="0"/>
    <xf numFmtId="42" fontId="22" fillId="0" borderId="0" applyFont="0" applyFill="0" applyBorder="0" applyAlignment="0" applyProtection="0"/>
    <xf numFmtId="188" fontId="22" fillId="0" borderId="0" applyFont="0" applyFill="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89" fillId="0" borderId="0" applyNumberFormat="0" applyAlignment="0">
      <alignment horizontal="left"/>
    </xf>
    <xf numFmtId="0" fontId="22" fillId="0" borderId="0" applyFont="0" applyFill="0" applyBorder="0" applyAlignment="0" applyProtection="0"/>
    <xf numFmtId="0" fontId="31" fillId="0" borderId="0" applyNumberFormat="0" applyFill="0" applyBorder="0" applyAlignment="0" applyProtection="0"/>
    <xf numFmtId="189" fontId="22" fillId="0" borderId="0" applyFont="0" applyFill="0" applyBorder="0" applyAlignment="0" applyProtection="0"/>
    <xf numFmtId="166" fontId="37" fillId="0" borderId="0" applyFont="0" applyFill="0" applyBorder="0" applyAlignment="0" applyProtection="0"/>
    <xf numFmtId="168" fontId="22" fillId="0" borderId="0" applyFont="0" applyFill="0" applyBorder="0" applyAlignment="0" applyProtection="0">
      <alignment horizontal="center"/>
    </xf>
    <xf numFmtId="0" fontId="90" fillId="0" borderId="0"/>
    <xf numFmtId="0" fontId="91" fillId="0" borderId="0"/>
    <xf numFmtId="0" fontId="9" fillId="24" borderId="0" applyNumberFormat="0" applyBorder="0" applyAlignment="0" applyProtection="0"/>
    <xf numFmtId="38" fontId="6" fillId="36" borderId="0" applyNumberFormat="0" applyBorder="0" applyAlignment="0" applyProtection="0"/>
    <xf numFmtId="0" fontId="38" fillId="0" borderId="4" applyNumberFormat="0" applyAlignment="0" applyProtection="0">
      <alignment horizontal="left" vertical="center"/>
    </xf>
    <xf numFmtId="0" fontId="38" fillId="0" borderId="5">
      <alignment horizontal="left" vertical="center"/>
    </xf>
    <xf numFmtId="0" fontId="14" fillId="0" borderId="6" applyNumberFormat="0" applyFill="0" applyAlignment="0" applyProtection="0"/>
    <xf numFmtId="0" fontId="4" fillId="0" borderId="0" applyFill="0" applyBorder="0">
      <alignment vertical="center"/>
    </xf>
    <xf numFmtId="0" fontId="4" fillId="0" borderId="0" applyFill="0" applyBorder="0">
      <alignment vertical="center"/>
    </xf>
    <xf numFmtId="0" fontId="15" fillId="0" borderId="7" applyNumberFormat="0" applyFill="0" applyAlignment="0" applyProtection="0"/>
    <xf numFmtId="0" fontId="92" fillId="0" borderId="0" applyFill="0" applyBorder="0">
      <alignment vertical="center"/>
    </xf>
    <xf numFmtId="0" fontId="92" fillId="0" borderId="0" applyFill="0" applyBorder="0">
      <alignment vertical="center"/>
    </xf>
    <xf numFmtId="0" fontId="16" fillId="0" borderId="8" applyNumberFormat="0" applyFill="0" applyAlignment="0" applyProtection="0"/>
    <xf numFmtId="0" fontId="23" fillId="0" borderId="0" applyFill="0" applyBorder="0">
      <alignment vertical="center"/>
    </xf>
    <xf numFmtId="0" fontId="23" fillId="0" borderId="0" applyFill="0" applyBorder="0">
      <alignment vertical="center"/>
    </xf>
    <xf numFmtId="0" fontId="16" fillId="0" borderId="0" applyNumberFormat="0" applyFill="0" applyBorder="0" applyAlignment="0" applyProtection="0"/>
    <xf numFmtId="0" fontId="6" fillId="0" borderId="0" applyFill="0" applyBorder="0">
      <alignment vertical="center"/>
    </xf>
    <xf numFmtId="0" fontId="6" fillId="0" borderId="0" applyFill="0" applyBorder="0">
      <alignment vertical="center"/>
    </xf>
    <xf numFmtId="0" fontId="16" fillId="0" borderId="0" applyNumberFormat="0" applyFill="0" applyBorder="0" applyAlignment="0" applyProtection="0"/>
    <xf numFmtId="0" fontId="66" fillId="0" borderId="0" applyNumberFormat="0" applyFill="0" applyBorder="0" applyAlignment="0" applyProtection="0"/>
    <xf numFmtId="185" fontId="93" fillId="0" borderId="0"/>
    <xf numFmtId="0" fontId="53" fillId="42" borderId="9"/>
    <xf numFmtId="0" fontId="7"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40" fillId="0" borderId="0" applyFill="0" applyBorder="0" applyAlignment="0">
      <protection locked="0"/>
    </xf>
    <xf numFmtId="0" fontId="41" fillId="0" borderId="0" applyFill="0" applyBorder="0" applyAlignment="0">
      <protection locked="0"/>
    </xf>
    <xf numFmtId="0" fontId="39" fillId="0" borderId="0" applyNumberFormat="0" applyFill="0" applyBorder="0" applyAlignment="0" applyProtection="0">
      <alignment vertical="top"/>
      <protection locked="0"/>
    </xf>
    <xf numFmtId="0" fontId="17" fillId="33" borderId="2" applyNumberFormat="0" applyAlignment="0" applyProtection="0"/>
    <xf numFmtId="180" fontId="54" fillId="0" borderId="10" applyProtection="0"/>
    <xf numFmtId="181" fontId="55" fillId="0" borderId="10">
      <alignment horizontal="right"/>
      <protection locked="0"/>
    </xf>
    <xf numFmtId="10" fontId="6" fillId="43" borderId="11" applyNumberFormat="0" applyBorder="0" applyAlignment="0" applyProtection="0"/>
    <xf numFmtId="0" fontId="54" fillId="0" borderId="10">
      <protection locked="0"/>
    </xf>
    <xf numFmtId="41" fontId="3" fillId="44" borderId="0" applyFont="0" applyBorder="0" applyAlignment="0">
      <alignment horizontal="right"/>
      <protection locked="0"/>
    </xf>
    <xf numFmtId="0" fontId="42" fillId="45" borderId="0">
      <alignment horizontal="center"/>
    </xf>
    <xf numFmtId="0" fontId="42" fillId="45" borderId="0">
      <alignment horizontal="center"/>
    </xf>
    <xf numFmtId="198" fontId="22" fillId="46" borderId="0" applyFont="0" applyBorder="0">
      <alignment horizontal="right"/>
      <protection locked="0"/>
    </xf>
    <xf numFmtId="41" fontId="3" fillId="43" borderId="0" applyFont="0" applyBorder="0">
      <alignment horizontal="right"/>
      <protection locked="0"/>
    </xf>
    <xf numFmtId="0" fontId="56" fillId="42" borderId="0" applyNumberFormat="0" applyFont="0" applyAlignment="0"/>
    <xf numFmtId="0" fontId="56" fillId="42" borderId="12" applyNumberFormat="0" applyFont="0" applyAlignment="0">
      <protection locked="0"/>
    </xf>
    <xf numFmtId="0" fontId="95" fillId="47" borderId="0" applyNumberFormat="0"/>
    <xf numFmtId="43" fontId="22" fillId="0" borderId="0" applyFont="0" applyFill="0" applyBorder="0" applyAlignment="0" applyProtection="0"/>
    <xf numFmtId="0" fontId="84" fillId="0" borderId="0" applyNumberFormat="0" applyFont="0" applyFill="0" applyBorder="0" applyProtection="0">
      <alignment horizontal="left" vertical="center"/>
    </xf>
    <xf numFmtId="0" fontId="6" fillId="36" borderId="0"/>
    <xf numFmtId="0" fontId="18" fillId="0" borderId="13" applyNumberFormat="0" applyFill="0" applyAlignment="0" applyProtection="0"/>
    <xf numFmtId="0" fontId="57" fillId="0" borderId="14" applyFill="0">
      <alignment horizontal="center" vertical="center"/>
    </xf>
    <xf numFmtId="0" fontId="5" fillId="0" borderId="14" applyFill="0">
      <alignment horizontal="center" vertical="center"/>
    </xf>
    <xf numFmtId="182" fontId="5" fillId="0" borderId="14" applyFill="0">
      <alignment horizontal="center" vertical="center"/>
    </xf>
    <xf numFmtId="199" fontId="96" fillId="0" borderId="0" applyFont="0" applyFill="0" applyBorder="0" applyAlignment="0" applyProtection="0"/>
    <xf numFmtId="200" fontId="96" fillId="0" borderId="0" applyFont="0" applyFill="0" applyBorder="0" applyAlignment="0" applyProtection="0"/>
    <xf numFmtId="180" fontId="97" fillId="0" borderId="0"/>
    <xf numFmtId="0" fontId="38" fillId="0" borderId="0" applyFill="0" applyBorder="0" applyAlignment="0"/>
    <xf numFmtId="201" fontId="96" fillId="0" borderId="0" applyFont="0" applyFill="0" applyBorder="0" applyAlignment="0" applyProtection="0"/>
    <xf numFmtId="202" fontId="96" fillId="0" borderId="0" applyFont="0" applyFill="0" applyBorder="0" applyAlignment="0" applyProtection="0"/>
    <xf numFmtId="0" fontId="18" fillId="33" borderId="0" applyNumberFormat="0" applyBorder="0" applyAlignment="0" applyProtection="0"/>
    <xf numFmtId="183" fontId="58" fillId="0" borderId="10">
      <alignment horizontal="right"/>
      <protection locked="0"/>
    </xf>
    <xf numFmtId="171" fontId="4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22" fillId="0" borderId="0"/>
    <xf numFmtId="0" fontId="2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48" borderId="0"/>
    <xf numFmtId="0" fontId="22" fillId="0" borderId="0"/>
    <xf numFmtId="0" fontId="9" fillId="0" borderId="0"/>
    <xf numFmtId="0" fontId="98" fillId="0" borderId="0"/>
    <xf numFmtId="0" fontId="5" fillId="32" borderId="2" applyNumberFormat="0" applyFont="0" applyAlignment="0" applyProtection="0"/>
    <xf numFmtId="0" fontId="19" fillId="37" borderId="15" applyNumberFormat="0" applyAlignment="0" applyProtection="0"/>
    <xf numFmtId="40" fontId="99" fillId="49" borderId="0">
      <alignment horizontal="right"/>
    </xf>
    <xf numFmtId="0" fontId="100" fillId="49" borderId="0">
      <alignment horizontal="right"/>
    </xf>
    <xf numFmtId="0" fontId="101" fillId="49" borderId="16"/>
    <xf numFmtId="0" fontId="101" fillId="0" borderId="0" applyBorder="0">
      <alignment horizontal="centerContinuous"/>
    </xf>
    <xf numFmtId="0" fontId="102" fillId="0" borderId="0" applyBorder="0">
      <alignment horizontal="centerContinuous"/>
    </xf>
    <xf numFmtId="9" fontId="3" fillId="0" borderId="0" applyFont="0" applyFill="0" applyBorder="0" applyAlignment="0" applyProtection="0"/>
    <xf numFmtId="10" fontId="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185" fontId="103" fillId="0" borderId="0"/>
    <xf numFmtId="0" fontId="57" fillId="0" borderId="0" applyFill="0" applyBorder="0">
      <alignment horizontal="right" vertical="center"/>
    </xf>
    <xf numFmtId="203" fontId="92" fillId="0" borderId="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190" fontId="104" fillId="0" borderId="17"/>
    <xf numFmtId="0" fontId="45" fillId="0" borderId="18">
      <alignment horizontal="center"/>
    </xf>
    <xf numFmtId="3" fontId="59" fillId="0" borderId="0" applyFont="0" applyFill="0" applyBorder="0" applyAlignment="0" applyProtection="0"/>
    <xf numFmtId="0" fontId="44" fillId="50" borderId="0" applyNumberFormat="0" applyFont="0" applyBorder="0" applyAlignment="0" applyProtection="0"/>
    <xf numFmtId="191" fontId="22" fillId="0" borderId="0"/>
    <xf numFmtId="204" fontId="22" fillId="0" borderId="0" applyNumberFormat="0" applyFill="0" applyBorder="0" applyAlignment="0" applyProtection="0">
      <alignment horizontal="left"/>
    </xf>
    <xf numFmtId="173" fontId="5" fillId="0" borderId="0" applyFill="0" applyBorder="0">
      <alignment horizontal="right" vertical="center"/>
    </xf>
    <xf numFmtId="179" fontId="5" fillId="0" borderId="0" applyFill="0" applyBorder="0">
      <alignment horizontal="right" vertical="center"/>
    </xf>
    <xf numFmtId="175" fontId="5" fillId="0" borderId="0" applyFill="0" applyBorder="0">
      <alignment horizontal="right" vertical="center"/>
    </xf>
    <xf numFmtId="176" fontId="5" fillId="0" borderId="0" applyFill="0" applyBorder="0">
      <alignment horizontal="right" vertical="center"/>
    </xf>
    <xf numFmtId="177" fontId="5" fillId="0" borderId="0" applyFill="0" applyBorder="0">
      <alignment horizontal="right" vertical="center"/>
    </xf>
    <xf numFmtId="178" fontId="5" fillId="0" borderId="0" applyFill="0" applyBorder="0">
      <alignment horizontal="right" vertical="center"/>
    </xf>
    <xf numFmtId="4" fontId="6" fillId="51" borderId="2" applyNumberFormat="0" applyProtection="0">
      <alignment vertical="center"/>
    </xf>
    <xf numFmtId="4" fontId="20" fillId="52" borderId="2" applyNumberFormat="0" applyProtection="0">
      <alignment vertical="center"/>
    </xf>
    <xf numFmtId="4" fontId="6" fillId="52" borderId="2" applyNumberFormat="0" applyProtection="0">
      <alignment horizontal="left" vertical="center" indent="1"/>
    </xf>
    <xf numFmtId="0" fontId="21" fillId="51" borderId="19" applyNumberFormat="0" applyProtection="0">
      <alignment horizontal="left" vertical="top" indent="1"/>
    </xf>
    <xf numFmtId="4" fontId="6" fillId="30" borderId="2" applyNumberFormat="0" applyProtection="0">
      <alignment horizontal="left" vertical="center" indent="1"/>
    </xf>
    <xf numFmtId="4" fontId="6" fillId="30" borderId="2" applyNumberFormat="0" applyProtection="0">
      <alignment horizontal="left" vertical="center" indent="1"/>
    </xf>
    <xf numFmtId="4" fontId="6" fillId="53" borderId="2" applyNumberFormat="0" applyProtection="0">
      <alignment horizontal="right" vertical="center"/>
    </xf>
    <xf numFmtId="4" fontId="6" fillId="54" borderId="2" applyNumberFormat="0" applyProtection="0">
      <alignment horizontal="right" vertical="center"/>
    </xf>
    <xf numFmtId="4" fontId="6" fillId="21" borderId="14" applyNumberFormat="0" applyProtection="0">
      <alignment horizontal="right" vertical="center"/>
    </xf>
    <xf numFmtId="4" fontId="6" fillId="13" borderId="2" applyNumberFormat="0" applyProtection="0">
      <alignment horizontal="right" vertical="center"/>
    </xf>
    <xf numFmtId="4" fontId="6" fillId="55" borderId="2" applyNumberFormat="0" applyProtection="0">
      <alignment horizontal="right" vertical="center"/>
    </xf>
    <xf numFmtId="4" fontId="6" fillId="35" borderId="2" applyNumberFormat="0" applyProtection="0">
      <alignment horizontal="right" vertical="center"/>
    </xf>
    <xf numFmtId="4" fontId="6" fillId="9" borderId="2" applyNumberFormat="0" applyProtection="0">
      <alignment horizontal="right" vertical="center"/>
    </xf>
    <xf numFmtId="4" fontId="6" fillId="5" borderId="2" applyNumberFormat="0" applyProtection="0">
      <alignment horizontal="right" vertical="center"/>
    </xf>
    <xf numFmtId="4" fontId="6" fillId="56" borderId="2" applyNumberFormat="0" applyProtection="0">
      <alignment horizontal="right" vertical="center"/>
    </xf>
    <xf numFmtId="4" fontId="6" fillId="57" borderId="14" applyNumberFormat="0" applyProtection="0">
      <alignment horizontal="left" vertical="center" indent="1"/>
    </xf>
    <xf numFmtId="4" fontId="22" fillId="11" borderId="14" applyNumberFormat="0" applyProtection="0">
      <alignment horizontal="left" vertical="center" indent="1"/>
    </xf>
    <xf numFmtId="4" fontId="22" fillId="11" borderId="14" applyNumberFormat="0" applyProtection="0">
      <alignment horizontal="left" vertical="center" indent="1"/>
    </xf>
    <xf numFmtId="4" fontId="6" fillId="4" borderId="2" applyNumberFormat="0" applyProtection="0">
      <alignment horizontal="right" vertical="center"/>
    </xf>
    <xf numFmtId="4" fontId="6" fillId="3" borderId="14" applyNumberFormat="0" applyProtection="0">
      <alignment horizontal="left" vertical="center" indent="1"/>
    </xf>
    <xf numFmtId="4" fontId="6" fillId="4" borderId="14" applyNumberFormat="0" applyProtection="0">
      <alignment horizontal="left" vertical="center" indent="1"/>
    </xf>
    <xf numFmtId="0" fontId="6" fillId="8" borderId="2" applyNumberFormat="0" applyProtection="0">
      <alignment horizontal="left" vertical="center" indent="1"/>
    </xf>
    <xf numFmtId="0" fontId="5" fillId="11" borderId="19" applyNumberFormat="0" applyProtection="0">
      <alignment horizontal="left" vertical="top" indent="1"/>
    </xf>
    <xf numFmtId="0" fontId="6" fillId="58" borderId="2" applyNumberFormat="0" applyProtection="0">
      <alignment horizontal="left" vertical="center" indent="1"/>
    </xf>
    <xf numFmtId="0" fontId="5" fillId="4" borderId="19" applyNumberFormat="0" applyProtection="0">
      <alignment horizontal="left" vertical="top" indent="1"/>
    </xf>
    <xf numFmtId="0" fontId="6" fillId="59" borderId="2" applyNumberFormat="0" applyProtection="0">
      <alignment horizontal="left" vertical="center" indent="1"/>
    </xf>
    <xf numFmtId="0" fontId="5" fillId="59" borderId="19" applyNumberFormat="0" applyProtection="0">
      <alignment horizontal="left" vertical="top" indent="1"/>
    </xf>
    <xf numFmtId="0" fontId="6" fillId="3" borderId="2" applyNumberFormat="0" applyProtection="0">
      <alignment horizontal="left" vertical="center" indent="1"/>
    </xf>
    <xf numFmtId="0" fontId="5" fillId="3" borderId="19" applyNumberFormat="0" applyProtection="0">
      <alignment horizontal="left" vertical="top" indent="1"/>
    </xf>
    <xf numFmtId="0" fontId="5" fillId="42" borderId="20" applyNumberFormat="0">
      <protection locked="0"/>
    </xf>
    <xf numFmtId="0" fontId="23" fillId="11" borderId="21" applyBorder="0"/>
    <xf numFmtId="4" fontId="24" fillId="60" borderId="19"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0" fontId="24" fillId="60" borderId="19" applyNumberFormat="0" applyProtection="0">
      <alignment horizontal="left" vertical="top" indent="1"/>
    </xf>
    <xf numFmtId="4" fontId="6" fillId="0" borderId="2" applyNumberFormat="0" applyProtection="0">
      <alignment horizontal="right" vertical="center"/>
    </xf>
    <xf numFmtId="4" fontId="20" fillId="49" borderId="2" applyNumberFormat="0" applyProtection="0">
      <alignment horizontal="right" vertical="center"/>
    </xf>
    <xf numFmtId="4" fontId="6" fillId="30" borderId="2" applyNumberFormat="0" applyProtection="0">
      <alignment horizontal="left" vertical="center" indent="1"/>
    </xf>
    <xf numFmtId="0" fontId="24" fillId="4" borderId="19" applyNumberFormat="0" applyProtection="0">
      <alignment horizontal="left" vertical="top" indent="1"/>
    </xf>
    <xf numFmtId="4" fontId="25" fillId="61" borderId="14" applyNumberFormat="0" applyProtection="0">
      <alignment horizontal="left" vertical="center" indent="1"/>
    </xf>
    <xf numFmtId="0" fontId="6" fillId="62" borderId="11"/>
    <xf numFmtId="4" fontId="26" fillId="42" borderId="2" applyNumberFormat="0" applyProtection="0">
      <alignment horizontal="right" vertical="center"/>
    </xf>
    <xf numFmtId="0" fontId="22" fillId="60" borderId="0" applyNumberFormat="0" applyFont="0" applyBorder="0" applyAlignment="0" applyProtection="0"/>
    <xf numFmtId="0" fontId="22" fillId="42" borderId="0" applyNumberFormat="0" applyFont="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0" borderId="0" applyNumberFormat="0" applyFont="0" applyBorder="0" applyAlignment="0" applyProtection="0"/>
    <xf numFmtId="0" fontId="60" fillId="0" borderId="0" applyFill="0" applyBorder="0" applyAlignment="0"/>
    <xf numFmtId="0" fontId="61" fillId="63" borderId="0"/>
    <xf numFmtId="49" fontId="62" fillId="63" borderId="22">
      <alignment horizontal="center" wrapText="1"/>
    </xf>
    <xf numFmtId="49" fontId="62" fillId="63" borderId="0">
      <alignment horizontal="center" wrapText="1"/>
    </xf>
    <xf numFmtId="0" fontId="61" fillId="63" borderId="0"/>
    <xf numFmtId="0" fontId="27" fillId="0" borderId="0" applyNumberFormat="0" applyFill="0" applyBorder="0" applyAlignment="0" applyProtection="0"/>
    <xf numFmtId="172" fontId="29" fillId="0" borderId="23">
      <alignment horizontal="justify" vertical="top" wrapText="1"/>
    </xf>
    <xf numFmtId="0" fontId="22" fillId="0" borderId="0"/>
    <xf numFmtId="38" fontId="63" fillId="0" borderId="9" applyBorder="0" applyAlignment="0"/>
    <xf numFmtId="205" fontId="29" fillId="0" borderId="0" applyFill="0" applyBorder="0" applyAlignment="0"/>
    <xf numFmtId="0" fontId="22" fillId="0" borderId="0"/>
    <xf numFmtId="0" fontId="22" fillId="0" borderId="0"/>
    <xf numFmtId="0" fontId="38" fillId="0" borderId="0"/>
    <xf numFmtId="0" fontId="105" fillId="0" borderId="0"/>
    <xf numFmtId="15" fontId="22" fillId="0" borderId="0"/>
    <xf numFmtId="10" fontId="22" fillId="0" borderId="0"/>
    <xf numFmtId="40" fontId="106" fillId="0" borderId="0" applyBorder="0">
      <alignment horizontal="right"/>
    </xf>
    <xf numFmtId="0" fontId="107" fillId="64" borderId="24" applyBorder="0" applyProtection="0">
      <alignment horizontal="centerContinuous" vertical="center"/>
    </xf>
    <xf numFmtId="0" fontId="108" fillId="0" borderId="0" applyBorder="0" applyProtection="0">
      <alignment vertical="center"/>
    </xf>
    <xf numFmtId="0" fontId="109" fillId="0" borderId="0">
      <alignment horizontal="left"/>
    </xf>
    <xf numFmtId="0" fontId="109" fillId="0" borderId="9" applyFill="0" applyBorder="0" applyProtection="0">
      <alignment horizontal="left" vertical="top"/>
    </xf>
    <xf numFmtId="49" fontId="22" fillId="0" borderId="0" applyFont="0" applyFill="0" applyBorder="0" applyAlignment="0" applyProtection="0"/>
    <xf numFmtId="0" fontId="110" fillId="0" borderId="0"/>
    <xf numFmtId="0" fontId="111" fillId="0" borderId="0"/>
    <xf numFmtId="0" fontId="111" fillId="0" borderId="0"/>
    <xf numFmtId="0" fontId="110" fillId="0" borderId="0"/>
    <xf numFmtId="180" fontId="112" fillId="0" borderId="0"/>
    <xf numFmtId="0" fontId="113" fillId="0" borderId="0"/>
    <xf numFmtId="0" fontId="27" fillId="0" borderId="0" applyNumberFormat="0" applyFill="0" applyBorder="0" applyAlignment="0" applyProtection="0"/>
    <xf numFmtId="0" fontId="114" fillId="0" borderId="0" applyFill="0" applyBorder="0">
      <alignment horizontal="left" vertical="center"/>
      <protection locked="0"/>
    </xf>
    <xf numFmtId="0" fontId="110" fillId="0" borderId="0"/>
    <xf numFmtId="0" fontId="115" fillId="0" borderId="0" applyFill="0" applyBorder="0">
      <alignment horizontal="left" vertical="center"/>
      <protection locked="0"/>
    </xf>
    <xf numFmtId="0" fontId="13" fillId="0" borderId="25" applyNumberFormat="0" applyFill="0" applyAlignment="0" applyProtection="0"/>
    <xf numFmtId="166" fontId="116" fillId="0" borderId="16">
      <protection locked="0"/>
    </xf>
    <xf numFmtId="191" fontId="117" fillId="0" borderId="0"/>
    <xf numFmtId="0" fontId="118" fillId="0" borderId="0" applyNumberFormat="0" applyFont="0" applyFill="0"/>
    <xf numFmtId="0" fontId="28" fillId="0" borderId="0" applyNumberFormat="0" applyFill="0" applyBorder="0" applyAlignment="0" applyProtection="0"/>
    <xf numFmtId="184" fontId="117" fillId="0" borderId="0"/>
    <xf numFmtId="0" fontId="119" fillId="0" borderId="0" applyNumberFormat="0" applyFill="0" applyBorder="0" applyAlignment="0"/>
    <xf numFmtId="0" fontId="96" fillId="0" borderId="0" applyNumberFormat="0" applyFont="0" applyFill="0" applyBorder="0" applyProtection="0">
      <alignment horizontal="center" vertical="center" wrapText="1"/>
    </xf>
    <xf numFmtId="192" fontId="22" fillId="0" borderId="24" applyBorder="0" applyProtection="0">
      <alignment horizontal="right"/>
    </xf>
    <xf numFmtId="172" fontId="84" fillId="0" borderId="0"/>
    <xf numFmtId="0" fontId="120" fillId="0" borderId="0" applyFont="0" applyFill="0" applyBorder="0" applyAlignment="0" applyProtection="0"/>
    <xf numFmtId="0" fontId="120" fillId="0" borderId="0" applyFont="0" applyFill="0" applyBorder="0" applyAlignment="0" applyProtection="0"/>
    <xf numFmtId="43" fontId="22" fillId="0" borderId="0" applyFont="0" applyFill="0" applyBorder="0" applyAlignment="0" applyProtection="0"/>
    <xf numFmtId="0" fontId="121" fillId="0" borderId="0" applyNumberFormat="0" applyFill="0" applyBorder="0" applyAlignment="0" applyProtection="0">
      <alignment vertical="top"/>
      <protection locked="0"/>
    </xf>
    <xf numFmtId="206" fontId="122" fillId="0" borderId="0"/>
    <xf numFmtId="0" fontId="120" fillId="0" borderId="0"/>
    <xf numFmtId="185" fontId="78" fillId="0" borderId="0"/>
    <xf numFmtId="40" fontId="78" fillId="0" borderId="0"/>
    <xf numFmtId="195" fontId="22" fillId="0" borderId="0" applyFont="0" applyFill="0" applyBorder="0" applyAlignment="0" applyProtection="0"/>
    <xf numFmtId="194" fontId="22" fillId="0" borderId="0" applyFont="0" applyFill="0" applyBorder="0" applyAlignment="0" applyProtection="0"/>
    <xf numFmtId="38" fontId="78" fillId="0" borderId="0"/>
    <xf numFmtId="0" fontId="123" fillId="0" borderId="0"/>
    <xf numFmtId="42" fontId="124" fillId="0" borderId="0" applyFont="0" applyFill="0" applyBorder="0" applyAlignment="0" applyProtection="0"/>
    <xf numFmtId="207" fontId="22" fillId="0" borderId="0" applyFont="0" applyFill="0" applyBorder="0" applyAlignment="0" applyProtection="0"/>
    <xf numFmtId="208" fontId="22" fillId="0" borderId="0" applyFont="0" applyFill="0" applyBorder="0" applyAlignment="0" applyProtection="0"/>
    <xf numFmtId="0" fontId="125" fillId="0" borderId="0" applyNumberFormat="0" applyFill="0" applyBorder="0" applyAlignment="0" applyProtection="0">
      <alignment vertical="top"/>
      <protection locked="0"/>
    </xf>
    <xf numFmtId="209" fontId="123" fillId="0" borderId="0" applyFont="0" applyFill="0" applyBorder="0" applyAlignment="0" applyProtection="0"/>
    <xf numFmtId="210" fontId="123" fillId="0" borderId="0" applyFont="0" applyFill="0" applyBorder="0" applyAlignment="0" applyProtection="0"/>
    <xf numFmtId="0" fontId="126" fillId="0" borderId="0" applyNumberFormat="0" applyFill="0" applyBorder="0" applyAlignment="0" applyProtection="0">
      <alignment vertical="top"/>
      <protection locked="0"/>
    </xf>
    <xf numFmtId="0" fontId="22" fillId="0" borderId="0"/>
    <xf numFmtId="0" fontId="3" fillId="0" borderId="0"/>
    <xf numFmtId="0" fontId="3" fillId="0" borderId="0"/>
    <xf numFmtId="4" fontId="5" fillId="30" borderId="2" applyNumberFormat="0" applyProtection="0">
      <alignment horizontal="left" vertical="center" indent="1"/>
    </xf>
    <xf numFmtId="44" fontId="3" fillId="0" borderId="0" applyFont="0" applyFill="0" applyBorder="0" applyAlignment="0" applyProtection="0"/>
    <xf numFmtId="0" fontId="140" fillId="0" borderId="0"/>
    <xf numFmtId="43" fontId="140" fillId="0" borderId="0" applyFont="0" applyFill="0" applyBorder="0" applyAlignment="0" applyProtection="0"/>
    <xf numFmtId="43" fontId="2" fillId="0" borderId="0" applyFont="0" applyFill="0" applyBorder="0" applyAlignment="0" applyProtection="0"/>
    <xf numFmtId="0" fontId="149" fillId="79" borderId="0">
      <alignment vertical="center"/>
      <protection locked="0"/>
    </xf>
    <xf numFmtId="0" fontId="127" fillId="80" borderId="0">
      <alignment horizontal="left" vertical="center"/>
      <protection locked="0"/>
    </xf>
    <xf numFmtId="0" fontId="3" fillId="0" borderId="0"/>
    <xf numFmtId="219" fontId="3" fillId="0" borderId="0"/>
    <xf numFmtId="0" fontId="3" fillId="0" borderId="0"/>
    <xf numFmtId="219" fontId="3" fillId="0" borderId="0"/>
    <xf numFmtId="0" fontId="82" fillId="0" borderId="0"/>
    <xf numFmtId="0" fontId="82"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0" fillId="32" borderId="0" applyNumberFormat="0" applyBorder="0" applyAlignment="0" applyProtection="0"/>
    <xf numFmtId="0" fontId="11" fillId="37" borderId="2" applyNumberFormat="0" applyAlignment="0" applyProtection="0"/>
    <xf numFmtId="0" fontId="12" fillId="26" borderId="3" applyNumberFormat="0" applyAlignment="0" applyProtection="0"/>
    <xf numFmtId="0" fontId="12" fillId="81"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7" fontId="37" fillId="0" borderId="0" applyFont="0" applyFill="0" applyBorder="0" applyAlignment="0" applyProtection="0"/>
    <xf numFmtId="0" fontId="3" fillId="0" borderId="0" applyFont="0" applyFill="0" applyBorder="0" applyAlignment="0" applyProtection="0"/>
    <xf numFmtId="166" fontId="37" fillId="0" borderId="0" applyFont="0" applyFill="0" applyBorder="0" applyAlignment="0" applyProtection="0"/>
    <xf numFmtId="168" fontId="3" fillId="0" borderId="0" applyFont="0" applyFill="0" applyBorder="0" applyAlignment="0" applyProtection="0">
      <alignment horizontal="center"/>
    </xf>
    <xf numFmtId="0" fontId="9" fillId="24" borderId="0" applyNumberFormat="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Alignment="0">
      <protection locked="0"/>
    </xf>
    <xf numFmtId="220" fontId="3" fillId="43" borderId="0" applyFont="0" applyBorder="0">
      <alignment horizontal="right"/>
    </xf>
    <xf numFmtId="185" fontId="3" fillId="43" borderId="0" applyFont="0" applyBorder="0" applyAlignment="0"/>
    <xf numFmtId="220" fontId="3" fillId="43" borderId="0" applyFont="0" applyBorder="0">
      <alignment horizontal="right"/>
    </xf>
    <xf numFmtId="0" fontId="17" fillId="33" borderId="2" applyNumberFormat="0" applyAlignment="0" applyProtection="0"/>
    <xf numFmtId="10" fontId="3" fillId="44" borderId="0" applyFont="0" applyBorder="0">
      <alignment horizontal="right"/>
      <protection locked="0"/>
    </xf>
    <xf numFmtId="221" fontId="3" fillId="44" borderId="0" applyFont="0" applyBorder="0" applyAlignment="0">
      <alignment horizontal="right"/>
      <protection locked="0"/>
    </xf>
    <xf numFmtId="3" fontId="3" fillId="82" borderId="0" applyFont="0" applyBorder="0">
      <protection locked="0"/>
    </xf>
    <xf numFmtId="185" fontId="92" fillId="82" borderId="0" applyBorder="0" applyAlignment="0">
      <protection locked="0"/>
    </xf>
    <xf numFmtId="222" fontId="3" fillId="75" borderId="106" applyFill="0">
      <alignment horizontal="right" vertical="center" wrapText="1"/>
      <protection locked="0"/>
    </xf>
    <xf numFmtId="185" fontId="151" fillId="65" borderId="0" applyBorder="0" applyAlignment="0"/>
    <xf numFmtId="0" fontId="18" fillId="0" borderId="13" applyNumberFormat="0" applyFill="0" applyAlignment="0" applyProtection="0"/>
    <xf numFmtId="220" fontId="152" fillId="36" borderId="16" applyFont="0" applyBorder="0" applyAlignment="0"/>
    <xf numFmtId="185" fontId="92" fillId="36" borderId="0" applyFont="0" applyBorder="0" applyAlignment="0"/>
    <xf numFmtId="0" fontId="18" fillId="33" borderId="0" applyNumberFormat="0" applyBorder="0" applyAlignment="0" applyProtection="0"/>
    <xf numFmtId="222" fontId="139" fillId="76" borderId="85">
      <alignment horizontal="right" vertical="center" wrapText="1"/>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3" fillId="0" borderId="0"/>
    <xf numFmtId="0" fontId="3" fillId="0" borderId="0"/>
    <xf numFmtId="0" fontId="3" fillId="0" borderId="0"/>
    <xf numFmtId="0" fontId="3" fillId="0" borderId="0"/>
    <xf numFmtId="0" fontId="140" fillId="0" borderId="0">
      <protection locked="0"/>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140" fillId="0" borderId="0"/>
    <xf numFmtId="0" fontId="3" fillId="0" borderId="0"/>
    <xf numFmtId="0" fontId="5" fillId="48" borderId="0"/>
    <xf numFmtId="0" fontId="5" fillId="48" borderId="0"/>
    <xf numFmtId="0" fontId="140" fillId="0"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19" fillId="37" borderId="15" applyNumberFormat="0" applyAlignment="0" applyProtection="0"/>
    <xf numFmtId="9" fontId="140"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18">
      <alignment horizontal="center"/>
    </xf>
    <xf numFmtId="0" fontId="44" fillId="50" borderId="0" applyNumberFormat="0" applyFont="0" applyBorder="0" applyAlignment="0" applyProtection="0"/>
    <xf numFmtId="0" fontId="127" fillId="80" borderId="0">
      <alignment horizontal="left" vertical="center"/>
      <protection locked="0"/>
    </xf>
    <xf numFmtId="4" fontId="5" fillId="51" borderId="2" applyNumberFormat="0" applyProtection="0">
      <alignment vertical="center"/>
    </xf>
    <xf numFmtId="4" fontId="5" fillId="51" borderId="2" applyNumberFormat="0" applyProtection="0">
      <alignment vertical="center"/>
    </xf>
    <xf numFmtId="4" fontId="20" fillId="52" borderId="2" applyNumberFormat="0" applyProtection="0">
      <alignment vertical="center"/>
    </xf>
    <xf numFmtId="4" fontId="20" fillId="52" borderId="2" applyNumberFormat="0" applyProtection="0">
      <alignment vertical="center"/>
    </xf>
    <xf numFmtId="4" fontId="5" fillId="52" borderId="2" applyNumberFormat="0" applyProtection="0">
      <alignment horizontal="left" vertical="center" indent="1"/>
    </xf>
    <xf numFmtId="4" fontId="5" fillId="52" borderId="2" applyNumberFormat="0" applyProtection="0">
      <alignment horizontal="left" vertical="center" indent="1"/>
    </xf>
    <xf numFmtId="0" fontId="21" fillId="51" borderId="19" applyNumberFormat="0" applyProtection="0">
      <alignment horizontal="left" vertical="top" indent="1"/>
    </xf>
    <xf numFmtId="0" fontId="21" fillId="51" borderId="19" applyNumberFormat="0" applyProtection="0">
      <alignment horizontal="left" vertical="top" indent="1"/>
    </xf>
    <xf numFmtId="4" fontId="5" fillId="30" borderId="2" applyNumberFormat="0" applyProtection="0">
      <alignment horizontal="left" vertical="center" indent="1"/>
    </xf>
    <xf numFmtId="4" fontId="5" fillId="30" borderId="2" applyNumberFormat="0" applyProtection="0">
      <alignment horizontal="left" vertical="center" indent="1"/>
    </xf>
    <xf numFmtId="4" fontId="5" fillId="53" borderId="2" applyNumberFormat="0" applyProtection="0">
      <alignment horizontal="right" vertical="center"/>
    </xf>
    <xf numFmtId="4" fontId="5" fillId="53" borderId="2" applyNumberFormat="0" applyProtection="0">
      <alignment horizontal="right" vertical="center"/>
    </xf>
    <xf numFmtId="4" fontId="5" fillId="54" borderId="2" applyNumberFormat="0" applyProtection="0">
      <alignment horizontal="right" vertical="center"/>
    </xf>
    <xf numFmtId="4" fontId="5" fillId="54" borderId="2" applyNumberFormat="0" applyProtection="0">
      <alignment horizontal="right" vertical="center"/>
    </xf>
    <xf numFmtId="4" fontId="5" fillId="21" borderId="14" applyNumberFormat="0" applyProtection="0">
      <alignment horizontal="right" vertical="center"/>
    </xf>
    <xf numFmtId="4" fontId="5" fillId="21" borderId="14" applyNumberFormat="0" applyProtection="0">
      <alignment horizontal="right" vertical="center"/>
    </xf>
    <xf numFmtId="4" fontId="5" fillId="13" borderId="2" applyNumberFormat="0" applyProtection="0">
      <alignment horizontal="right" vertical="center"/>
    </xf>
    <xf numFmtId="4" fontId="5" fillId="13" borderId="2" applyNumberFormat="0" applyProtection="0">
      <alignment horizontal="right" vertical="center"/>
    </xf>
    <xf numFmtId="4" fontId="5" fillId="55" borderId="2" applyNumberFormat="0" applyProtection="0">
      <alignment horizontal="right" vertical="center"/>
    </xf>
    <xf numFmtId="4" fontId="5" fillId="55" borderId="2" applyNumberFormat="0" applyProtection="0">
      <alignment horizontal="right" vertical="center"/>
    </xf>
    <xf numFmtId="4" fontId="5" fillId="35" borderId="2" applyNumberFormat="0" applyProtection="0">
      <alignment horizontal="right" vertical="center"/>
    </xf>
    <xf numFmtId="4" fontId="5" fillId="35" borderId="2" applyNumberFormat="0" applyProtection="0">
      <alignment horizontal="right" vertical="center"/>
    </xf>
    <xf numFmtId="4" fontId="5" fillId="9" borderId="2" applyNumberFormat="0" applyProtection="0">
      <alignment horizontal="right" vertical="center"/>
    </xf>
    <xf numFmtId="4" fontId="5" fillId="9" borderId="2" applyNumberFormat="0" applyProtection="0">
      <alignment horizontal="right" vertical="center"/>
    </xf>
    <xf numFmtId="4" fontId="5" fillId="5" borderId="2" applyNumberFormat="0" applyProtection="0">
      <alignment horizontal="right" vertical="center"/>
    </xf>
    <xf numFmtId="4" fontId="5" fillId="5" borderId="2" applyNumberFormat="0" applyProtection="0">
      <alignment horizontal="right" vertical="center"/>
    </xf>
    <xf numFmtId="4" fontId="5" fillId="56" borderId="2" applyNumberFormat="0" applyProtection="0">
      <alignment horizontal="right" vertical="center"/>
    </xf>
    <xf numFmtId="4" fontId="5" fillId="56" borderId="2" applyNumberFormat="0" applyProtection="0">
      <alignment horizontal="right" vertical="center"/>
    </xf>
    <xf numFmtId="4" fontId="5" fillId="57" borderId="14" applyNumberFormat="0" applyProtection="0">
      <alignment horizontal="left" vertical="center" indent="1"/>
    </xf>
    <xf numFmtId="4" fontId="5" fillId="57"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5" fillId="4" borderId="2" applyNumberFormat="0" applyProtection="0">
      <alignment horizontal="right" vertical="center"/>
    </xf>
    <xf numFmtId="4" fontId="5" fillId="4" borderId="2" applyNumberFormat="0" applyProtection="0">
      <alignment horizontal="right" vertical="center"/>
    </xf>
    <xf numFmtId="4" fontId="5" fillId="3" borderId="14" applyNumberFormat="0" applyProtection="0">
      <alignment horizontal="left" vertical="center" indent="1"/>
    </xf>
    <xf numFmtId="4" fontId="29" fillId="3" borderId="0" applyNumberFormat="0" applyProtection="0">
      <alignment horizontal="left" vertical="center" indent="1"/>
    </xf>
    <xf numFmtId="4" fontId="5" fillId="3" borderId="14" applyNumberFormat="0" applyProtection="0">
      <alignment horizontal="left" vertical="center" indent="1"/>
    </xf>
    <xf numFmtId="4" fontId="5" fillId="3" borderId="14" applyNumberFormat="0" applyProtection="0">
      <alignment horizontal="left" vertical="center" indent="1"/>
    </xf>
    <xf numFmtId="4" fontId="5" fillId="4" borderId="14" applyNumberFormat="0" applyProtection="0">
      <alignment horizontal="left" vertical="center" indent="1"/>
    </xf>
    <xf numFmtId="4" fontId="29" fillId="83" borderId="0" applyNumberFormat="0" applyProtection="0">
      <alignment horizontal="left" vertical="center" indent="1"/>
    </xf>
    <xf numFmtId="4" fontId="5" fillId="4" borderId="14" applyNumberFormat="0" applyProtection="0">
      <alignment horizontal="left" vertical="center" indent="1"/>
    </xf>
    <xf numFmtId="4" fontId="5" fillId="4" borderId="14"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42" borderId="20" applyNumberFormat="0">
      <protection locked="0"/>
    </xf>
    <xf numFmtId="0" fontId="5" fillId="42" borderId="20" applyNumberFormat="0">
      <protection locked="0"/>
    </xf>
    <xf numFmtId="4" fontId="24" fillId="60" borderId="19" applyNumberFormat="0" applyProtection="0">
      <alignment vertical="center"/>
    </xf>
    <xf numFmtId="4" fontId="24" fillId="60" borderId="19" applyNumberFormat="0" applyProtection="0">
      <alignment vertical="center"/>
    </xf>
    <xf numFmtId="4" fontId="20" fillId="43" borderId="11"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4" fontId="24" fillId="8" borderId="19" applyNumberFormat="0" applyProtection="0">
      <alignment horizontal="left" vertical="center" indent="1"/>
    </xf>
    <xf numFmtId="0" fontId="24" fillId="60" borderId="19" applyNumberFormat="0" applyProtection="0">
      <alignment horizontal="left" vertical="top" indent="1"/>
    </xf>
    <xf numFmtId="0" fontId="24" fillId="60" borderId="19" applyNumberFormat="0" applyProtection="0">
      <alignment horizontal="left" vertical="top" indent="1"/>
    </xf>
    <xf numFmtId="4" fontId="5" fillId="0" borderId="2" applyNumberFormat="0" applyProtection="0">
      <alignment horizontal="right" vertical="center"/>
    </xf>
    <xf numFmtId="4" fontId="5" fillId="0" borderId="2" applyNumberFormat="0" applyProtection="0">
      <alignment horizontal="right" vertical="center"/>
    </xf>
    <xf numFmtId="4" fontId="20" fillId="49" borderId="2" applyNumberFormat="0" applyProtection="0">
      <alignment horizontal="right" vertical="center"/>
    </xf>
    <xf numFmtId="4" fontId="20" fillId="49" borderId="2" applyNumberFormat="0" applyProtection="0">
      <alignment horizontal="right" vertical="center"/>
    </xf>
    <xf numFmtId="4" fontId="5" fillId="30" borderId="2" applyNumberFormat="0" applyProtection="0">
      <alignment horizontal="left" vertical="center" indent="1"/>
    </xf>
    <xf numFmtId="4" fontId="5" fillId="30" borderId="2" applyNumberFormat="0" applyProtection="0">
      <alignment horizontal="left" vertical="center" indent="1"/>
    </xf>
    <xf numFmtId="0" fontId="24" fillId="4" borderId="19" applyNumberFormat="0" applyProtection="0">
      <alignment horizontal="left" vertical="top" indent="1"/>
    </xf>
    <xf numFmtId="0" fontId="24" fillId="4" borderId="19" applyNumberFormat="0" applyProtection="0">
      <alignment horizontal="left" vertical="top"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0" fontId="5" fillId="62" borderId="11"/>
    <xf numFmtId="0" fontId="5" fillId="62" borderId="11"/>
    <xf numFmtId="4" fontId="26" fillId="42" borderId="2" applyNumberFormat="0" applyProtection="0">
      <alignment horizontal="right" vertical="center"/>
    </xf>
    <xf numFmtId="4" fontId="26" fillId="42" borderId="2" applyNumberFormat="0" applyProtection="0">
      <alignment horizontal="right" vertical="center"/>
    </xf>
    <xf numFmtId="172" fontId="29" fillId="0" borderId="23">
      <alignment horizontal="justify" vertical="top" wrapText="1"/>
    </xf>
    <xf numFmtId="0" fontId="3" fillId="0" borderId="0"/>
    <xf numFmtId="0" fontId="13" fillId="0" borderId="25" applyNumberFormat="0" applyFill="0" applyAlignment="0" applyProtection="0"/>
    <xf numFmtId="0" fontId="28" fillId="0" borderId="0" applyNumberFormat="0" applyFill="0" applyBorder="0" applyAlignment="0" applyProtection="0"/>
    <xf numFmtId="0" fontId="140" fillId="0" borderId="0"/>
  </cellStyleXfs>
  <cellXfs count="662">
    <xf numFmtId="0" fontId="0" fillId="0" borderId="0" xfId="0"/>
    <xf numFmtId="0" fontId="4" fillId="0" borderId="0" xfId="0" applyFont="1"/>
    <xf numFmtId="0" fontId="0" fillId="0" borderId="0" xfId="0" applyFill="1"/>
    <xf numFmtId="0" fontId="4" fillId="0" borderId="0" xfId="0" applyFont="1" applyFill="1"/>
    <xf numFmtId="164" fontId="32" fillId="0" borderId="0" xfId="0" applyNumberFormat="1" applyFont="1" applyFill="1"/>
    <xf numFmtId="165" fontId="29" fillId="0" borderId="26" xfId="124" applyNumberFormat="1" applyFont="1" applyFill="1" applyBorder="1" applyAlignment="1">
      <alignment horizontal="center"/>
    </xf>
    <xf numFmtId="0" fontId="33" fillId="65" borderId="16" xfId="309" applyNumberFormat="1" applyFont="1" applyFill="1" applyBorder="1" applyAlignment="1">
      <alignment horizontal="center" vertical="center" wrapText="1"/>
    </xf>
    <xf numFmtId="0" fontId="29" fillId="0" borderId="27" xfId="124" applyNumberFormat="1" applyFont="1" applyFill="1" applyBorder="1" applyAlignment="1">
      <alignment horizontal="center"/>
    </xf>
    <xf numFmtId="165" fontId="29" fillId="0" borderId="28" xfId="124" applyNumberFormat="1" applyFont="1" applyFill="1" applyBorder="1" applyAlignment="1">
      <alignment horizontal="center"/>
    </xf>
    <xf numFmtId="0" fontId="33" fillId="65" borderId="0" xfId="0" applyFont="1" applyFill="1"/>
    <xf numFmtId="0" fontId="30" fillId="65" borderId="0" xfId="0" applyFont="1" applyFill="1"/>
    <xf numFmtId="0" fontId="4" fillId="0" borderId="0" xfId="271" applyFont="1" applyFill="1" applyBorder="1"/>
    <xf numFmtId="0" fontId="0" fillId="0" borderId="0" xfId="0" applyBorder="1"/>
    <xf numFmtId="0" fontId="29" fillId="0" borderId="16" xfId="124" applyNumberFormat="1" applyFont="1" applyFill="1" applyBorder="1" applyAlignment="1">
      <alignment horizontal="center"/>
    </xf>
    <xf numFmtId="0" fontId="33" fillId="0" borderId="0" xfId="309" applyNumberFormat="1" applyFont="1" applyFill="1" applyBorder="1" applyAlignment="1">
      <alignment horizontal="center" vertical="center" wrapText="1"/>
    </xf>
    <xf numFmtId="164" fontId="32" fillId="0" borderId="0" xfId="106" applyNumberFormat="1" applyFont="1" applyFill="1"/>
    <xf numFmtId="0" fontId="0" fillId="0" borderId="29" xfId="0" applyBorder="1"/>
    <xf numFmtId="0" fontId="0" fillId="0" borderId="30" xfId="0" applyBorder="1"/>
    <xf numFmtId="0" fontId="0" fillId="0" borderId="31" xfId="0" applyBorder="1"/>
    <xf numFmtId="0" fontId="0" fillId="0" borderId="9" xfId="0" applyBorder="1"/>
    <xf numFmtId="0" fontId="0" fillId="0" borderId="16" xfId="0" applyBorder="1"/>
    <xf numFmtId="0" fontId="0" fillId="0" borderId="32" xfId="0" applyBorder="1"/>
    <xf numFmtId="0" fontId="0" fillId="0" borderId="24" xfId="0" applyBorder="1"/>
    <xf numFmtId="0" fontId="0" fillId="0" borderId="33" xfId="0" applyBorder="1"/>
    <xf numFmtId="0" fontId="0" fillId="0" borderId="0" xfId="0" applyFill="1" applyBorder="1"/>
    <xf numFmtId="0" fontId="0" fillId="0" borderId="0" xfId="0" applyBorder="1" applyAlignment="1">
      <alignment horizontal="left" indent="1"/>
    </xf>
    <xf numFmtId="0" fontId="4" fillId="0" borderId="0" xfId="0" applyFont="1" applyBorder="1"/>
    <xf numFmtId="0" fontId="47" fillId="64" borderId="0" xfId="272" applyFont="1" applyFill="1" applyAlignment="1"/>
    <xf numFmtId="0" fontId="48" fillId="64" borderId="0" xfId="272" applyFont="1" applyFill="1" applyAlignment="1"/>
    <xf numFmtId="0" fontId="49" fillId="64" borderId="0" xfId="272" applyFont="1" applyFill="1"/>
    <xf numFmtId="0" fontId="22" fillId="64" borderId="0" xfId="272" applyFill="1"/>
    <xf numFmtId="0" fontId="49" fillId="64" borderId="0" xfId="272" applyFont="1" applyFill="1" applyAlignment="1">
      <alignment horizontal="left"/>
    </xf>
    <xf numFmtId="0" fontId="49" fillId="64" borderId="0" xfId="272" applyFont="1" applyFill="1" applyAlignment="1">
      <alignment horizontal="right"/>
    </xf>
    <xf numFmtId="0" fontId="50" fillId="0" borderId="0" xfId="169" applyFont="1" applyAlignment="1" applyProtection="1">
      <alignment horizontal="left"/>
    </xf>
    <xf numFmtId="0" fontId="9" fillId="0" borderId="0" xfId="273"/>
    <xf numFmtId="164" fontId="49" fillId="64" borderId="0" xfId="272" applyNumberFormat="1" applyFont="1" applyFill="1" applyAlignment="1">
      <alignment horizontal="left"/>
    </xf>
    <xf numFmtId="164" fontId="32" fillId="0" borderId="0" xfId="0" applyNumberFormat="1" applyFont="1" applyFill="1" applyAlignment="1">
      <alignment horizontal="center"/>
    </xf>
    <xf numFmtId="0" fontId="0" fillId="0" borderId="0" xfId="0" applyAlignment="1">
      <alignment horizontal="center"/>
    </xf>
    <xf numFmtId="184" fontId="32" fillId="0" borderId="0" xfId="106" applyNumberFormat="1" applyFont="1" applyFill="1" applyAlignment="1">
      <alignment horizontal="center"/>
    </xf>
    <xf numFmtId="10" fontId="35" fillId="0" borderId="0" xfId="0" applyNumberFormat="1" applyFont="1" applyFill="1" applyAlignment="1">
      <alignment horizontal="center"/>
    </xf>
    <xf numFmtId="0" fontId="49" fillId="64" borderId="0" xfId="272" applyFont="1" applyFill="1" applyAlignment="1"/>
    <xf numFmtId="0" fontId="33" fillId="65" borderId="0" xfId="309" applyNumberFormat="1" applyFont="1" applyFill="1" applyBorder="1" applyAlignment="1">
      <alignment horizontal="center" vertical="center" wrapText="1"/>
    </xf>
    <xf numFmtId="0" fontId="22" fillId="0" borderId="0" xfId="0" applyFont="1" applyBorder="1" applyAlignment="1"/>
    <xf numFmtId="0" fontId="0" fillId="0" borderId="0" xfId="0" applyBorder="1" applyAlignment="1">
      <alignment horizontal="center"/>
    </xf>
    <xf numFmtId="0" fontId="0" fillId="0" borderId="16" xfId="0" applyBorder="1" applyAlignment="1">
      <alignment horizontal="center"/>
    </xf>
    <xf numFmtId="164" fontId="49" fillId="64" borderId="0" xfId="272" applyNumberFormat="1" applyFont="1" applyFill="1" applyAlignment="1">
      <alignment horizontal="center"/>
    </xf>
    <xf numFmtId="0" fontId="67" fillId="0" borderId="0" xfId="273" applyFont="1"/>
    <xf numFmtId="0" fontId="68" fillId="0" borderId="0" xfId="273" applyFont="1"/>
    <xf numFmtId="0" fontId="69" fillId="0" borderId="0" xfId="273" applyFont="1" applyAlignment="1">
      <alignment horizontal="right"/>
    </xf>
    <xf numFmtId="0" fontId="69" fillId="0" borderId="0" xfId="273" applyFont="1"/>
    <xf numFmtId="186" fontId="68" fillId="0" borderId="0" xfId="273" applyNumberFormat="1" applyFont="1" applyAlignment="1">
      <alignment horizontal="left"/>
    </xf>
    <xf numFmtId="0" fontId="70" fillId="0" borderId="0" xfId="273" applyFont="1"/>
    <xf numFmtId="0" fontId="39" fillId="0" borderId="0" xfId="169" applyAlignment="1" applyProtection="1"/>
    <xf numFmtId="0" fontId="72" fillId="0" borderId="0" xfId="273" applyFont="1"/>
    <xf numFmtId="0" fontId="13" fillId="66" borderId="35" xfId="273" applyFont="1" applyFill="1" applyBorder="1"/>
    <xf numFmtId="0" fontId="67" fillId="66" borderId="36" xfId="273" applyFont="1" applyFill="1" applyBorder="1"/>
    <xf numFmtId="0" fontId="67" fillId="0" borderId="36" xfId="273" applyFont="1" applyBorder="1"/>
    <xf numFmtId="0" fontId="67" fillId="0" borderId="37" xfId="273" applyFont="1" applyBorder="1"/>
    <xf numFmtId="0" fontId="67" fillId="66" borderId="38" xfId="273" applyFont="1" applyFill="1" applyBorder="1"/>
    <xf numFmtId="0" fontId="67" fillId="66" borderId="0" xfId="273" applyFont="1" applyFill="1" applyBorder="1"/>
    <xf numFmtId="0" fontId="67" fillId="0" borderId="0" xfId="273" applyFont="1" applyBorder="1"/>
    <xf numFmtId="0" fontId="67" fillId="0" borderId="39" xfId="273" applyFont="1" applyBorder="1"/>
    <xf numFmtId="0" fontId="71" fillId="0" borderId="38" xfId="162" applyFont="1" applyBorder="1"/>
    <xf numFmtId="0" fontId="42" fillId="52" borderId="0" xfId="176" applyFill="1" applyBorder="1" applyAlignment="1">
      <alignment horizontal="left"/>
    </xf>
    <xf numFmtId="0" fontId="42" fillId="0" borderId="0" xfId="176" applyFill="1" applyBorder="1" applyAlignment="1">
      <alignment horizontal="left"/>
    </xf>
    <xf numFmtId="0" fontId="73" fillId="0" borderId="0" xfId="273" applyFont="1" applyBorder="1"/>
    <xf numFmtId="0" fontId="71" fillId="0" borderId="0" xfId="273" applyFont="1" applyBorder="1"/>
    <xf numFmtId="0" fontId="73" fillId="0" borderId="0" xfId="273" applyFont="1" applyFill="1" applyBorder="1"/>
    <xf numFmtId="0" fontId="39" fillId="0" borderId="0" xfId="169" applyBorder="1" applyAlignment="1" applyProtection="1"/>
    <xf numFmtId="0" fontId="71" fillId="0" borderId="0" xfId="273" applyFont="1" applyFill="1" applyBorder="1"/>
    <xf numFmtId="0" fontId="67" fillId="0" borderId="40" xfId="273" applyFont="1" applyBorder="1"/>
    <xf numFmtId="0" fontId="67" fillId="0" borderId="18" xfId="273" applyFont="1" applyBorder="1"/>
    <xf numFmtId="0" fontId="67" fillId="0" borderId="41" xfId="273" applyFont="1" applyBorder="1"/>
    <xf numFmtId="0" fontId="47" fillId="64" borderId="0" xfId="273" applyFont="1" applyFill="1" applyBorder="1" applyAlignment="1">
      <alignment horizontal="left"/>
    </xf>
    <xf numFmtId="0" fontId="47" fillId="64" borderId="0" xfId="273" applyFont="1" applyFill="1" applyBorder="1"/>
    <xf numFmtId="0" fontId="22" fillId="64" borderId="0" xfId="273" applyFont="1" applyFill="1"/>
    <xf numFmtId="0" fontId="74" fillId="64" borderId="0" xfId="273" applyFont="1" applyFill="1" applyBorder="1"/>
    <xf numFmtId="0" fontId="75" fillId="0" borderId="0" xfId="273" applyFont="1"/>
    <xf numFmtId="0" fontId="50" fillId="0" borderId="0" xfId="169" applyFont="1" applyAlignment="1" applyProtection="1"/>
    <xf numFmtId="0" fontId="9" fillId="0" borderId="0" xfId="273" applyAlignment="1">
      <alignment vertical="top"/>
    </xf>
    <xf numFmtId="0" fontId="4" fillId="0" borderId="0" xfId="273" applyFont="1" applyAlignment="1">
      <alignment vertical="top"/>
    </xf>
    <xf numFmtId="0" fontId="39" fillId="0" borderId="0" xfId="169" applyAlignment="1" applyProtection="1">
      <alignment vertical="top"/>
    </xf>
    <xf numFmtId="0" fontId="39" fillId="0" borderId="0" xfId="169" applyAlignment="1" applyProtection="1">
      <alignment horizontal="left" vertical="center" indent="1"/>
    </xf>
    <xf numFmtId="0" fontId="22" fillId="0" borderId="0" xfId="272"/>
    <xf numFmtId="0" fontId="49" fillId="64" borderId="0" xfId="273" applyFont="1" applyFill="1" applyBorder="1" applyAlignment="1">
      <alignment horizontal="right"/>
    </xf>
    <xf numFmtId="0" fontId="48" fillId="64" borderId="0" xfId="273" applyFont="1" applyFill="1" applyBorder="1"/>
    <xf numFmtId="0" fontId="76" fillId="0" borderId="0" xfId="273" applyFont="1" applyAlignment="1"/>
    <xf numFmtId="0" fontId="22" fillId="0" borderId="0" xfId="273" applyFont="1"/>
    <xf numFmtId="0" fontId="4" fillId="0" borderId="0" xfId="273" applyFont="1"/>
    <xf numFmtId="0" fontId="22" fillId="0" borderId="0" xfId="273" applyFont="1" applyAlignment="1">
      <alignment horizontal="center"/>
    </xf>
    <xf numFmtId="0" fontId="4" fillId="0" borderId="0" xfId="273" applyFont="1" applyAlignment="1">
      <alignment horizontal="center"/>
    </xf>
    <xf numFmtId="0" fontId="65" fillId="67" borderId="0" xfId="273" applyFont="1" applyFill="1" applyAlignment="1">
      <alignment horizontal="center"/>
    </xf>
    <xf numFmtId="0" fontId="65" fillId="0" borderId="0" xfId="273" applyFont="1" applyAlignment="1">
      <alignment horizontal="center"/>
    </xf>
    <xf numFmtId="0" fontId="34" fillId="0" borderId="0" xfId="273" applyFont="1" applyAlignment="1">
      <alignment horizontal="center"/>
    </xf>
    <xf numFmtId="0" fontId="64" fillId="0" borderId="0" xfId="273" applyFont="1" applyAlignment="1">
      <alignment horizontal="center"/>
    </xf>
    <xf numFmtId="0" fontId="50" fillId="0" borderId="0" xfId="273" applyFont="1" applyAlignment="1">
      <alignment horizontal="center"/>
    </xf>
    <xf numFmtId="0" fontId="22" fillId="36" borderId="0" xfId="273" applyFont="1" applyFill="1"/>
    <xf numFmtId="0" fontId="22" fillId="52" borderId="0" xfId="273" applyFont="1" applyFill="1" applyAlignment="1">
      <alignment horizontal="center"/>
    </xf>
    <xf numFmtId="0" fontId="29" fillId="68" borderId="0" xfId="273" applyFont="1" applyFill="1" applyAlignment="1">
      <alignment horizontal="center"/>
    </xf>
    <xf numFmtId="0" fontId="22" fillId="44" borderId="0" xfId="273" applyFont="1" applyFill="1" applyAlignment="1">
      <alignment horizontal="center"/>
    </xf>
    <xf numFmtId="0" fontId="6" fillId="0" borderId="0" xfId="273" applyFont="1"/>
    <xf numFmtId="0" fontId="22" fillId="0" borderId="0" xfId="211" applyFont="1"/>
    <xf numFmtId="0" fontId="30" fillId="69" borderId="0" xfId="211" applyFont="1" applyFill="1" applyAlignment="1">
      <alignment horizontal="center"/>
    </xf>
    <xf numFmtId="0" fontId="48" fillId="0" borderId="0" xfId="272" applyFont="1"/>
    <xf numFmtId="0" fontId="9" fillId="0" borderId="0" xfId="273" applyFill="1" applyAlignment="1">
      <alignment vertical="top"/>
    </xf>
    <xf numFmtId="0" fontId="77" fillId="0" borderId="0" xfId="273" applyFont="1" applyAlignment="1">
      <alignment vertical="top"/>
    </xf>
    <xf numFmtId="0" fontId="22" fillId="0" borderId="0" xfId="272" applyFill="1"/>
    <xf numFmtId="0" fontId="22" fillId="0" borderId="0" xfId="272" applyFont="1" applyFill="1"/>
    <xf numFmtId="0" fontId="4" fillId="0" borderId="0" xfId="273" applyFont="1" applyAlignment="1">
      <alignment vertical="top"/>
    </xf>
    <xf numFmtId="0" fontId="4" fillId="0" borderId="0" xfId="272" applyFont="1" applyFill="1"/>
    <xf numFmtId="0" fontId="0" fillId="0" borderId="0" xfId="0" applyAlignment="1">
      <alignment horizontal="left"/>
    </xf>
    <xf numFmtId="0" fontId="127" fillId="64" borderId="0" xfId="211" applyFont="1" applyFill="1" applyAlignment="1"/>
    <xf numFmtId="0" fontId="30" fillId="64" borderId="30" xfId="0" applyFont="1" applyFill="1" applyBorder="1" applyAlignment="1">
      <alignment horizontal="right"/>
    </xf>
    <xf numFmtId="0" fontId="30" fillId="64" borderId="31" xfId="0" applyFont="1" applyFill="1" applyBorder="1" applyAlignment="1">
      <alignment horizontal="right"/>
    </xf>
    <xf numFmtId="0" fontId="22" fillId="0" borderId="0" xfId="0" applyFont="1" applyFill="1" applyBorder="1"/>
    <xf numFmtId="0" fontId="33" fillId="64" borderId="0" xfId="211" applyFont="1" applyFill="1" applyBorder="1" applyAlignment="1">
      <alignment textRotation="2"/>
    </xf>
    <xf numFmtId="0" fontId="30" fillId="64" borderId="0" xfId="0" applyFont="1" applyFill="1" applyBorder="1" applyAlignment="1">
      <alignment horizontal="right"/>
    </xf>
    <xf numFmtId="0" fontId="46" fillId="36" borderId="9" xfId="0" applyFont="1" applyFill="1" applyBorder="1" applyAlignment="1">
      <alignment horizontal="center"/>
    </xf>
    <xf numFmtId="0" fontId="46" fillId="36" borderId="43" xfId="0" applyFont="1" applyFill="1" applyBorder="1" applyAlignment="1">
      <alignment horizontal="center"/>
    </xf>
    <xf numFmtId="0" fontId="46" fillId="36" borderId="44" xfId="0" applyFont="1" applyFill="1" applyBorder="1" applyAlignment="1">
      <alignment horizontal="center"/>
    </xf>
    <xf numFmtId="0" fontId="46" fillId="36" borderId="45" xfId="0" applyFont="1" applyFill="1" applyBorder="1" applyAlignment="1">
      <alignment horizontal="center"/>
    </xf>
    <xf numFmtId="0" fontId="46" fillId="36" borderId="46" xfId="0" applyFont="1" applyFill="1" applyBorder="1" applyAlignment="1">
      <alignment horizontal="center"/>
    </xf>
    <xf numFmtId="0" fontId="0" fillId="0" borderId="0" xfId="0" applyAlignment="1">
      <alignment horizontal="right"/>
    </xf>
    <xf numFmtId="0" fontId="46" fillId="36" borderId="0" xfId="0" applyFont="1" applyFill="1" applyBorder="1"/>
    <xf numFmtId="0" fontId="0" fillId="0" borderId="0" xfId="0" quotePrefix="1"/>
    <xf numFmtId="164" fontId="128" fillId="0" borderId="0" xfId="0" applyNumberFormat="1" applyFont="1"/>
    <xf numFmtId="44" fontId="3" fillId="0" borderId="26" xfId="124" applyNumberFormat="1" applyFont="1" applyFill="1" applyBorder="1" applyAlignment="1">
      <alignment horizontal="center"/>
    </xf>
    <xf numFmtId="44" fontId="3" fillId="0" borderId="28" xfId="124" applyNumberFormat="1" applyFont="1" applyFill="1" applyBorder="1" applyAlignment="1">
      <alignment horizontal="center"/>
    </xf>
    <xf numFmtId="0" fontId="128" fillId="0" borderId="0" xfId="0" applyFont="1"/>
    <xf numFmtId="164" fontId="131" fillId="0" borderId="0" xfId="0" applyNumberFormat="1" applyFont="1"/>
    <xf numFmtId="0" fontId="132" fillId="0" borderId="0" xfId="0" applyFont="1" applyBorder="1"/>
    <xf numFmtId="0" fontId="46" fillId="0" borderId="0" xfId="273" applyFont="1" applyBorder="1" applyAlignment="1">
      <alignment horizontal="left"/>
    </xf>
    <xf numFmtId="0" fontId="29" fillId="0" borderId="0" xfId="273" applyFont="1" applyBorder="1" applyAlignment="1">
      <alignment horizontal="left"/>
    </xf>
    <xf numFmtId="43" fontId="3" fillId="0" borderId="27" xfId="106" applyFont="1" applyFill="1" applyBorder="1" applyAlignment="1">
      <alignment horizontal="center"/>
    </xf>
    <xf numFmtId="43" fontId="3" fillId="0" borderId="54" xfId="106" applyFont="1" applyFill="1" applyBorder="1" applyAlignment="1">
      <alignment horizontal="center"/>
    </xf>
    <xf numFmtId="0" fontId="3" fillId="0" borderId="26" xfId="106" applyNumberFormat="1" applyFont="1" applyFill="1" applyBorder="1" applyAlignment="1">
      <alignment horizontal="center"/>
    </xf>
    <xf numFmtId="0" fontId="3" fillId="0" borderId="28" xfId="106" applyNumberFormat="1" applyFont="1" applyFill="1" applyBorder="1" applyAlignment="1">
      <alignment horizontal="center"/>
    </xf>
    <xf numFmtId="0" fontId="3" fillId="0" borderId="52" xfId="106" applyNumberFormat="1" applyFont="1" applyFill="1" applyBorder="1" applyAlignment="1">
      <alignment horizontal="center"/>
    </xf>
    <xf numFmtId="0" fontId="3" fillId="0" borderId="53" xfId="106" applyNumberFormat="1" applyFont="1" applyFill="1" applyBorder="1" applyAlignment="1">
      <alignment horizontal="center"/>
    </xf>
    <xf numFmtId="43" fontId="29" fillId="0" borderId="27" xfId="124" applyNumberFormat="1" applyFont="1" applyFill="1" applyBorder="1" applyAlignment="1">
      <alignment horizontal="center"/>
    </xf>
    <xf numFmtId="0" fontId="33" fillId="65" borderId="0" xfId="0" applyFont="1" applyFill="1" applyAlignment="1">
      <alignment horizontal="left" vertical="top" wrapText="1"/>
    </xf>
    <xf numFmtId="0" fontId="3" fillId="0" borderId="27" xfId="106" applyNumberFormat="1" applyFont="1" applyFill="1" applyBorder="1" applyAlignment="1">
      <alignment horizontal="center"/>
    </xf>
    <xf numFmtId="0" fontId="3" fillId="0" borderId="54" xfId="106" applyNumberFormat="1" applyFont="1" applyFill="1" applyBorder="1" applyAlignment="1">
      <alignment horizontal="center"/>
    </xf>
    <xf numFmtId="0" fontId="29" fillId="0" borderId="27" xfId="124" applyNumberFormat="1" applyFont="1" applyFill="1" applyBorder="1" applyAlignment="1"/>
    <xf numFmtId="43" fontId="3" fillId="0" borderId="27" xfId="106" applyFont="1" applyFill="1" applyBorder="1" applyAlignment="1"/>
    <xf numFmtId="43" fontId="3" fillId="0" borderId="54" xfId="106" applyFont="1" applyFill="1" applyBorder="1" applyAlignment="1"/>
    <xf numFmtId="164" fontId="129" fillId="0" borderId="50" xfId="106" applyNumberFormat="1" applyFont="1" applyFill="1" applyBorder="1" applyAlignment="1">
      <alignment horizontal="center"/>
    </xf>
    <xf numFmtId="164" fontId="129" fillId="0" borderId="26" xfId="106" applyNumberFormat="1" applyFont="1" applyFill="1" applyBorder="1" applyAlignment="1">
      <alignment horizontal="center"/>
    </xf>
    <xf numFmtId="164" fontId="129" fillId="0" borderId="28" xfId="106" applyNumberFormat="1" applyFont="1" applyFill="1" applyBorder="1" applyAlignment="1">
      <alignment horizontal="center"/>
    </xf>
    <xf numFmtId="0" fontId="67" fillId="66" borderId="0" xfId="273" quotePrefix="1" applyFont="1" applyFill="1"/>
    <xf numFmtId="164" fontId="129" fillId="0" borderId="51" xfId="106" applyNumberFormat="1" applyFont="1" applyFill="1" applyBorder="1" applyAlignment="1">
      <alignment horizontal="center"/>
    </xf>
    <xf numFmtId="0" fontId="29" fillId="0" borderId="50" xfId="124" applyNumberFormat="1" applyFont="1" applyFill="1" applyBorder="1" applyAlignment="1">
      <alignment horizontal="left"/>
    </xf>
    <xf numFmtId="0" fontId="47" fillId="64" borderId="0" xfId="415" applyFont="1" applyFill="1" applyAlignment="1"/>
    <xf numFmtId="0" fontId="49" fillId="64" borderId="0" xfId="415" applyFont="1" applyFill="1"/>
    <xf numFmtId="0" fontId="3" fillId="64" borderId="0" xfId="415" applyFill="1"/>
    <xf numFmtId="0" fontId="49" fillId="64" borderId="0" xfId="415" applyFont="1" applyFill="1" applyAlignment="1">
      <alignment horizontal="left"/>
    </xf>
    <xf numFmtId="0" fontId="49" fillId="64" borderId="0" xfId="415" applyFont="1" applyFill="1" applyAlignment="1"/>
    <xf numFmtId="0" fontId="49" fillId="64" borderId="0" xfId="415" applyFont="1" applyFill="1" applyAlignment="1">
      <alignment horizontal="right"/>
    </xf>
    <xf numFmtId="211" fontId="0" fillId="0" borderId="0" xfId="0" applyNumberFormat="1"/>
    <xf numFmtId="164" fontId="0" fillId="0" borderId="0" xfId="106" applyNumberFormat="1" applyFont="1"/>
    <xf numFmtId="164" fontId="0" fillId="0" borderId="0" xfId="0" applyNumberFormat="1"/>
    <xf numFmtId="0" fontId="3" fillId="0" borderId="0" xfId="0" applyFont="1"/>
    <xf numFmtId="212" fontId="0" fillId="0" borderId="0" xfId="106" applyNumberFormat="1" applyFont="1"/>
    <xf numFmtId="0" fontId="33" fillId="65" borderId="0" xfId="0" applyFont="1" applyFill="1" applyAlignment="1">
      <alignment vertical="top" wrapText="1"/>
    </xf>
    <xf numFmtId="164" fontId="129" fillId="0" borderId="52" xfId="106" applyNumberFormat="1" applyFont="1" applyFill="1" applyBorder="1" applyAlignment="1">
      <alignment horizontal="center"/>
    </xf>
    <xf numFmtId="164" fontId="129" fillId="0" borderId="53" xfId="106" applyNumberFormat="1" applyFont="1" applyFill="1" applyBorder="1" applyAlignment="1">
      <alignment horizontal="center"/>
    </xf>
    <xf numFmtId="0" fontId="0" fillId="0" borderId="48" xfId="0" applyBorder="1"/>
    <xf numFmtId="0" fontId="3" fillId="0" borderId="48" xfId="0" applyFont="1" applyBorder="1"/>
    <xf numFmtId="0" fontId="0" fillId="0" borderId="55" xfId="0" applyBorder="1"/>
    <xf numFmtId="0" fontId="0" fillId="0" borderId="43" xfId="0" applyBorder="1"/>
    <xf numFmtId="0" fontId="0" fillId="0" borderId="56" xfId="0" applyBorder="1"/>
    <xf numFmtId="0" fontId="4" fillId="0" borderId="30" xfId="0" applyFont="1" applyBorder="1"/>
    <xf numFmtId="0" fontId="4" fillId="0" borderId="24" xfId="0" applyFont="1" applyBorder="1"/>
    <xf numFmtId="0" fontId="131" fillId="0" borderId="0" xfId="0" applyFont="1"/>
    <xf numFmtId="0" fontId="4" fillId="0" borderId="57" xfId="0" applyFont="1" applyBorder="1"/>
    <xf numFmtId="0" fontId="0" fillId="0" borderId="58" xfId="0" applyBorder="1"/>
    <xf numFmtId="0" fontId="0" fillId="0" borderId="59" xfId="0" applyBorder="1"/>
    <xf numFmtId="0" fontId="0" fillId="0" borderId="60" xfId="0" applyBorder="1"/>
    <xf numFmtId="0" fontId="0" fillId="0" borderId="10" xfId="0" applyBorder="1"/>
    <xf numFmtId="0" fontId="0" fillId="0" borderId="61" xfId="0" applyBorder="1"/>
    <xf numFmtId="0" fontId="0" fillId="0" borderId="62" xfId="0" applyBorder="1"/>
    <xf numFmtId="0" fontId="0" fillId="0" borderId="63" xfId="0" applyBorder="1"/>
    <xf numFmtId="166" fontId="3" fillId="0" borderId="48" xfId="121" applyNumberFormat="1" applyFont="1" applyFill="1" applyBorder="1" applyAlignment="1" applyProtection="1">
      <alignment vertical="center"/>
      <protection locked="0"/>
    </xf>
    <xf numFmtId="166" fontId="3" fillId="0" borderId="47" xfId="121" applyNumberFormat="1" applyFont="1" applyFill="1" applyBorder="1" applyAlignment="1" applyProtection="1">
      <alignment vertical="center"/>
      <protection locked="0"/>
    </xf>
    <xf numFmtId="0" fontId="0" fillId="0" borderId="43" xfId="0" quotePrefix="1" applyBorder="1"/>
    <xf numFmtId="0" fontId="3" fillId="0" borderId="43" xfId="0" applyFont="1" applyBorder="1"/>
    <xf numFmtId="0" fontId="3" fillId="0" borderId="0" xfId="0" applyFont="1" applyBorder="1"/>
    <xf numFmtId="0" fontId="0" fillId="0" borderId="55" xfId="0" quotePrefix="1" applyBorder="1"/>
    <xf numFmtId="186" fontId="0" fillId="0" borderId="0" xfId="0" applyNumberFormat="1"/>
    <xf numFmtId="0" fontId="3" fillId="0" borderId="56" xfId="0" applyFont="1" applyBorder="1"/>
    <xf numFmtId="0" fontId="33" fillId="65" borderId="0" xfId="0" applyFont="1" applyFill="1" applyAlignment="1">
      <alignment horizontal="center"/>
    </xf>
    <xf numFmtId="3" fontId="0" fillId="0" borderId="24" xfId="0" applyNumberFormat="1" applyBorder="1"/>
    <xf numFmtId="164" fontId="129" fillId="0" borderId="48" xfId="106" applyNumberFormat="1" applyFont="1" applyBorder="1"/>
    <xf numFmtId="10" fontId="0" fillId="0" borderId="0" xfId="0" applyNumberFormat="1"/>
    <xf numFmtId="164" fontId="0" fillId="0" borderId="5" xfId="0" applyNumberFormat="1" applyBorder="1"/>
    <xf numFmtId="164" fontId="0" fillId="0" borderId="0" xfId="0" applyNumberFormat="1" applyBorder="1"/>
    <xf numFmtId="185" fontId="0" fillId="0" borderId="0" xfId="282" applyNumberFormat="1" applyFont="1"/>
    <xf numFmtId="9" fontId="0" fillId="0" borderId="0" xfId="0" applyNumberFormat="1"/>
    <xf numFmtId="164" fontId="128" fillId="0" borderId="0" xfId="106" applyNumberFormat="1" applyFont="1" applyBorder="1"/>
    <xf numFmtId="43" fontId="0" fillId="0" borderId="0" xfId="0" applyNumberFormat="1"/>
    <xf numFmtId="0" fontId="132" fillId="0" borderId="0" xfId="0" quotePrefix="1" applyFont="1" applyBorder="1"/>
    <xf numFmtId="0" fontId="4" fillId="0" borderId="58" xfId="0" applyFont="1" applyBorder="1"/>
    <xf numFmtId="0" fontId="33" fillId="65" borderId="0" xfId="0" applyFont="1" applyFill="1" applyAlignment="1">
      <alignment wrapText="1"/>
    </xf>
    <xf numFmtId="0" fontId="0" fillId="0" borderId="66" xfId="0" applyBorder="1"/>
    <xf numFmtId="43" fontId="3" fillId="0" borderId="16" xfId="106" applyFont="1" applyFill="1" applyBorder="1" applyAlignment="1">
      <alignment horizontal="center"/>
    </xf>
    <xf numFmtId="43" fontId="131" fillId="0" borderId="0" xfId="0" applyNumberFormat="1" applyFont="1"/>
    <xf numFmtId="0" fontId="33" fillId="65" borderId="34" xfId="309" applyNumberFormat="1" applyFont="1" applyFill="1" applyBorder="1" applyAlignment="1">
      <alignment horizontal="center" vertical="center" wrapText="1"/>
    </xf>
    <xf numFmtId="0" fontId="33" fillId="65" borderId="23" xfId="309" applyNumberFormat="1" applyFont="1" applyFill="1" applyBorder="1" applyAlignment="1">
      <alignment horizontal="center" vertical="center" wrapText="1"/>
    </xf>
    <xf numFmtId="0" fontId="33" fillId="65" borderId="34" xfId="309" applyNumberFormat="1" applyFont="1" applyFill="1" applyBorder="1" applyAlignment="1">
      <alignment horizontal="left" vertical="center" wrapText="1"/>
    </xf>
    <xf numFmtId="0" fontId="4" fillId="52" borderId="0" xfId="165" applyFont="1" applyFill="1" applyAlignment="1" applyProtection="1">
      <alignment vertical="top"/>
    </xf>
    <xf numFmtId="0" fontId="4" fillId="72" borderId="0" xfId="165" applyFont="1" applyFill="1" applyAlignment="1" applyProtection="1">
      <alignment vertical="top"/>
    </xf>
    <xf numFmtId="3" fontId="128" fillId="0" borderId="0" xfId="0" applyNumberFormat="1" applyFont="1"/>
    <xf numFmtId="0" fontId="22" fillId="73" borderId="0" xfId="273" applyFont="1" applyFill="1" applyAlignment="1">
      <alignment horizontal="center"/>
    </xf>
    <xf numFmtId="0" fontId="0" fillId="0" borderId="31" xfId="0" applyBorder="1" applyAlignment="1">
      <alignment horizontal="center"/>
    </xf>
    <xf numFmtId="0" fontId="9" fillId="0" borderId="0" xfId="202" applyBorder="1"/>
    <xf numFmtId="213" fontId="129" fillId="0" borderId="0" xfId="282" applyNumberFormat="1" applyFont="1" applyFill="1" applyBorder="1"/>
    <xf numFmtId="213" fontId="3" fillId="0" borderId="0" xfId="282" applyNumberFormat="1" applyFont="1" applyFill="1" applyBorder="1"/>
    <xf numFmtId="0" fontId="0" fillId="0" borderId="33" xfId="0" applyBorder="1" applyAlignment="1">
      <alignment horizontal="center"/>
    </xf>
    <xf numFmtId="10" fontId="35" fillId="0" borderId="0" xfId="0" applyNumberFormat="1" applyFont="1" applyFill="1" applyBorder="1" applyAlignment="1">
      <alignment horizontal="center"/>
    </xf>
    <xf numFmtId="0" fontId="133" fillId="0" borderId="0" xfId="0" applyFont="1"/>
    <xf numFmtId="0" fontId="134" fillId="0" borderId="0" xfId="273" applyFont="1" applyBorder="1" applyAlignment="1">
      <alignment horizontal="left"/>
    </xf>
    <xf numFmtId="0" fontId="133" fillId="0" borderId="0" xfId="0" applyFont="1" applyAlignment="1">
      <alignment horizontal="left" indent="1"/>
    </xf>
    <xf numFmtId="0" fontId="135" fillId="64" borderId="0" xfId="272" applyFont="1" applyFill="1"/>
    <xf numFmtId="9" fontId="129" fillId="71" borderId="48" xfId="0" applyNumberFormat="1" applyFont="1" applyFill="1" applyBorder="1" applyAlignment="1">
      <alignment horizontal="center"/>
    </xf>
    <xf numFmtId="213" fontId="129" fillId="0" borderId="48" xfId="282" applyNumberFormat="1" applyFont="1" applyFill="1" applyBorder="1"/>
    <xf numFmtId="213" fontId="3" fillId="0" borderId="48" xfId="282" applyNumberFormat="1" applyFont="1" applyFill="1" applyBorder="1"/>
    <xf numFmtId="0" fontId="0" fillId="0" borderId="65" xfId="0" applyBorder="1" applyAlignment="1">
      <alignment horizontal="left"/>
    </xf>
    <xf numFmtId="0" fontId="0" fillId="0" borderId="48" xfId="0" applyBorder="1" applyAlignment="1">
      <alignment horizontal="center"/>
    </xf>
    <xf numFmtId="2" fontId="130" fillId="0" borderId="48" xfId="0" applyNumberFormat="1" applyFont="1" applyBorder="1" applyAlignment="1">
      <alignment horizontal="center"/>
    </xf>
    <xf numFmtId="2" fontId="0" fillId="0" borderId="48" xfId="0" applyNumberFormat="1" applyBorder="1" applyAlignment="1">
      <alignment horizontal="center"/>
    </xf>
    <xf numFmtId="164" fontId="0" fillId="0" borderId="5" xfId="106" applyNumberFormat="1" applyFont="1" applyBorder="1"/>
    <xf numFmtId="164" fontId="0" fillId="0" borderId="0" xfId="106" applyNumberFormat="1" applyFont="1" applyBorder="1"/>
    <xf numFmtId="0" fontId="49" fillId="64" borderId="0" xfId="272" applyFont="1" applyFill="1" applyAlignment="1">
      <alignment horizontal="center"/>
    </xf>
    <xf numFmtId="0" fontId="46" fillId="36" borderId="24" xfId="0" applyFont="1" applyFill="1" applyBorder="1"/>
    <xf numFmtId="0" fontId="33" fillId="64" borderId="0" xfId="211" applyFont="1" applyFill="1" applyBorder="1" applyAlignment="1">
      <alignment horizontal="right" textRotation="2"/>
    </xf>
    <xf numFmtId="0" fontId="136" fillId="65" borderId="16" xfId="417" applyNumberFormat="1" applyFont="1" applyFill="1" applyBorder="1" applyAlignment="1">
      <alignment horizontal="center" vertical="center" wrapText="1"/>
    </xf>
    <xf numFmtId="213" fontId="129" fillId="71" borderId="48" xfId="282" applyNumberFormat="1" applyFont="1" applyFill="1" applyBorder="1"/>
    <xf numFmtId="164" fontId="129" fillId="0" borderId="48" xfId="106" applyNumberFormat="1" applyFont="1" applyFill="1" applyBorder="1"/>
    <xf numFmtId="43" fontId="3" fillId="0" borderId="48" xfId="121" applyNumberFormat="1" applyFont="1" applyFill="1" applyBorder="1" applyAlignment="1" applyProtection="1">
      <alignment vertical="center"/>
      <protection locked="0"/>
    </xf>
    <xf numFmtId="214" fontId="3" fillId="0" borderId="47" xfId="121" applyNumberFormat="1" applyFont="1" applyFill="1" applyBorder="1" applyAlignment="1" applyProtection="1">
      <alignment vertical="center"/>
      <protection locked="0"/>
    </xf>
    <xf numFmtId="0" fontId="33" fillId="65" borderId="0" xfId="0" applyFont="1" applyFill="1" applyBorder="1" applyAlignment="1">
      <alignment horizontal="center"/>
    </xf>
    <xf numFmtId="0" fontId="33" fillId="65" borderId="17" xfId="417" applyNumberFormat="1" applyFont="1" applyFill="1" applyBorder="1" applyAlignment="1">
      <alignment horizontal="center" vertical="center" wrapText="1"/>
    </xf>
    <xf numFmtId="0" fontId="29" fillId="0" borderId="50" xfId="124" applyNumberFormat="1" applyFont="1" applyFill="1" applyBorder="1" applyAlignment="1">
      <alignment horizontal="center"/>
    </xf>
    <xf numFmtId="165" fontId="29" fillId="0" borderId="26" xfId="124" applyNumberFormat="1" applyFont="1" applyFill="1" applyBorder="1" applyAlignment="1">
      <alignment horizontal="left"/>
    </xf>
    <xf numFmtId="0" fontId="33" fillId="65" borderId="0" xfId="417" applyNumberFormat="1" applyFont="1" applyFill="1" applyBorder="1" applyAlignment="1">
      <alignment horizontal="center" vertical="center" wrapText="1"/>
    </xf>
    <xf numFmtId="0" fontId="35" fillId="0" borderId="0" xfId="0" applyNumberFormat="1" applyFont="1" applyFill="1" applyBorder="1" applyAlignment="1">
      <alignment horizontal="center"/>
    </xf>
    <xf numFmtId="0" fontId="35" fillId="0" borderId="24" xfId="0" applyNumberFormat="1" applyFont="1" applyFill="1" applyBorder="1" applyAlignment="1">
      <alignment horizontal="center"/>
    </xf>
    <xf numFmtId="0" fontId="0" fillId="0" borderId="0" xfId="0" applyAlignment="1">
      <alignment horizontal="center" vertical="center"/>
    </xf>
    <xf numFmtId="0" fontId="33" fillId="65" borderId="0" xfId="0" applyFont="1" applyFill="1" applyBorder="1" applyAlignment="1">
      <alignment horizontal="center"/>
    </xf>
    <xf numFmtId="44" fontId="130" fillId="0" borderId="26" xfId="124" applyNumberFormat="1" applyFont="1" applyFill="1" applyBorder="1" applyAlignment="1">
      <alignment horizontal="center"/>
    </xf>
    <xf numFmtId="0" fontId="3" fillId="71" borderId="48" xfId="0" applyNumberFormat="1" applyFont="1" applyFill="1" applyBorder="1" applyAlignment="1">
      <alignment horizontal="center"/>
    </xf>
    <xf numFmtId="164" fontId="3" fillId="0" borderId="0" xfId="0" applyNumberFormat="1" applyFont="1"/>
    <xf numFmtId="0" fontId="0" fillId="0" borderId="55" xfId="0" applyBorder="1" applyAlignment="1">
      <alignment horizontal="left"/>
    </xf>
    <xf numFmtId="0" fontId="0" fillId="0" borderId="43" xfId="0" applyBorder="1" applyAlignment="1">
      <alignment horizontal="left"/>
    </xf>
    <xf numFmtId="0" fontId="0" fillId="0" borderId="43" xfId="0" applyBorder="1" applyAlignment="1">
      <alignment horizontal="center"/>
    </xf>
    <xf numFmtId="0" fontId="0" fillId="0" borderId="56" xfId="0" applyBorder="1" applyAlignment="1">
      <alignment horizontal="center"/>
    </xf>
    <xf numFmtId="2" fontId="133" fillId="0" borderId="62" xfId="0" applyNumberFormat="1" applyFont="1" applyFill="1" applyBorder="1" applyAlignment="1">
      <alignment horizontal="left"/>
    </xf>
    <xf numFmtId="0" fontId="128" fillId="0" borderId="0" xfId="0" applyFont="1" applyBorder="1"/>
    <xf numFmtId="43" fontId="0" fillId="0" borderId="0" xfId="0" applyNumberFormat="1"/>
    <xf numFmtId="0" fontId="3" fillId="0" borderId="0" xfId="416"/>
    <xf numFmtId="0" fontId="33" fillId="65" borderId="0" xfId="0" applyFont="1" applyFill="1" applyBorder="1" applyAlignment="1">
      <alignment horizontal="center"/>
    </xf>
    <xf numFmtId="164" fontId="3" fillId="0" borderId="48" xfId="106" applyNumberFormat="1" applyFont="1" applyFill="1" applyBorder="1"/>
    <xf numFmtId="9" fontId="129" fillId="0" borderId="48" xfId="282" applyFont="1" applyFill="1" applyBorder="1"/>
    <xf numFmtId="0" fontId="48" fillId="0" borderId="0" xfId="0" applyFont="1" applyFill="1" applyBorder="1"/>
    <xf numFmtId="0" fontId="38" fillId="0" borderId="0" xfId="0" applyFont="1" applyFill="1" applyBorder="1"/>
    <xf numFmtId="0" fontId="48" fillId="0" borderId="0" xfId="0" applyFont="1" applyFill="1" applyBorder="1" applyAlignment="1">
      <alignment vertical="top"/>
    </xf>
    <xf numFmtId="0" fontId="0" fillId="0" borderId="0" xfId="0" applyFill="1" applyBorder="1" applyAlignment="1">
      <alignment vertical="top"/>
    </xf>
    <xf numFmtId="0" fontId="137" fillId="0" borderId="0" xfId="0" applyFont="1" applyFill="1" applyBorder="1" applyAlignment="1">
      <alignment horizontal="left" vertical="center"/>
    </xf>
    <xf numFmtId="0" fontId="3" fillId="0" borderId="0" xfId="0" applyFont="1" applyFill="1" applyBorder="1"/>
    <xf numFmtId="164" fontId="0" fillId="0" borderId="0" xfId="106" applyNumberFormat="1" applyFont="1" applyFill="1" applyBorder="1" applyAlignment="1">
      <alignment vertical="top"/>
    </xf>
    <xf numFmtId="164" fontId="0" fillId="0" borderId="48" xfId="106" applyNumberFormat="1" applyFont="1" applyFill="1" applyBorder="1" applyAlignment="1">
      <alignment vertical="top"/>
    </xf>
    <xf numFmtId="0" fontId="3" fillId="0" borderId="48" xfId="0" applyFont="1" applyFill="1" applyBorder="1" applyAlignment="1">
      <alignment horizontal="left" vertical="center" wrapText="1"/>
    </xf>
    <xf numFmtId="0" fontId="48" fillId="0" borderId="48" xfId="0" applyFont="1" applyFill="1" applyBorder="1" applyAlignment="1">
      <alignment vertical="top"/>
    </xf>
    <xf numFmtId="0" fontId="4" fillId="0" borderId="0" xfId="0" applyFont="1" applyFill="1" applyBorder="1"/>
    <xf numFmtId="185" fontId="129" fillId="70" borderId="48" xfId="0" applyNumberFormat="1" applyFont="1" applyFill="1" applyBorder="1" applyAlignment="1">
      <alignment horizontal="center" vertical="top"/>
    </xf>
    <xf numFmtId="0" fontId="0" fillId="0" borderId="0" xfId="0" applyFill="1" applyBorder="1" applyAlignment="1">
      <alignment horizontal="center" vertical="top"/>
    </xf>
    <xf numFmtId="0" fontId="0" fillId="0" borderId="0" xfId="0" applyAlignment="1">
      <alignment horizontal="center" vertical="top"/>
    </xf>
    <xf numFmtId="0" fontId="47" fillId="64" borderId="0" xfId="415" applyFont="1" applyFill="1" applyBorder="1" applyAlignment="1"/>
    <xf numFmtId="0" fontId="49" fillId="64" borderId="0" xfId="415" applyFont="1" applyFill="1" applyBorder="1" applyAlignment="1">
      <alignment horizontal="left"/>
    </xf>
    <xf numFmtId="0" fontId="0" fillId="0" borderId="0" xfId="0" applyAlignment="1">
      <alignment wrapText="1"/>
    </xf>
    <xf numFmtId="0" fontId="0" fillId="0" borderId="0" xfId="0" applyAlignment="1">
      <alignment vertical="top" wrapText="1"/>
    </xf>
    <xf numFmtId="164" fontId="128" fillId="0" borderId="0" xfId="0" applyNumberFormat="1" applyFont="1" applyFill="1" applyBorder="1"/>
    <xf numFmtId="164" fontId="0" fillId="0" borderId="0" xfId="106" applyNumberFormat="1" applyFont="1" applyFill="1" applyBorder="1"/>
    <xf numFmtId="164" fontId="128" fillId="0" borderId="0" xfId="106" applyNumberFormat="1" applyFont="1" applyFill="1" applyBorder="1"/>
    <xf numFmtId="164" fontId="129" fillId="70" borderId="48" xfId="106" applyNumberFormat="1" applyFont="1" applyFill="1" applyBorder="1" applyAlignment="1">
      <alignment vertical="top"/>
    </xf>
    <xf numFmtId="164" fontId="129" fillId="0" borderId="43" xfId="106" applyNumberFormat="1" applyFont="1" applyFill="1" applyBorder="1" applyAlignment="1">
      <alignment vertical="top"/>
    </xf>
    <xf numFmtId="164" fontId="0" fillId="0" borderId="67" xfId="106" applyNumberFormat="1" applyFont="1" applyFill="1" applyBorder="1"/>
    <xf numFmtId="0" fontId="33" fillId="0" borderId="9" xfId="309" applyNumberFormat="1" applyFont="1" applyFill="1" applyBorder="1" applyAlignment="1">
      <alignment horizontal="center" vertical="center" wrapText="1"/>
    </xf>
    <xf numFmtId="0" fontId="33" fillId="65" borderId="31" xfId="309" applyNumberFormat="1" applyFont="1" applyFill="1" applyBorder="1" applyAlignment="1">
      <alignment horizontal="center" vertical="center" wrapText="1"/>
    </xf>
    <xf numFmtId="0" fontId="33" fillId="65" borderId="33" xfId="309" applyNumberFormat="1" applyFont="1" applyFill="1" applyBorder="1" applyAlignment="1">
      <alignment horizontal="center" vertical="center" wrapText="1"/>
    </xf>
    <xf numFmtId="164" fontId="129" fillId="0" borderId="62" xfId="106" applyNumberFormat="1" applyFont="1" applyFill="1" applyBorder="1" applyAlignment="1">
      <alignment vertical="top"/>
    </xf>
    <xf numFmtId="0" fontId="0" fillId="0" borderId="49" xfId="0" applyBorder="1"/>
    <xf numFmtId="164" fontId="0" fillId="0" borderId="49" xfId="0" applyNumberFormat="1" applyBorder="1"/>
    <xf numFmtId="0" fontId="0" fillId="0" borderId="49" xfId="0" applyFill="1" applyBorder="1"/>
    <xf numFmtId="0" fontId="0" fillId="0" borderId="49" xfId="0" applyBorder="1" applyAlignment="1">
      <alignment horizontal="center" vertical="top"/>
    </xf>
    <xf numFmtId="0" fontId="0" fillId="0" borderId="65" xfId="0" applyBorder="1"/>
    <xf numFmtId="164" fontId="0" fillId="0" borderId="58" xfId="0" applyNumberFormat="1" applyBorder="1"/>
    <xf numFmtId="0" fontId="0" fillId="0" borderId="58" xfId="0" applyBorder="1" applyAlignment="1">
      <alignment horizontal="center" vertical="top"/>
    </xf>
    <xf numFmtId="164" fontId="0" fillId="71" borderId="49" xfId="0" applyNumberFormat="1" applyFill="1" applyBorder="1"/>
    <xf numFmtId="216" fontId="29" fillId="0" borderId="0" xfId="0" applyNumberFormat="1" applyFont="1" applyFill="1"/>
    <xf numFmtId="216" fontId="29" fillId="0" borderId="5" xfId="0" applyNumberFormat="1" applyFont="1" applyFill="1" applyBorder="1"/>
    <xf numFmtId="10" fontId="129" fillId="70" borderId="48" xfId="0" applyNumberFormat="1" applyFont="1" applyFill="1" applyBorder="1" applyAlignment="1">
      <alignment horizontal="center" vertical="top"/>
    </xf>
    <xf numFmtId="0" fontId="38" fillId="0" borderId="0" xfId="415" applyFont="1"/>
    <xf numFmtId="0" fontId="4" fillId="0" borderId="0" xfId="415" applyFont="1"/>
    <xf numFmtId="0" fontId="4" fillId="0" borderId="42" xfId="169" applyFont="1" applyFill="1" applyBorder="1" applyAlignment="1" applyProtection="1">
      <alignment vertical="top"/>
    </xf>
    <xf numFmtId="0" fontId="4" fillId="52" borderId="0" xfId="169" applyFont="1" applyFill="1" applyAlignment="1" applyProtection="1">
      <alignment vertical="top"/>
    </xf>
    <xf numFmtId="0" fontId="33" fillId="69" borderId="0" xfId="169" applyFont="1" applyFill="1" applyAlignment="1" applyProtection="1">
      <alignment vertical="top"/>
    </xf>
    <xf numFmtId="0" fontId="4" fillId="44" borderId="0" xfId="165" applyFont="1" applyFill="1" applyAlignment="1" applyProtection="1">
      <alignment vertical="top"/>
    </xf>
    <xf numFmtId="0" fontId="33" fillId="64" borderId="0" xfId="169" applyFont="1" applyFill="1" applyAlignment="1" applyProtection="1">
      <alignment horizontal="left" vertical="top"/>
    </xf>
    <xf numFmtId="0" fontId="3" fillId="0" borderId="0" xfId="272" applyFont="1"/>
    <xf numFmtId="0" fontId="3" fillId="0" borderId="0" xfId="416" applyAlignment="1">
      <alignment wrapText="1"/>
    </xf>
    <xf numFmtId="185" fontId="129" fillId="70" borderId="48" xfId="416" applyNumberFormat="1" applyFont="1" applyFill="1" applyBorder="1" applyAlignment="1">
      <alignment horizontal="center" vertical="top"/>
    </xf>
    <xf numFmtId="0" fontId="33" fillId="0" borderId="16" xfId="309" applyNumberFormat="1" applyFont="1" applyFill="1" applyBorder="1" applyAlignment="1">
      <alignment horizontal="center" vertical="center" wrapText="1"/>
    </xf>
    <xf numFmtId="43" fontId="128" fillId="0" borderId="0" xfId="0" applyNumberFormat="1" applyFont="1" applyFill="1" applyBorder="1"/>
    <xf numFmtId="0" fontId="3" fillId="0" borderId="0" xfId="416" applyFill="1" applyBorder="1"/>
    <xf numFmtId="165" fontId="129" fillId="70" borderId="48" xfId="124" applyNumberFormat="1" applyFont="1" applyFill="1" applyBorder="1" applyAlignment="1">
      <alignment vertical="top"/>
    </xf>
    <xf numFmtId="185" fontId="3" fillId="0" borderId="0" xfId="416" applyNumberFormat="1"/>
    <xf numFmtId="216" fontId="29" fillId="71" borderId="0" xfId="0" applyNumberFormat="1" applyFont="1" applyFill="1"/>
    <xf numFmtId="0" fontId="0" fillId="71" borderId="0" xfId="0" applyFill="1" applyBorder="1"/>
    <xf numFmtId="0" fontId="0" fillId="71" borderId="0" xfId="0" applyFill="1"/>
    <xf numFmtId="44" fontId="0" fillId="0" borderId="0" xfId="0" applyNumberFormat="1" applyBorder="1"/>
    <xf numFmtId="165" fontId="0" fillId="0" borderId="0" xfId="0" applyNumberFormat="1"/>
    <xf numFmtId="0" fontId="29" fillId="0" borderId="0" xfId="124" applyNumberFormat="1" applyFont="1" applyFill="1" applyBorder="1" applyAlignment="1">
      <alignment horizontal="left"/>
    </xf>
    <xf numFmtId="165" fontId="29" fillId="0" borderId="0" xfId="124" applyNumberFormat="1" applyFont="1" applyFill="1" applyBorder="1" applyAlignment="1">
      <alignment horizontal="center"/>
    </xf>
    <xf numFmtId="0" fontId="0" fillId="0" borderId="0" xfId="0" quotePrefix="1" applyBorder="1"/>
    <xf numFmtId="164" fontId="0" fillId="0" borderId="0" xfId="282" applyNumberFormat="1" applyFont="1" applyFill="1" applyBorder="1"/>
    <xf numFmtId="0" fontId="138" fillId="0" borderId="0" xfId="0" applyFont="1"/>
    <xf numFmtId="0" fontId="139" fillId="0" borderId="0" xfId="0" applyFont="1"/>
    <xf numFmtId="0" fontId="3" fillId="0" borderId="0" xfId="416" applyFont="1" applyFill="1"/>
    <xf numFmtId="9" fontId="0" fillId="0" borderId="0" xfId="282" applyFont="1"/>
    <xf numFmtId="10" fontId="0" fillId="0" borderId="0" xfId="0" applyNumberFormat="1" applyBorder="1"/>
    <xf numFmtId="217" fontId="0" fillId="0" borderId="0" xfId="0" applyNumberFormat="1" applyBorder="1"/>
    <xf numFmtId="0" fontId="0" fillId="0" borderId="64" xfId="0" applyBorder="1"/>
    <xf numFmtId="164" fontId="0" fillId="0" borderId="49" xfId="106" applyNumberFormat="1" applyFont="1" applyBorder="1"/>
    <xf numFmtId="164" fontId="0" fillId="0" borderId="65" xfId="106" applyNumberFormat="1" applyFont="1" applyBorder="1"/>
    <xf numFmtId="0" fontId="3" fillId="0" borderId="55" xfId="0" applyFont="1" applyBorder="1"/>
    <xf numFmtId="164" fontId="0" fillId="0" borderId="0" xfId="0" applyNumberFormat="1" applyFill="1" applyBorder="1"/>
    <xf numFmtId="215" fontId="0" fillId="0" borderId="0" xfId="0" applyNumberFormat="1" applyBorder="1"/>
    <xf numFmtId="0" fontId="4" fillId="0" borderId="0" xfId="416" applyFont="1"/>
    <xf numFmtId="9" fontId="129" fillId="0" borderId="48" xfId="282" applyFont="1" applyFill="1" applyBorder="1" applyAlignment="1">
      <alignment horizontal="center"/>
    </xf>
    <xf numFmtId="0" fontId="33" fillId="65" borderId="0" xfId="0" applyFont="1" applyFill="1" applyBorder="1" applyAlignment="1">
      <alignment horizontal="center"/>
    </xf>
    <xf numFmtId="0" fontId="0" fillId="0" borderId="63" xfId="0" quotePrefix="1" applyBorder="1"/>
    <xf numFmtId="164" fontId="129" fillId="0" borderId="55" xfId="106" applyNumberFormat="1" applyFont="1" applyBorder="1"/>
    <xf numFmtId="0" fontId="3" fillId="0" borderId="0" xfId="0" applyFont="1" applyFill="1" applyBorder="1" applyAlignment="1">
      <alignment horizontal="left" vertical="center" wrapText="1"/>
    </xf>
    <xf numFmtId="164" fontId="0" fillId="0" borderId="48" xfId="0" applyNumberFormat="1" applyBorder="1"/>
    <xf numFmtId="164" fontId="0" fillId="71" borderId="48" xfId="0" applyNumberFormat="1" applyFill="1" applyBorder="1"/>
    <xf numFmtId="0" fontId="3" fillId="0" borderId="48" xfId="0" applyFont="1" applyBorder="1" applyAlignment="1">
      <alignment horizontal="center"/>
    </xf>
    <xf numFmtId="0" fontId="0" fillId="0" borderId="48" xfId="0" applyFill="1" applyBorder="1" applyAlignment="1">
      <alignment horizontal="center"/>
    </xf>
    <xf numFmtId="216" fontId="130" fillId="0" borderId="0" xfId="0" applyNumberFormat="1" applyFont="1" applyFill="1"/>
    <xf numFmtId="0" fontId="33" fillId="65" borderId="0" xfId="0" applyFont="1" applyFill="1" applyBorder="1" applyAlignment="1">
      <alignment horizontal="center"/>
    </xf>
    <xf numFmtId="9" fontId="129" fillId="0" borderId="0" xfId="282" applyFont="1" applyFill="1" applyBorder="1"/>
    <xf numFmtId="9" fontId="129" fillId="0" borderId="24" xfId="282" applyFont="1" applyFill="1" applyBorder="1"/>
    <xf numFmtId="44" fontId="0" fillId="0" borderId="0" xfId="0" quotePrefix="1" applyNumberFormat="1" applyBorder="1"/>
    <xf numFmtId="43" fontId="0" fillId="0" borderId="0" xfId="0" applyNumberFormat="1" applyAlignment="1">
      <alignment horizontal="right"/>
    </xf>
    <xf numFmtId="9" fontId="0" fillId="0" borderId="0" xfId="0" applyNumberFormat="1" applyFill="1" applyBorder="1"/>
    <xf numFmtId="164" fontId="129" fillId="0" borderId="49" xfId="106" applyNumberFormat="1" applyFont="1" applyBorder="1"/>
    <xf numFmtId="164" fontId="129" fillId="0" borderId="65" xfId="106" applyNumberFormat="1" applyFont="1" applyBorder="1"/>
    <xf numFmtId="0" fontId="132" fillId="0" borderId="0" xfId="0" applyFont="1"/>
    <xf numFmtId="164" fontId="129" fillId="71" borderId="49" xfId="106" applyNumberFormat="1" applyFont="1" applyFill="1" applyBorder="1"/>
    <xf numFmtId="164" fontId="129" fillId="71" borderId="65" xfId="106" applyNumberFormat="1" applyFont="1" applyFill="1" applyBorder="1"/>
    <xf numFmtId="164" fontId="3" fillId="0" borderId="49" xfId="106" applyNumberFormat="1" applyFont="1" applyBorder="1"/>
    <xf numFmtId="164" fontId="3" fillId="0" borderId="65" xfId="106" applyNumberFormat="1" applyFont="1" applyBorder="1"/>
    <xf numFmtId="43" fontId="3" fillId="0" borderId="68" xfId="106" applyFont="1" applyFill="1" applyBorder="1" applyAlignment="1"/>
    <xf numFmtId="9" fontId="3" fillId="0" borderId="49" xfId="282" applyFont="1" applyBorder="1"/>
    <xf numFmtId="9" fontId="3" fillId="0" borderId="65" xfId="282" applyFont="1" applyBorder="1"/>
    <xf numFmtId="0" fontId="33" fillId="65" borderId="0" xfId="0" applyFont="1" applyFill="1" applyBorder="1" applyAlignment="1">
      <alignment horizontal="center"/>
    </xf>
    <xf numFmtId="43" fontId="3" fillId="0" borderId="64" xfId="106" applyFont="1" applyFill="1" applyBorder="1" applyAlignment="1"/>
    <xf numFmtId="164" fontId="139" fillId="0" borderId="48" xfId="106" applyNumberFormat="1" applyFont="1" applyFill="1" applyBorder="1" applyAlignment="1">
      <alignment horizontal="center"/>
    </xf>
    <xf numFmtId="164" fontId="139" fillId="71" borderId="48" xfId="106" applyNumberFormat="1" applyFont="1" applyFill="1" applyBorder="1" applyAlignment="1">
      <alignment horizontal="center"/>
    </xf>
    <xf numFmtId="0" fontId="33" fillId="65" borderId="0" xfId="0" applyFont="1" applyFill="1" applyBorder="1" applyAlignment="1">
      <alignment horizontal="center"/>
    </xf>
    <xf numFmtId="0" fontId="140" fillId="0" borderId="0" xfId="419" applyProtection="1"/>
    <xf numFmtId="0" fontId="3" fillId="74" borderId="0" xfId="419" applyFont="1" applyFill="1" applyProtection="1"/>
    <xf numFmtId="0" fontId="141" fillId="74" borderId="0" xfId="419" applyFont="1" applyFill="1" applyProtection="1"/>
    <xf numFmtId="0" fontId="3" fillId="0" borderId="0" xfId="419" applyFont="1" applyProtection="1"/>
    <xf numFmtId="0" fontId="140" fillId="0" borderId="0" xfId="419" applyFill="1" applyBorder="1" applyProtection="1"/>
    <xf numFmtId="0" fontId="140" fillId="0" borderId="0" xfId="419" applyFill="1" applyBorder="1" applyAlignment="1" applyProtection="1">
      <alignment horizontal="right"/>
    </xf>
    <xf numFmtId="3" fontId="140" fillId="74" borderId="72" xfId="419" applyNumberFormat="1" applyFill="1" applyBorder="1" applyAlignment="1" applyProtection="1">
      <alignment horizontal="left" indent="1"/>
      <protection locked="0"/>
    </xf>
    <xf numFmtId="0" fontId="142" fillId="74" borderId="73" xfId="419" applyFont="1" applyFill="1" applyBorder="1" applyAlignment="1" applyProtection="1">
      <alignment horizontal="left" vertical="center"/>
    </xf>
    <xf numFmtId="0" fontId="3" fillId="74" borderId="0" xfId="419" applyFont="1" applyFill="1" applyProtection="1">
      <protection hidden="1"/>
    </xf>
    <xf numFmtId="0" fontId="141" fillId="74" borderId="0" xfId="419" applyFont="1" applyFill="1" applyProtection="1">
      <protection hidden="1"/>
    </xf>
    <xf numFmtId="3" fontId="3" fillId="74" borderId="77" xfId="419" applyNumberFormat="1" applyFont="1" applyFill="1" applyBorder="1" applyAlignment="1" applyProtection="1">
      <alignment horizontal="left" vertical="center" indent="1"/>
      <protection locked="0"/>
    </xf>
    <xf numFmtId="0" fontId="142" fillId="74" borderId="78" xfId="419" applyFont="1" applyFill="1" applyBorder="1" applyAlignment="1" applyProtection="1">
      <alignment horizontal="left" vertical="center"/>
    </xf>
    <xf numFmtId="0" fontId="3" fillId="0" borderId="0" xfId="419" applyFont="1" applyFill="1" applyBorder="1" applyProtection="1"/>
    <xf numFmtId="0" fontId="142" fillId="0" borderId="0" xfId="419" applyFont="1" applyFill="1" applyBorder="1" applyAlignment="1" applyProtection="1">
      <alignment vertical="center"/>
    </xf>
    <xf numFmtId="0" fontId="3" fillId="0" borderId="0" xfId="419" applyFont="1" applyAlignment="1" applyProtection="1"/>
    <xf numFmtId="3" fontId="140" fillId="74" borderId="82" xfId="419" applyNumberFormat="1" applyFill="1" applyBorder="1" applyAlignment="1" applyProtection="1">
      <alignment horizontal="left" indent="1"/>
      <protection locked="0"/>
    </xf>
    <xf numFmtId="0" fontId="141" fillId="74" borderId="0" xfId="419" applyFont="1" applyFill="1" applyAlignment="1" applyProtection="1"/>
    <xf numFmtId="0" fontId="3" fillId="74" borderId="0" xfId="419" applyFont="1" applyFill="1" applyAlignment="1" applyProtection="1"/>
    <xf numFmtId="0" fontId="140" fillId="0" borderId="0" xfId="419" applyAlignment="1" applyProtection="1"/>
    <xf numFmtId="3" fontId="3" fillId="74" borderId="83" xfId="419" applyNumberFormat="1" applyFont="1" applyFill="1" applyBorder="1" applyAlignment="1" applyProtection="1">
      <alignment horizontal="left" vertical="center" indent="1"/>
      <protection locked="0"/>
    </xf>
    <xf numFmtId="3" fontId="3" fillId="74" borderId="87" xfId="419" applyNumberFormat="1" applyFont="1" applyFill="1" applyBorder="1" applyAlignment="1" applyProtection="1">
      <alignment horizontal="left" vertical="center" indent="1"/>
      <protection locked="0"/>
    </xf>
    <xf numFmtId="0" fontId="142" fillId="74" borderId="88" xfId="419" applyFont="1" applyFill="1" applyBorder="1" applyAlignment="1" applyProtection="1">
      <alignment horizontal="left" vertical="center"/>
    </xf>
    <xf numFmtId="3" fontId="140" fillId="74" borderId="77" xfId="419" applyNumberFormat="1" applyFill="1" applyBorder="1" applyAlignment="1" applyProtection="1">
      <alignment horizontal="left" indent="1"/>
      <protection locked="0"/>
    </xf>
    <xf numFmtId="3" fontId="3" fillId="74" borderId="82" xfId="419" applyNumberFormat="1" applyFont="1" applyFill="1" applyBorder="1" applyAlignment="1" applyProtection="1">
      <alignment horizontal="left" vertical="center" indent="1"/>
      <protection locked="0"/>
    </xf>
    <xf numFmtId="0" fontId="142" fillId="74" borderId="73" xfId="419" applyFont="1" applyFill="1" applyBorder="1" applyAlignment="1" applyProtection="1">
      <alignment vertical="center"/>
    </xf>
    <xf numFmtId="3" fontId="140" fillId="74" borderId="83" xfId="419" applyNumberFormat="1" applyFill="1" applyBorder="1" applyAlignment="1" applyProtection="1">
      <alignment horizontal="left" indent="1"/>
      <protection locked="0"/>
    </xf>
    <xf numFmtId="0" fontId="142" fillId="74" borderId="78" xfId="419" applyFont="1" applyFill="1" applyBorder="1" applyAlignment="1" applyProtection="1">
      <alignment vertical="center"/>
    </xf>
    <xf numFmtId="0" fontId="4" fillId="0" borderId="0" xfId="419" applyFont="1" applyFill="1" applyBorder="1" applyAlignment="1" applyProtection="1">
      <alignment horizontal="right"/>
    </xf>
    <xf numFmtId="3" fontId="140" fillId="74" borderId="87" xfId="419" applyNumberFormat="1" applyFill="1" applyBorder="1" applyAlignment="1" applyProtection="1">
      <alignment horizontal="left" indent="1"/>
      <protection locked="0"/>
    </xf>
    <xf numFmtId="164" fontId="3" fillId="0" borderId="0" xfId="421" applyNumberFormat="1" applyFont="1" applyFill="1" applyBorder="1" applyAlignment="1" applyProtection="1">
      <alignment horizontal="center" vertical="center" wrapText="1"/>
    </xf>
    <xf numFmtId="0" fontId="3" fillId="0" borderId="0" xfId="419" applyFont="1" applyFill="1" applyBorder="1" applyAlignment="1" applyProtection="1">
      <alignment horizontal="center" vertical="center" wrapText="1"/>
    </xf>
    <xf numFmtId="0" fontId="3" fillId="0" borderId="0" xfId="419" applyFont="1" applyFill="1" applyBorder="1" applyAlignment="1" applyProtection="1"/>
    <xf numFmtId="0" fontId="140" fillId="0" borderId="0" xfId="419" applyFill="1" applyBorder="1" applyAlignment="1" applyProtection="1">
      <alignment horizontal="center" vertical="center" wrapText="1"/>
    </xf>
    <xf numFmtId="0" fontId="48" fillId="0" borderId="0" xfId="419" applyFont="1" applyFill="1" applyBorder="1" applyAlignment="1" applyProtection="1">
      <alignment horizontal="center"/>
    </xf>
    <xf numFmtId="164" fontId="140" fillId="0" borderId="0" xfId="421" applyNumberFormat="1" applyFont="1" applyFill="1" applyBorder="1" applyProtection="1"/>
    <xf numFmtId="0" fontId="140" fillId="74" borderId="0" xfId="419" applyFill="1" applyProtection="1"/>
    <xf numFmtId="164" fontId="140" fillId="0" borderId="0" xfId="421" applyNumberFormat="1" applyFont="1" applyProtection="1"/>
    <xf numFmtId="164" fontId="38" fillId="74" borderId="0" xfId="419" applyNumberFormat="1" applyFont="1" applyFill="1" applyBorder="1" applyProtection="1"/>
    <xf numFmtId="0" fontId="38" fillId="74" borderId="0" xfId="419" applyFont="1" applyFill="1" applyBorder="1" applyProtection="1"/>
    <xf numFmtId="0" fontId="142" fillId="74" borderId="93" xfId="419" applyFont="1" applyFill="1" applyBorder="1" applyAlignment="1" applyProtection="1">
      <alignment vertical="center" wrapText="1"/>
    </xf>
    <xf numFmtId="0" fontId="142" fillId="74" borderId="73" xfId="419" applyFont="1" applyFill="1" applyBorder="1" applyProtection="1"/>
    <xf numFmtId="0" fontId="142" fillId="74" borderId="94" xfId="419" applyFont="1" applyFill="1" applyBorder="1" applyAlignment="1" applyProtection="1">
      <alignment vertical="center" wrapText="1"/>
    </xf>
    <xf numFmtId="0" fontId="142" fillId="74" borderId="88" xfId="419" applyFont="1" applyFill="1" applyBorder="1" applyProtection="1"/>
    <xf numFmtId="0" fontId="142" fillId="74" borderId="95" xfId="419" applyFont="1" applyFill="1" applyBorder="1" applyAlignment="1" applyProtection="1">
      <alignment vertical="center" wrapText="1"/>
    </xf>
    <xf numFmtId="0" fontId="142" fillId="74" borderId="73" xfId="419" applyFont="1" applyFill="1" applyBorder="1" applyAlignment="1" applyProtection="1"/>
    <xf numFmtId="0" fontId="142" fillId="74" borderId="88" xfId="419" applyFont="1" applyFill="1" applyBorder="1" applyAlignment="1" applyProtection="1"/>
    <xf numFmtId="0" fontId="143" fillId="74" borderId="0" xfId="419" applyFont="1" applyFill="1" applyBorder="1" applyProtection="1"/>
    <xf numFmtId="0" fontId="144" fillId="74" borderId="100" xfId="419" applyFont="1" applyFill="1" applyBorder="1" applyAlignment="1" applyProtection="1">
      <alignment horizontal="center" vertical="center"/>
    </xf>
    <xf numFmtId="0" fontId="144" fillId="74" borderId="101" xfId="419" applyFont="1" applyFill="1" applyBorder="1" applyAlignment="1" applyProtection="1">
      <alignment horizontal="center" vertical="center"/>
    </xf>
    <xf numFmtId="0" fontId="144" fillId="74" borderId="102" xfId="419" applyFont="1" applyFill="1" applyBorder="1" applyAlignment="1" applyProtection="1">
      <alignment horizontal="center" vertical="center"/>
    </xf>
    <xf numFmtId="0" fontId="145" fillId="0" borderId="78" xfId="419" applyFont="1" applyBorder="1" applyProtection="1"/>
    <xf numFmtId="0" fontId="38" fillId="74" borderId="0" xfId="419" applyFont="1" applyFill="1" applyBorder="1" applyProtection="1">
      <protection hidden="1"/>
    </xf>
    <xf numFmtId="0" fontId="135" fillId="74" borderId="0" xfId="419" applyFont="1" applyFill="1" applyBorder="1" applyProtection="1">
      <protection hidden="1"/>
    </xf>
    <xf numFmtId="0" fontId="145" fillId="0" borderId="103" xfId="419" applyFont="1" applyBorder="1" applyProtection="1"/>
    <xf numFmtId="0" fontId="145" fillId="0" borderId="0" xfId="419" applyFont="1" applyProtection="1"/>
    <xf numFmtId="0" fontId="142" fillId="0" borderId="18" xfId="419" applyFont="1" applyBorder="1" applyProtection="1"/>
    <xf numFmtId="0" fontId="146" fillId="0" borderId="0" xfId="419" applyFont="1" applyFill="1" applyProtection="1"/>
    <xf numFmtId="0" fontId="146" fillId="0" borderId="0" xfId="419" applyFont="1" applyFill="1" applyBorder="1" applyProtection="1"/>
    <xf numFmtId="0" fontId="105" fillId="74" borderId="0" xfId="419" applyFont="1" applyFill="1" applyBorder="1" applyProtection="1">
      <protection hidden="1"/>
    </xf>
    <xf numFmtId="0" fontId="147" fillId="74" borderId="0" xfId="419" applyFont="1" applyFill="1" applyBorder="1" applyProtection="1">
      <protection hidden="1"/>
    </xf>
    <xf numFmtId="0" fontId="105" fillId="0" borderId="0" xfId="419" applyFont="1" applyFill="1" applyAlignment="1" applyProtection="1">
      <alignment horizontal="left" vertical="center"/>
    </xf>
    <xf numFmtId="0" fontId="147" fillId="74" borderId="0" xfId="419" applyFont="1" applyFill="1" applyProtection="1"/>
    <xf numFmtId="0" fontId="105" fillId="74" borderId="0" xfId="419" applyFont="1" applyFill="1" applyProtection="1"/>
    <xf numFmtId="0" fontId="148" fillId="0" borderId="0" xfId="419" applyFont="1" applyFill="1" applyAlignment="1" applyProtection="1">
      <alignment horizontal="left" vertical="center"/>
    </xf>
    <xf numFmtId="0" fontId="149" fillId="79" borderId="0" xfId="422">
      <alignment vertical="center"/>
      <protection locked="0"/>
    </xf>
    <xf numFmtId="0" fontId="135" fillId="74" borderId="0" xfId="419" applyFont="1" applyFill="1" applyBorder="1" applyProtection="1"/>
    <xf numFmtId="0" fontId="140" fillId="74" borderId="0" xfId="419" applyFill="1" applyProtection="1">
      <protection locked="0"/>
    </xf>
    <xf numFmtId="0" fontId="141" fillId="74" borderId="0" xfId="419" applyFont="1" applyFill="1" applyProtection="1">
      <protection locked="0"/>
    </xf>
    <xf numFmtId="0" fontId="3" fillId="74" borderId="0" xfId="419" applyFont="1" applyFill="1" applyProtection="1">
      <protection locked="0"/>
    </xf>
    <xf numFmtId="0" fontId="140" fillId="74" borderId="0" xfId="419" applyFill="1" applyBorder="1" applyProtection="1">
      <protection locked="0"/>
    </xf>
    <xf numFmtId="164" fontId="129" fillId="71" borderId="98" xfId="420" applyNumberFormat="1" applyFont="1" applyFill="1" applyBorder="1" applyAlignment="1" applyProtection="1">
      <alignment horizontal="right" vertical="center" wrapText="1" indent="1"/>
      <protection locked="0"/>
    </xf>
    <xf numFmtId="164" fontId="129" fillId="71" borderId="97" xfId="420" applyNumberFormat="1" applyFont="1" applyFill="1" applyBorder="1" applyAlignment="1" applyProtection="1">
      <alignment horizontal="right" vertical="center" wrapText="1" indent="1"/>
      <protection locked="0"/>
    </xf>
    <xf numFmtId="164" fontId="129" fillId="71" borderId="96" xfId="420" applyNumberFormat="1" applyFont="1" applyFill="1" applyBorder="1" applyAlignment="1" applyProtection="1">
      <alignment horizontal="right" vertical="center" indent="1"/>
      <protection locked="0"/>
    </xf>
    <xf numFmtId="164" fontId="129" fillId="71" borderId="92" xfId="420" applyNumberFormat="1" applyFont="1" applyFill="1" applyBorder="1" applyAlignment="1" applyProtection="1">
      <alignment horizontal="right" vertical="center" wrapText="1" indent="1"/>
      <protection locked="0"/>
    </xf>
    <xf numFmtId="164" fontId="129" fillId="71" borderId="85" xfId="420" applyNumberFormat="1" applyFont="1" applyFill="1" applyBorder="1" applyAlignment="1" applyProtection="1">
      <alignment horizontal="right" vertical="center" wrapText="1" indent="1"/>
      <protection locked="0"/>
    </xf>
    <xf numFmtId="164" fontId="129" fillId="71" borderId="84" xfId="420" applyNumberFormat="1" applyFont="1" applyFill="1" applyBorder="1" applyAlignment="1" applyProtection="1">
      <alignment horizontal="right" vertical="center" indent="1"/>
      <protection locked="0"/>
    </xf>
    <xf numFmtId="164" fontId="129" fillId="71" borderId="92" xfId="420" applyNumberFormat="1" applyFont="1" applyFill="1" applyBorder="1" applyAlignment="1" applyProtection="1">
      <alignment horizontal="right" vertical="center" indent="1"/>
      <protection locked="0"/>
    </xf>
    <xf numFmtId="164" fontId="129" fillId="71" borderId="85" xfId="420" applyNumberFormat="1" applyFont="1" applyFill="1" applyBorder="1" applyAlignment="1" applyProtection="1">
      <alignment horizontal="right" vertical="center" indent="1"/>
      <protection locked="0"/>
    </xf>
    <xf numFmtId="164" fontId="129" fillId="71" borderId="81" xfId="420" applyNumberFormat="1" applyFont="1" applyFill="1" applyBorder="1" applyAlignment="1" applyProtection="1">
      <alignment horizontal="right" vertical="center" indent="1"/>
      <protection locked="0"/>
    </xf>
    <xf numFmtId="164" fontId="129" fillId="71" borderId="91" xfId="420" applyNumberFormat="1" applyFont="1" applyFill="1" applyBorder="1" applyAlignment="1" applyProtection="1">
      <alignment horizontal="right" vertical="center" indent="1"/>
      <protection locked="0"/>
    </xf>
    <xf numFmtId="164" fontId="129" fillId="71" borderId="80" xfId="420" applyNumberFormat="1" applyFont="1" applyFill="1" applyBorder="1" applyAlignment="1" applyProtection="1">
      <alignment horizontal="right" vertical="center" indent="1"/>
      <protection locked="0"/>
    </xf>
    <xf numFmtId="164" fontId="129" fillId="71" borderId="79" xfId="420" applyNumberFormat="1" applyFont="1" applyFill="1" applyBorder="1" applyAlignment="1" applyProtection="1">
      <alignment horizontal="right" vertical="center" indent="1"/>
      <protection locked="0"/>
    </xf>
    <xf numFmtId="164" fontId="129" fillId="71" borderId="90" xfId="420" applyNumberFormat="1" applyFont="1" applyFill="1" applyBorder="1" applyAlignment="1" applyProtection="1">
      <alignment horizontal="right" vertical="center" wrapText="1" indent="1"/>
      <protection locked="0"/>
    </xf>
    <xf numFmtId="164" fontId="129" fillId="71" borderId="75" xfId="420" applyNumberFormat="1" applyFont="1" applyFill="1" applyBorder="1" applyAlignment="1" applyProtection="1">
      <alignment horizontal="right" vertical="center" wrapText="1" indent="1"/>
      <protection locked="0"/>
    </xf>
    <xf numFmtId="164" fontId="129" fillId="71" borderId="74" xfId="420" applyNumberFormat="1" applyFont="1" applyFill="1" applyBorder="1" applyAlignment="1" applyProtection="1">
      <alignment horizontal="right" vertical="center" indent="1"/>
      <protection locked="0"/>
    </xf>
    <xf numFmtId="164" fontId="153" fillId="71" borderId="90" xfId="420" applyNumberFormat="1" applyFont="1" applyFill="1" applyBorder="1" applyProtection="1">
      <protection locked="0"/>
    </xf>
    <xf numFmtId="164" fontId="153" fillId="71" borderId="92" xfId="420" applyNumberFormat="1" applyFont="1" applyFill="1" applyBorder="1" applyProtection="1">
      <protection locked="0"/>
    </xf>
    <xf numFmtId="164" fontId="129" fillId="71" borderId="89" xfId="420" applyNumberFormat="1" applyFont="1" applyFill="1" applyBorder="1" applyAlignment="1" applyProtection="1">
      <alignment horizontal="right" vertical="center" indent="1"/>
      <protection locked="0"/>
    </xf>
    <xf numFmtId="164" fontId="129" fillId="71" borderId="70" xfId="420" applyNumberFormat="1" applyFont="1" applyFill="1" applyBorder="1" applyAlignment="1" applyProtection="1">
      <alignment horizontal="right" vertical="center" indent="1"/>
      <protection locked="0"/>
    </xf>
    <xf numFmtId="164" fontId="129" fillId="71" borderId="69" xfId="420" applyNumberFormat="1" applyFont="1" applyFill="1" applyBorder="1" applyAlignment="1" applyProtection="1">
      <alignment horizontal="right" vertical="center" indent="1"/>
      <protection locked="0"/>
    </xf>
    <xf numFmtId="164" fontId="2" fillId="71" borderId="98" xfId="420" applyNumberFormat="1" applyFont="1" applyFill="1" applyBorder="1" applyProtection="1">
      <protection locked="0"/>
    </xf>
    <xf numFmtId="164" fontId="2" fillId="71" borderId="97" xfId="420" applyNumberFormat="1" applyFont="1" applyFill="1" applyBorder="1" applyProtection="1">
      <protection locked="0"/>
    </xf>
    <xf numFmtId="164" fontId="2" fillId="71" borderId="96" xfId="420" applyNumberFormat="1" applyFont="1" applyFill="1" applyBorder="1" applyProtection="1">
      <protection locked="0"/>
    </xf>
    <xf numFmtId="164" fontId="2" fillId="71" borderId="92" xfId="420" applyNumberFormat="1" applyFont="1" applyFill="1" applyBorder="1" applyProtection="1">
      <protection locked="0"/>
    </xf>
    <xf numFmtId="164" fontId="2" fillId="71" borderId="85" xfId="420" applyNumberFormat="1" applyFont="1" applyFill="1" applyBorder="1" applyProtection="1">
      <protection locked="0"/>
    </xf>
    <xf numFmtId="164" fontId="2" fillId="71" borderId="84" xfId="420" applyNumberFormat="1" applyFont="1" applyFill="1" applyBorder="1" applyProtection="1">
      <protection locked="0"/>
    </xf>
    <xf numFmtId="164" fontId="2" fillId="71" borderId="81" xfId="420" applyNumberFormat="1" applyFont="1" applyFill="1" applyBorder="1" applyProtection="1">
      <protection locked="0"/>
    </xf>
    <xf numFmtId="164" fontId="2" fillId="71" borderId="91" xfId="420" applyNumberFormat="1" applyFont="1" applyFill="1" applyBorder="1" applyProtection="1">
      <protection locked="0"/>
    </xf>
    <xf numFmtId="164" fontId="2" fillId="71" borderId="80" xfId="420" applyNumberFormat="1" applyFont="1" applyFill="1" applyBorder="1" applyProtection="1">
      <protection locked="0"/>
    </xf>
    <xf numFmtId="164" fontId="2" fillId="71" borderId="79" xfId="420" applyNumberFormat="1" applyFont="1" applyFill="1" applyBorder="1" applyProtection="1">
      <protection locked="0"/>
    </xf>
    <xf numFmtId="164" fontId="2" fillId="71" borderId="90" xfId="420" applyNumberFormat="1" applyFont="1" applyFill="1" applyBorder="1" applyProtection="1">
      <protection locked="0"/>
    </xf>
    <xf numFmtId="164" fontId="2" fillId="71" borderId="75" xfId="420" applyNumberFormat="1" applyFont="1" applyFill="1" applyBorder="1" applyProtection="1">
      <protection locked="0"/>
    </xf>
    <xf numFmtId="164" fontId="2" fillId="71" borderId="74" xfId="420" applyNumberFormat="1" applyFont="1" applyFill="1" applyBorder="1" applyProtection="1">
      <protection locked="0"/>
    </xf>
    <xf numFmtId="164" fontId="2" fillId="0" borderId="90" xfId="420" applyNumberFormat="1" applyFont="1" applyFill="1" applyBorder="1" applyProtection="1">
      <protection locked="0"/>
    </xf>
    <xf numFmtId="164" fontId="2" fillId="0" borderId="75" xfId="420" applyNumberFormat="1" applyFont="1" applyFill="1" applyBorder="1" applyProtection="1">
      <protection locked="0"/>
    </xf>
    <xf numFmtId="164" fontId="2" fillId="0" borderId="74" xfId="420" applyNumberFormat="1" applyFont="1" applyFill="1" applyBorder="1" applyProtection="1">
      <protection locked="0"/>
    </xf>
    <xf numFmtId="164" fontId="2" fillId="0" borderId="92" xfId="420" applyNumberFormat="1" applyFont="1" applyFill="1" applyBorder="1" applyProtection="1">
      <protection locked="0"/>
    </xf>
    <xf numFmtId="164" fontId="2" fillId="0" borderId="85" xfId="420" applyNumberFormat="1" applyFont="1" applyFill="1" applyBorder="1" applyProtection="1">
      <protection locked="0"/>
    </xf>
    <xf numFmtId="164" fontId="2" fillId="0" borderId="84" xfId="420" applyNumberFormat="1" applyFont="1" applyFill="1" applyBorder="1" applyProtection="1">
      <protection locked="0"/>
    </xf>
    <xf numFmtId="164" fontId="2" fillId="0" borderId="81" xfId="420" applyNumberFormat="1" applyFont="1" applyFill="1" applyBorder="1" applyProtection="1">
      <protection locked="0"/>
    </xf>
    <xf numFmtId="164" fontId="2" fillId="0" borderId="91" xfId="420" applyNumberFormat="1" applyFont="1" applyFill="1" applyBorder="1" applyProtection="1">
      <protection locked="0"/>
    </xf>
    <xf numFmtId="164" fontId="2" fillId="0" borderId="80" xfId="420" applyNumberFormat="1" applyFont="1" applyFill="1" applyBorder="1" applyProtection="1">
      <protection locked="0"/>
    </xf>
    <xf numFmtId="164" fontId="2" fillId="0" borderId="79" xfId="420" applyNumberFormat="1" applyFont="1" applyFill="1" applyBorder="1" applyProtection="1">
      <protection locked="0"/>
    </xf>
    <xf numFmtId="164" fontId="3" fillId="0" borderId="70" xfId="420" applyNumberFormat="1" applyFont="1" applyFill="1" applyBorder="1" applyAlignment="1" applyProtection="1">
      <alignment horizontal="right" vertical="center" indent="1"/>
      <protection locked="0"/>
    </xf>
    <xf numFmtId="164" fontId="2" fillId="0" borderId="69" xfId="420" applyNumberFormat="1" applyFont="1" applyFill="1" applyBorder="1" applyProtection="1">
      <protection locked="0"/>
    </xf>
    <xf numFmtId="164" fontId="130" fillId="0" borderId="0" xfId="106" applyNumberFormat="1" applyFont="1"/>
    <xf numFmtId="0" fontId="129" fillId="0" borderId="0" xfId="0" applyFont="1"/>
    <xf numFmtId="164" fontId="139" fillId="0" borderId="5" xfId="0" applyNumberFormat="1" applyFont="1" applyBorder="1"/>
    <xf numFmtId="164" fontId="3" fillId="71" borderId="89" xfId="420" applyNumberFormat="1" applyFont="1" applyFill="1" applyBorder="1" applyAlignment="1" applyProtection="1">
      <alignment horizontal="right" vertical="center" indent="1"/>
      <protection locked="0"/>
    </xf>
    <xf numFmtId="164" fontId="3" fillId="71" borderId="70" xfId="420" applyNumberFormat="1" applyFont="1" applyFill="1" applyBorder="1" applyAlignment="1" applyProtection="1">
      <alignment horizontal="right" vertical="center" indent="1"/>
      <protection locked="0"/>
    </xf>
    <xf numFmtId="164" fontId="2" fillId="71" borderId="69" xfId="420" applyNumberFormat="1" applyFont="1" applyFill="1" applyBorder="1" applyProtection="1">
      <protection locked="0"/>
    </xf>
    <xf numFmtId="164" fontId="2" fillId="0" borderId="97" xfId="420" applyNumberFormat="1" applyFont="1" applyFill="1" applyBorder="1" applyProtection="1">
      <protection locked="0"/>
    </xf>
    <xf numFmtId="164" fontId="2" fillId="0" borderId="96" xfId="420" applyNumberFormat="1" applyFont="1" applyFill="1" applyBorder="1" applyProtection="1">
      <protection locked="0"/>
    </xf>
    <xf numFmtId="164" fontId="2" fillId="0" borderId="86" xfId="420" applyNumberFormat="1" applyFont="1" applyFill="1" applyBorder="1" applyProtection="1">
      <protection locked="0"/>
    </xf>
    <xf numFmtId="164" fontId="130" fillId="0" borderId="0" xfId="0" applyNumberFormat="1" applyFont="1"/>
    <xf numFmtId="164" fontId="139" fillId="0" borderId="0" xfId="0" applyNumberFormat="1" applyFont="1"/>
    <xf numFmtId="164" fontId="3" fillId="0" borderId="0" xfId="106" applyNumberFormat="1" applyFont="1"/>
    <xf numFmtId="164" fontId="2" fillId="0" borderId="76" xfId="420" applyNumberFormat="1" applyFont="1" applyFill="1" applyBorder="1" applyProtection="1">
      <protection locked="0"/>
    </xf>
    <xf numFmtId="164" fontId="2" fillId="71" borderId="76" xfId="420" applyNumberFormat="1" applyFont="1" applyFill="1" applyBorder="1" applyProtection="1">
      <protection locked="0"/>
    </xf>
    <xf numFmtId="164" fontId="2" fillId="71" borderId="86" xfId="420" applyNumberFormat="1" applyFont="1" applyFill="1" applyBorder="1" applyProtection="1">
      <protection locked="0"/>
    </xf>
    <xf numFmtId="164" fontId="3" fillId="71" borderId="81" xfId="420" applyNumberFormat="1" applyFont="1" applyFill="1" applyBorder="1" applyAlignment="1" applyProtection="1">
      <alignment horizontal="right" vertical="center" indent="1"/>
      <protection locked="0"/>
    </xf>
    <xf numFmtId="164" fontId="3" fillId="71" borderId="80" xfId="420" applyNumberFormat="1" applyFont="1" applyFill="1" applyBorder="1" applyAlignment="1" applyProtection="1">
      <alignment horizontal="right" vertical="center" indent="1"/>
      <protection locked="0"/>
    </xf>
    <xf numFmtId="164" fontId="3" fillId="0" borderId="81" xfId="420" applyNumberFormat="1" applyFont="1" applyFill="1" applyBorder="1" applyAlignment="1" applyProtection="1">
      <alignment horizontal="right" vertical="center" indent="1"/>
      <protection locked="0"/>
    </xf>
    <xf numFmtId="164" fontId="3" fillId="0" borderId="80" xfId="420" applyNumberFormat="1" applyFont="1" applyFill="1" applyBorder="1" applyAlignment="1" applyProtection="1">
      <alignment horizontal="right" vertical="center" indent="1"/>
      <protection locked="0"/>
    </xf>
    <xf numFmtId="164" fontId="3" fillId="0" borderId="75" xfId="420" applyNumberFormat="1" applyFont="1" applyFill="1" applyBorder="1" applyAlignment="1" applyProtection="1">
      <alignment horizontal="right" vertical="center" indent="1"/>
      <protection locked="0"/>
    </xf>
    <xf numFmtId="164" fontId="3" fillId="0" borderId="71" xfId="420" applyNumberFormat="1" applyFont="1" applyFill="1" applyBorder="1" applyAlignment="1" applyProtection="1">
      <alignment horizontal="right" vertical="center" indent="1"/>
      <protection locked="0"/>
    </xf>
    <xf numFmtId="164" fontId="130" fillId="0" borderId="48" xfId="106" applyNumberFormat="1" applyFont="1" applyFill="1" applyBorder="1"/>
    <xf numFmtId="164" fontId="154" fillId="0" borderId="76" xfId="420" applyNumberFormat="1" applyFont="1" applyFill="1" applyBorder="1" applyProtection="1">
      <protection locked="0"/>
    </xf>
    <xf numFmtId="164" fontId="130" fillId="0" borderId="76" xfId="420" applyNumberFormat="1" applyFont="1" applyFill="1" applyBorder="1" applyAlignment="1" applyProtection="1">
      <alignment horizontal="right" vertical="center" indent="1"/>
      <protection locked="0"/>
    </xf>
    <xf numFmtId="164" fontId="154" fillId="0" borderId="99" xfId="420" applyNumberFormat="1" applyFont="1" applyFill="1" applyBorder="1" applyProtection="1">
      <protection locked="0"/>
    </xf>
    <xf numFmtId="185" fontId="129" fillId="0" borderId="0" xfId="282" applyNumberFormat="1" applyFont="1"/>
    <xf numFmtId="164" fontId="139" fillId="0" borderId="0" xfId="106" applyNumberFormat="1" applyFont="1"/>
    <xf numFmtId="164" fontId="139" fillId="0" borderId="0" xfId="0" applyNumberFormat="1" applyFont="1" applyBorder="1"/>
    <xf numFmtId="164" fontId="131" fillId="0" borderId="0" xfId="0" applyNumberFormat="1" applyFont="1" applyBorder="1"/>
    <xf numFmtId="9" fontId="129" fillId="0" borderId="30" xfId="282" applyFont="1" applyFill="1" applyBorder="1"/>
    <xf numFmtId="0" fontId="131" fillId="0" borderId="0" xfId="0" applyFont="1" applyAlignment="1">
      <alignment horizontal="left"/>
    </xf>
    <xf numFmtId="185" fontId="140" fillId="0" borderId="0" xfId="282" applyNumberFormat="1" applyFont="1" applyProtection="1"/>
    <xf numFmtId="0" fontId="0" fillId="0" borderId="57" xfId="0" applyBorder="1"/>
    <xf numFmtId="0" fontId="0" fillId="71" borderId="48" xfId="0" applyFill="1" applyBorder="1"/>
    <xf numFmtId="164" fontId="130" fillId="0" borderId="48" xfId="0" applyNumberFormat="1" applyFont="1" applyBorder="1"/>
    <xf numFmtId="164" fontId="3" fillId="0" borderId="48" xfId="0" applyNumberFormat="1" applyFont="1" applyBorder="1"/>
    <xf numFmtId="164" fontId="139" fillId="0" borderId="5" xfId="106" applyNumberFormat="1" applyFont="1" applyBorder="1"/>
    <xf numFmtId="164" fontId="129" fillId="0" borderId="0" xfId="106" applyNumberFormat="1" applyFont="1" applyFill="1" applyBorder="1"/>
    <xf numFmtId="10" fontId="3" fillId="0" borderId="0" xfId="282" applyNumberFormat="1" applyFont="1" applyFill="1" applyBorder="1"/>
    <xf numFmtId="10" fontId="129" fillId="0" borderId="48" xfId="282" applyNumberFormat="1" applyFont="1" applyBorder="1"/>
    <xf numFmtId="185" fontId="3" fillId="0" borderId="0" xfId="282" applyNumberFormat="1" applyFont="1"/>
    <xf numFmtId="0" fontId="131" fillId="0" borderId="0" xfId="0" applyFont="1" applyAlignment="1">
      <alignment horizontal="center"/>
    </xf>
    <xf numFmtId="164" fontId="130" fillId="0" borderId="0" xfId="0" applyNumberFormat="1" applyFont="1" applyBorder="1"/>
    <xf numFmtId="164" fontId="1" fillId="0" borderId="76" xfId="420" applyNumberFormat="1" applyFont="1" applyFill="1" applyBorder="1" applyProtection="1">
      <protection locked="0"/>
    </xf>
    <xf numFmtId="164" fontId="1" fillId="0" borderId="75" xfId="420" applyNumberFormat="1" applyFont="1" applyFill="1" applyBorder="1" applyProtection="1">
      <protection locked="0"/>
    </xf>
    <xf numFmtId="164" fontId="1" fillId="0" borderId="74" xfId="420" applyNumberFormat="1" applyFont="1" applyFill="1" applyBorder="1" applyProtection="1">
      <protection locked="0"/>
    </xf>
    <xf numFmtId="164" fontId="139" fillId="0" borderId="85" xfId="420" applyNumberFormat="1" applyFont="1" applyFill="1" applyBorder="1" applyAlignment="1" applyProtection="1">
      <alignment horizontal="right" vertical="center" indent="1"/>
      <protection locked="0"/>
    </xf>
    <xf numFmtId="164" fontId="1" fillId="0" borderId="84" xfId="420" applyNumberFormat="1" applyFont="1" applyFill="1" applyBorder="1" applyProtection="1">
      <protection locked="0"/>
    </xf>
    <xf numFmtId="164" fontId="1" fillId="0" borderId="81" xfId="420" applyNumberFormat="1" applyFont="1" applyFill="1" applyBorder="1" applyProtection="1">
      <protection locked="0"/>
    </xf>
    <xf numFmtId="164" fontId="1" fillId="0" borderId="80" xfId="420" applyNumberFormat="1" applyFont="1" applyFill="1" applyBorder="1" applyProtection="1">
      <protection locked="0"/>
    </xf>
    <xf numFmtId="164" fontId="1" fillId="0" borderId="79" xfId="420" applyNumberFormat="1" applyFont="1" applyFill="1" applyBorder="1" applyProtection="1">
      <protection locked="0"/>
    </xf>
    <xf numFmtId="164" fontId="155" fillId="0" borderId="0" xfId="419" applyNumberFormat="1" applyFont="1" applyProtection="1"/>
    <xf numFmtId="43" fontId="129" fillId="0" borderId="48" xfId="106" applyNumberFormat="1" applyFont="1" applyFill="1" applyBorder="1"/>
    <xf numFmtId="0" fontId="3" fillId="74" borderId="0" xfId="419" applyFont="1" applyFill="1" applyAlignment="1" applyProtection="1">
      <alignment horizontal="right"/>
    </xf>
    <xf numFmtId="165" fontId="29" fillId="70" borderId="26" xfId="124" applyNumberFormat="1" applyFont="1" applyFill="1" applyBorder="1" applyAlignment="1">
      <alignment horizontal="center"/>
    </xf>
    <xf numFmtId="165" fontId="29" fillId="70" borderId="28" xfId="124" applyNumberFormat="1" applyFont="1" applyFill="1" applyBorder="1" applyAlignment="1">
      <alignment horizontal="center"/>
    </xf>
    <xf numFmtId="44" fontId="0" fillId="0" borderId="0" xfId="0" applyNumberFormat="1"/>
    <xf numFmtId="44" fontId="3" fillId="0" borderId="0" xfId="124" applyNumberFormat="1" applyFont="1" applyFill="1" applyBorder="1" applyAlignment="1">
      <alignment horizontal="center"/>
    </xf>
    <xf numFmtId="10" fontId="129" fillId="0" borderId="48" xfId="282" quotePrefix="1" applyNumberFormat="1" applyFont="1" applyBorder="1"/>
    <xf numFmtId="9" fontId="3" fillId="0" borderId="48" xfId="282" applyFont="1" applyBorder="1"/>
    <xf numFmtId="0" fontId="3" fillId="0" borderId="48" xfId="0" quotePrefix="1" applyFont="1" applyFill="1" applyBorder="1" applyAlignment="1">
      <alignment horizontal="left" vertical="center" wrapText="1"/>
    </xf>
    <xf numFmtId="0" fontId="48" fillId="0" borderId="56" xfId="0" applyFont="1" applyFill="1" applyBorder="1" applyAlignment="1">
      <alignment vertical="top"/>
    </xf>
    <xf numFmtId="165" fontId="129" fillId="70" borderId="56" xfId="124" applyNumberFormat="1" applyFont="1" applyFill="1" applyBorder="1" applyAlignment="1">
      <alignment vertical="top"/>
    </xf>
    <xf numFmtId="185" fontId="129" fillId="70" borderId="56" xfId="416" applyNumberFormat="1" applyFont="1" applyFill="1" applyBorder="1" applyAlignment="1">
      <alignment horizontal="center" vertical="top"/>
    </xf>
    <xf numFmtId="164" fontId="0" fillId="0" borderId="56" xfId="106" applyNumberFormat="1" applyFont="1" applyFill="1" applyBorder="1" applyAlignment="1">
      <alignment vertical="top"/>
    </xf>
    <xf numFmtId="185" fontId="129" fillId="70" borderId="56" xfId="0" applyNumberFormat="1" applyFont="1" applyFill="1" applyBorder="1" applyAlignment="1">
      <alignment horizontal="center" vertical="top"/>
    </xf>
    <xf numFmtId="164" fontId="129" fillId="70" borderId="56" xfId="106" applyNumberFormat="1" applyFont="1" applyFill="1" applyBorder="1" applyAlignment="1">
      <alignment vertical="top"/>
    </xf>
    <xf numFmtId="0" fontId="48" fillId="0" borderId="55" xfId="0" applyFont="1" applyFill="1" applyBorder="1" applyAlignment="1">
      <alignment vertical="top"/>
    </xf>
    <xf numFmtId="165" fontId="129" fillId="70" borderId="55" xfId="124" applyNumberFormat="1" applyFont="1" applyFill="1" applyBorder="1" applyAlignment="1">
      <alignment vertical="top"/>
    </xf>
    <xf numFmtId="185" fontId="129" fillId="70" borderId="55" xfId="416" applyNumberFormat="1" applyFont="1" applyFill="1" applyBorder="1" applyAlignment="1">
      <alignment horizontal="center" vertical="top"/>
    </xf>
    <xf numFmtId="164" fontId="0" fillId="0" borderId="55" xfId="106" applyNumberFormat="1" applyFont="1" applyFill="1" applyBorder="1" applyAlignment="1">
      <alignment vertical="top"/>
    </xf>
    <xf numFmtId="185" fontId="129" fillId="70" borderId="55" xfId="0" applyNumberFormat="1" applyFont="1" applyFill="1" applyBorder="1" applyAlignment="1">
      <alignment horizontal="center" vertical="top"/>
    </xf>
    <xf numFmtId="164" fontId="129" fillId="70" borderId="55" xfId="106" applyNumberFormat="1" applyFont="1" applyFill="1" applyBorder="1" applyAlignment="1">
      <alignment vertical="top"/>
    </xf>
    <xf numFmtId="0" fontId="48" fillId="0" borderId="43" xfId="0" applyFont="1" applyFill="1" applyBorder="1" applyAlignment="1">
      <alignment vertical="top"/>
    </xf>
    <xf numFmtId="0" fontId="3" fillId="0" borderId="0" xfId="416" applyBorder="1"/>
    <xf numFmtId="164" fontId="129" fillId="0" borderId="0" xfId="106" applyNumberFormat="1" applyFont="1" applyFill="1" applyBorder="1" applyAlignment="1">
      <alignment vertical="top"/>
    </xf>
    <xf numFmtId="165" fontId="129" fillId="70" borderId="43" xfId="124" applyNumberFormat="1" applyFont="1" applyFill="1" applyBorder="1" applyAlignment="1">
      <alignment vertical="top"/>
    </xf>
    <xf numFmtId="185" fontId="129" fillId="70" borderId="43" xfId="416" applyNumberFormat="1" applyFont="1" applyFill="1" applyBorder="1" applyAlignment="1">
      <alignment horizontal="center" vertical="top"/>
    </xf>
    <xf numFmtId="164" fontId="0" fillId="0" borderId="43" xfId="106" applyNumberFormat="1" applyFont="1" applyFill="1" applyBorder="1" applyAlignment="1">
      <alignment vertical="top"/>
    </xf>
    <xf numFmtId="185" fontId="129" fillId="70" borderId="43" xfId="0" applyNumberFormat="1" applyFont="1" applyFill="1" applyBorder="1" applyAlignment="1">
      <alignment horizontal="center" vertical="top"/>
    </xf>
    <xf numFmtId="164" fontId="129" fillId="70" borderId="43" xfId="106" applyNumberFormat="1" applyFont="1" applyFill="1" applyBorder="1" applyAlignment="1">
      <alignment vertical="top"/>
    </xf>
    <xf numFmtId="0" fontId="3" fillId="0" borderId="0" xfId="0" applyFont="1" applyAlignment="1">
      <alignment horizontal="left" vertical="center" wrapText="1"/>
    </xf>
    <xf numFmtId="0" fontId="48" fillId="0" borderId="0" xfId="0" applyFont="1" applyFill="1" applyBorder="1" applyAlignment="1">
      <alignment horizontal="left"/>
    </xf>
    <xf numFmtId="0" fontId="48" fillId="0" borderId="56" xfId="0" applyFont="1" applyFill="1" applyBorder="1" applyAlignment="1">
      <alignment horizontal="left"/>
    </xf>
    <xf numFmtId="0" fontId="13" fillId="0" borderId="105" xfId="818" applyFont="1" applyFill="1" applyBorder="1" applyAlignment="1">
      <alignment horizontal="left" vertical="center"/>
    </xf>
    <xf numFmtId="49" fontId="140" fillId="0" borderId="107" xfId="818" applyNumberFormat="1" applyFont="1" applyFill="1" applyBorder="1" applyAlignment="1" applyProtection="1">
      <alignment horizontal="left" vertical="center"/>
      <protection locked="0"/>
    </xf>
    <xf numFmtId="49" fontId="9" fillId="0" borderId="108" xfId="818" applyNumberFormat="1" applyFont="1" applyFill="1" applyBorder="1" applyAlignment="1" applyProtection="1">
      <alignment vertical="center"/>
      <protection locked="0"/>
    </xf>
    <xf numFmtId="49" fontId="13" fillId="0" borderId="108" xfId="818" applyNumberFormat="1" applyFont="1" applyFill="1" applyBorder="1" applyAlignment="1" applyProtection="1">
      <alignment vertical="center"/>
      <protection locked="0"/>
    </xf>
    <xf numFmtId="49" fontId="13" fillId="0" borderId="109" xfId="818" applyNumberFormat="1" applyFont="1" applyFill="1" applyBorder="1" applyAlignment="1" applyProtection="1">
      <alignment vertical="center"/>
      <protection locked="0"/>
    </xf>
    <xf numFmtId="49" fontId="13" fillId="0" borderId="110" xfId="818" applyNumberFormat="1" applyFont="1" applyFill="1" applyBorder="1" applyAlignment="1" applyProtection="1">
      <alignment vertical="center"/>
      <protection locked="0"/>
    </xf>
    <xf numFmtId="0" fontId="149" fillId="79" borderId="35" xfId="422" applyBorder="1" applyAlignment="1">
      <alignment horizontal="left" vertical="top"/>
      <protection locked="0"/>
    </xf>
    <xf numFmtId="0" fontId="149" fillId="79" borderId="37" xfId="422" applyBorder="1" applyAlignment="1">
      <alignment horizontal="left" vertical="top"/>
      <protection locked="0"/>
    </xf>
    <xf numFmtId="0" fontId="13" fillId="71" borderId="38" xfId="818" applyFont="1" applyFill="1" applyBorder="1" applyAlignment="1">
      <alignment horizontal="left" vertical="center"/>
    </xf>
    <xf numFmtId="0" fontId="13" fillId="71" borderId="39" xfId="818" applyFont="1" applyFill="1" applyBorder="1" applyAlignment="1">
      <alignment horizontal="left" vertical="center" wrapText="1"/>
    </xf>
    <xf numFmtId="49" fontId="140" fillId="0" borderId="111" xfId="818" applyNumberFormat="1" applyFont="1" applyFill="1" applyBorder="1" applyAlignment="1" applyProtection="1">
      <alignment horizontal="left" vertical="center"/>
      <protection locked="0"/>
    </xf>
    <xf numFmtId="49" fontId="9" fillId="0" borderId="112" xfId="818" applyNumberFormat="1" applyFont="1" applyFill="1" applyBorder="1" applyAlignment="1" applyProtection="1">
      <alignment vertical="center"/>
      <protection locked="0"/>
    </xf>
    <xf numFmtId="49" fontId="13" fillId="0" borderId="112" xfId="818" applyNumberFormat="1" applyFont="1" applyFill="1" applyBorder="1" applyAlignment="1" applyProtection="1">
      <alignment vertical="center"/>
      <protection locked="0"/>
    </xf>
    <xf numFmtId="49" fontId="13" fillId="0" borderId="113" xfId="818" applyNumberFormat="1" applyFont="1" applyFill="1" applyBorder="1" applyAlignment="1" applyProtection="1">
      <alignment vertical="center"/>
      <protection locked="0"/>
    </xf>
    <xf numFmtId="49" fontId="13" fillId="0" borderId="114" xfId="818" applyNumberFormat="1" applyFont="1" applyFill="1" applyBorder="1" applyAlignment="1" applyProtection="1">
      <alignment vertical="center"/>
      <protection locked="0"/>
    </xf>
    <xf numFmtId="0" fontId="140" fillId="0" borderId="41" xfId="419" applyBorder="1" applyProtection="1"/>
    <xf numFmtId="0" fontId="13" fillId="74" borderId="0" xfId="818" applyFont="1" applyFill="1" applyProtection="1">
      <protection locked="0"/>
    </xf>
    <xf numFmtId="0" fontId="140" fillId="0" borderId="0" xfId="818" applyProtection="1">
      <protection locked="0"/>
    </xf>
    <xf numFmtId="0" fontId="140" fillId="74" borderId="0" xfId="818" applyFill="1" applyProtection="1">
      <protection locked="0"/>
    </xf>
    <xf numFmtId="0" fontId="143" fillId="78" borderId="118" xfId="818" applyFont="1" applyFill="1" applyBorder="1" applyAlignment="1">
      <alignment horizontal="center" vertical="center"/>
    </xf>
    <xf numFmtId="0" fontId="143" fillId="78" borderId="119" xfId="818" applyFont="1" applyFill="1" applyBorder="1" applyAlignment="1">
      <alignment horizontal="center" vertical="center"/>
    </xf>
    <xf numFmtId="0" fontId="143" fillId="78" borderId="120" xfId="818" applyFont="1" applyFill="1" applyBorder="1" applyAlignment="1">
      <alignment horizontal="center" vertical="center"/>
    </xf>
    <xf numFmtId="0" fontId="140" fillId="74" borderId="0" xfId="818" applyFill="1"/>
    <xf numFmtId="0" fontId="13" fillId="74" borderId="0" xfId="818" applyFont="1" applyFill="1"/>
    <xf numFmtId="0" fontId="135" fillId="74" borderId="0" xfId="818" applyFont="1" applyFill="1" applyBorder="1" applyAlignment="1">
      <alignment vertical="center"/>
    </xf>
    <xf numFmtId="164" fontId="0" fillId="71" borderId="121" xfId="420" applyNumberFormat="1" applyFont="1" applyFill="1" applyBorder="1" applyAlignment="1" applyProtection="1">
      <alignment horizontal="right"/>
      <protection locked="0"/>
    </xf>
    <xf numFmtId="164" fontId="0" fillId="71" borderId="122" xfId="420" applyNumberFormat="1" applyFont="1" applyFill="1" applyBorder="1" applyAlignment="1" applyProtection="1">
      <alignment horizontal="right"/>
      <protection locked="0"/>
    </xf>
    <xf numFmtId="164" fontId="0" fillId="71" borderId="123" xfId="420" applyNumberFormat="1" applyFont="1" applyFill="1" applyBorder="1" applyAlignment="1" applyProtection="1">
      <alignment horizontal="right"/>
      <protection locked="0"/>
    </xf>
    <xf numFmtId="164" fontId="140" fillId="71" borderId="124" xfId="420" applyNumberFormat="1" applyFont="1" applyFill="1" applyBorder="1" applyAlignment="1" applyProtection="1">
      <alignment horizontal="right"/>
      <protection locked="0"/>
    </xf>
    <xf numFmtId="164" fontId="140" fillId="71" borderId="125" xfId="420" applyNumberFormat="1" applyFont="1" applyFill="1" applyBorder="1" applyAlignment="1" applyProtection="1">
      <alignment horizontal="right"/>
      <protection locked="0"/>
    </xf>
    <xf numFmtId="164" fontId="140" fillId="71" borderId="126" xfId="420" applyNumberFormat="1" applyFont="1" applyFill="1" applyBorder="1" applyAlignment="1" applyProtection="1">
      <alignment horizontal="right"/>
      <protection locked="0"/>
    </xf>
    <xf numFmtId="164" fontId="0" fillId="71" borderId="124" xfId="420" applyNumberFormat="1" applyFont="1" applyFill="1" applyBorder="1" applyAlignment="1" applyProtection="1">
      <alignment horizontal="right"/>
      <protection locked="0"/>
    </xf>
    <xf numFmtId="164" fontId="0" fillId="71" borderId="125" xfId="420" applyNumberFormat="1" applyFont="1" applyFill="1" applyBorder="1" applyAlignment="1" applyProtection="1">
      <alignment horizontal="right"/>
      <protection locked="0"/>
    </xf>
    <xf numFmtId="164" fontId="0" fillId="71" borderId="126" xfId="420" applyNumberFormat="1" applyFont="1" applyFill="1" applyBorder="1" applyAlignment="1" applyProtection="1">
      <alignment horizontal="right"/>
      <protection locked="0"/>
    </xf>
    <xf numFmtId="164" fontId="0" fillId="0" borderId="124" xfId="420" applyNumberFormat="1" applyFont="1" applyFill="1" applyBorder="1" applyAlignment="1" applyProtection="1">
      <alignment horizontal="right"/>
      <protection locked="0"/>
    </xf>
    <xf numFmtId="164" fontId="0" fillId="0" borderId="125" xfId="420" applyNumberFormat="1" applyFont="1" applyFill="1" applyBorder="1" applyAlignment="1" applyProtection="1">
      <alignment horizontal="right"/>
      <protection locked="0"/>
    </xf>
    <xf numFmtId="164" fontId="0" fillId="0" borderId="126" xfId="420" applyNumberFormat="1" applyFont="1" applyFill="1" applyBorder="1" applyAlignment="1" applyProtection="1">
      <alignment horizontal="right"/>
      <protection locked="0"/>
    </xf>
    <xf numFmtId="164" fontId="0" fillId="71" borderId="127" xfId="420" applyNumberFormat="1" applyFont="1" applyFill="1" applyBorder="1" applyAlignment="1" applyProtection="1">
      <alignment horizontal="right"/>
      <protection locked="0"/>
    </xf>
    <xf numFmtId="164" fontId="0" fillId="71" borderId="128" xfId="420" applyNumberFormat="1" applyFont="1" applyFill="1" applyBorder="1" applyAlignment="1" applyProtection="1">
      <alignment horizontal="right"/>
      <protection locked="0"/>
    </xf>
    <xf numFmtId="164" fontId="0" fillId="71" borderId="129" xfId="420" applyNumberFormat="1" applyFont="1" applyFill="1" applyBorder="1" applyAlignment="1" applyProtection="1">
      <alignment horizontal="right"/>
      <protection locked="0"/>
    </xf>
    <xf numFmtId="0" fontId="140" fillId="0" borderId="104" xfId="419" applyBorder="1" applyProtection="1"/>
    <xf numFmtId="164" fontId="140" fillId="0" borderId="130" xfId="420" applyNumberFormat="1" applyFont="1" applyFill="1" applyBorder="1" applyAlignment="1">
      <alignment horizontal="right" vertical="center"/>
    </xf>
    <xf numFmtId="164" fontId="140" fillId="0" borderId="131" xfId="420" applyNumberFormat="1" applyFont="1" applyFill="1" applyBorder="1" applyAlignment="1">
      <alignment horizontal="right" vertical="center"/>
    </xf>
    <xf numFmtId="164" fontId="13" fillId="71" borderId="132" xfId="420" applyNumberFormat="1" applyFont="1" applyFill="1" applyBorder="1" applyAlignment="1">
      <alignment vertical="center"/>
    </xf>
    <xf numFmtId="0" fontId="140" fillId="0" borderId="38" xfId="818" applyFont="1" applyFill="1" applyBorder="1" applyAlignment="1">
      <alignment horizontal="left" vertical="center"/>
    </xf>
    <xf numFmtId="0" fontId="140" fillId="0" borderId="40" xfId="818" applyFill="1" applyBorder="1" applyAlignment="1"/>
    <xf numFmtId="0" fontId="149" fillId="79" borderId="35" xfId="422" applyBorder="1">
      <alignment vertical="center"/>
      <protection locked="0"/>
    </xf>
    <xf numFmtId="0" fontId="140" fillId="0" borderId="39" xfId="419" applyBorder="1" applyProtection="1"/>
    <xf numFmtId="164" fontId="140" fillId="0" borderId="133" xfId="420" applyNumberFormat="1" applyFont="1" applyFill="1" applyBorder="1" applyAlignment="1">
      <alignment horizontal="right" vertical="center"/>
    </xf>
    <xf numFmtId="211" fontId="129" fillId="79" borderId="48" xfId="0" applyNumberFormat="1" applyFont="1" applyFill="1" applyBorder="1"/>
    <xf numFmtId="9" fontId="129" fillId="79" borderId="48" xfId="282" applyFont="1" applyFill="1" applyBorder="1"/>
    <xf numFmtId="9" fontId="129" fillId="84" borderId="48" xfId="0" applyNumberFormat="1" applyFont="1" applyFill="1" applyBorder="1" applyAlignment="1">
      <alignment horizontal="center"/>
    </xf>
    <xf numFmtId="0" fontId="65" fillId="84" borderId="0" xfId="273" applyFont="1" applyFill="1" applyAlignment="1">
      <alignment horizontal="center"/>
    </xf>
    <xf numFmtId="211" fontId="0" fillId="79" borderId="48" xfId="0" applyNumberFormat="1" applyFill="1" applyBorder="1"/>
    <xf numFmtId="211" fontId="3" fillId="79" borderId="48" xfId="0" applyNumberFormat="1" applyFont="1" applyFill="1" applyBorder="1"/>
    <xf numFmtId="212" fontId="129" fillId="79" borderId="48" xfId="0" applyNumberFormat="1" applyFont="1" applyFill="1" applyBorder="1"/>
    <xf numFmtId="0" fontId="129" fillId="79" borderId="48" xfId="0" applyNumberFormat="1" applyFont="1" applyFill="1" applyBorder="1" applyAlignment="1">
      <alignment horizontal="center"/>
    </xf>
    <xf numFmtId="218" fontId="129" fillId="79" borderId="48" xfId="0" applyNumberFormat="1" applyFont="1" applyFill="1" applyBorder="1" applyAlignment="1">
      <alignment horizontal="center"/>
    </xf>
    <xf numFmtId="0" fontId="0" fillId="79" borderId="64" xfId="0" applyFill="1" applyBorder="1" applyAlignment="1">
      <alignment horizontal="center"/>
    </xf>
    <xf numFmtId="10" fontId="129" fillId="84" borderId="48" xfId="0" applyNumberFormat="1" applyFont="1" applyFill="1" applyBorder="1" applyAlignment="1">
      <alignment horizontal="left"/>
    </xf>
    <xf numFmtId="215" fontId="129" fillId="84" borderId="64" xfId="124" applyNumberFormat="1" applyFont="1" applyFill="1" applyBorder="1"/>
    <xf numFmtId="10" fontId="129" fillId="84" borderId="48" xfId="0" applyNumberFormat="1" applyFont="1" applyFill="1" applyBorder="1" applyAlignment="1">
      <alignment horizontal="center"/>
    </xf>
    <xf numFmtId="44" fontId="129" fillId="84" borderId="64" xfId="124" applyFont="1" applyFill="1" applyBorder="1"/>
    <xf numFmtId="44" fontId="129" fillId="84" borderId="62" xfId="418" applyFont="1" applyFill="1" applyBorder="1"/>
    <xf numFmtId="44" fontId="129" fillId="84" borderId="64" xfId="418" applyFont="1" applyFill="1" applyBorder="1"/>
    <xf numFmtId="164" fontId="129" fillId="84" borderId="48" xfId="106" applyNumberFormat="1" applyFont="1" applyFill="1" applyBorder="1" applyAlignment="1">
      <alignment horizontal="center"/>
    </xf>
    <xf numFmtId="216" fontId="129" fillId="84" borderId="48" xfId="0" applyNumberFormat="1" applyFont="1" applyFill="1" applyBorder="1"/>
    <xf numFmtId="185" fontId="129" fillId="84" borderId="55" xfId="0" applyNumberFormat="1" applyFont="1" applyFill="1" applyBorder="1" applyAlignment="1">
      <alignment horizontal="center"/>
    </xf>
    <xf numFmtId="0" fontId="71" fillId="0" borderId="0" xfId="273" applyFont="1" applyFill="1" applyAlignment="1">
      <alignment horizontal="left" wrapText="1"/>
    </xf>
    <xf numFmtId="0" fontId="42" fillId="52" borderId="0" xfId="176" applyFill="1" applyBorder="1" applyAlignment="1">
      <alignment horizontal="left"/>
    </xf>
    <xf numFmtId="186" fontId="42" fillId="52" borderId="0" xfId="176" applyNumberFormat="1" applyFill="1" applyBorder="1" applyAlignment="1">
      <alignment horizontal="left"/>
    </xf>
    <xf numFmtId="0" fontId="42" fillId="52" borderId="0" xfId="176" applyFill="1" applyBorder="1" applyAlignment="1">
      <alignment horizontal="center"/>
    </xf>
    <xf numFmtId="0" fontId="145" fillId="77" borderId="105" xfId="419" applyFont="1" applyFill="1" applyBorder="1" applyAlignment="1" applyProtection="1">
      <alignment horizontal="center" vertical="center" wrapText="1"/>
    </xf>
    <xf numFmtId="0" fontId="145" fillId="77" borderId="4" xfId="419" applyFont="1" applyFill="1" applyBorder="1" applyAlignment="1" applyProtection="1">
      <alignment horizontal="center" vertical="center" wrapText="1"/>
    </xf>
    <xf numFmtId="0" fontId="145" fillId="77" borderId="104" xfId="419" applyFont="1" applyFill="1" applyBorder="1" applyAlignment="1" applyProtection="1">
      <alignment horizontal="center" vertical="center" wrapText="1"/>
    </xf>
    <xf numFmtId="0" fontId="145" fillId="78" borderId="105" xfId="419" applyFont="1" applyFill="1" applyBorder="1" applyAlignment="1" applyProtection="1">
      <alignment horizontal="center" vertical="center"/>
    </xf>
    <xf numFmtId="0" fontId="145" fillId="78" borderId="4" xfId="419" applyFont="1" applyFill="1" applyBorder="1" applyAlignment="1" applyProtection="1">
      <alignment horizontal="center" vertical="center"/>
    </xf>
    <xf numFmtId="0" fontId="145" fillId="78" borderId="104" xfId="419" applyFont="1" applyFill="1" applyBorder="1" applyAlignment="1" applyProtection="1">
      <alignment horizontal="center" vertical="center"/>
    </xf>
    <xf numFmtId="0" fontId="145" fillId="77" borderId="105" xfId="419" applyFont="1" applyFill="1" applyBorder="1" applyAlignment="1" applyProtection="1">
      <alignment horizontal="center" vertical="center"/>
    </xf>
    <xf numFmtId="0" fontId="145" fillId="77" borderId="4" xfId="419" applyFont="1" applyFill="1" applyBorder="1" applyAlignment="1" applyProtection="1">
      <alignment horizontal="center" vertical="center"/>
    </xf>
    <xf numFmtId="0" fontId="145" fillId="77" borderId="104" xfId="419" applyFont="1" applyFill="1" applyBorder="1" applyAlignment="1" applyProtection="1">
      <alignment horizontal="center" vertical="center"/>
    </xf>
    <xf numFmtId="0" fontId="143" fillId="78" borderId="115" xfId="818" applyFont="1" applyFill="1" applyBorder="1" applyAlignment="1">
      <alignment horizontal="center" vertical="center" wrapText="1"/>
    </xf>
    <xf numFmtId="0" fontId="143" fillId="78" borderId="116" xfId="818" applyFont="1" applyFill="1" applyBorder="1" applyAlignment="1">
      <alignment horizontal="center" vertical="center" wrapText="1"/>
    </xf>
    <xf numFmtId="0" fontId="143" fillId="78" borderId="117" xfId="818" applyFont="1" applyFill="1" applyBorder="1" applyAlignment="1">
      <alignment horizontal="center" vertical="center" wrapText="1"/>
    </xf>
    <xf numFmtId="0" fontId="3" fillId="0" borderId="55" xfId="0" quotePrefix="1" applyFont="1" applyFill="1" applyBorder="1" applyAlignment="1">
      <alignment vertical="center" wrapText="1"/>
    </xf>
    <xf numFmtId="0" fontId="3" fillId="0" borderId="43" xfId="0" applyFont="1" applyFill="1" applyBorder="1" applyAlignment="1">
      <alignment vertical="center" wrapText="1"/>
    </xf>
    <xf numFmtId="0" fontId="3" fillId="0" borderId="56" xfId="0" applyFont="1" applyFill="1" applyBorder="1" applyAlignment="1">
      <alignment vertical="center" wrapText="1"/>
    </xf>
    <xf numFmtId="0" fontId="3" fillId="0" borderId="55" xfId="0" quotePrefix="1" applyFont="1" applyFill="1" applyBorder="1" applyAlignment="1">
      <alignment horizontal="left" vertical="center" wrapText="1"/>
    </xf>
    <xf numFmtId="0" fontId="3" fillId="0" borderId="56" xfId="0" applyFont="1" applyFill="1" applyBorder="1" applyAlignment="1">
      <alignment horizontal="left" vertical="center" wrapText="1"/>
    </xf>
    <xf numFmtId="0" fontId="48" fillId="0" borderId="55" xfId="0" applyFont="1" applyFill="1" applyBorder="1" applyAlignment="1">
      <alignment horizontal="center" vertical="top" wrapText="1"/>
    </xf>
    <xf numFmtId="0" fontId="48" fillId="0" borderId="43" xfId="0" applyFont="1" applyFill="1" applyBorder="1" applyAlignment="1">
      <alignment horizontal="center" vertical="top" wrapText="1"/>
    </xf>
    <xf numFmtId="0" fontId="48" fillId="0" borderId="55" xfId="0" applyFont="1" applyFill="1" applyBorder="1" applyAlignment="1">
      <alignment horizontal="left" vertical="top" wrapText="1"/>
    </xf>
    <xf numFmtId="0" fontId="48" fillId="0" borderId="56" xfId="0" applyFont="1" applyFill="1" applyBorder="1" applyAlignment="1">
      <alignment horizontal="left" vertical="top" wrapText="1"/>
    </xf>
  </cellXfs>
  <cellStyles count="819">
    <cellStyle name=" 1" xfId="424"/>
    <cellStyle name=" 1 2" xfId="425"/>
    <cellStyle name=" 1 2 2" xfId="426"/>
    <cellStyle name=" 1 3" xfId="427"/>
    <cellStyle name=" 1 3 2" xfId="428"/>
    <cellStyle name=" 1 4" xfId="429"/>
    <cellStyle name="#､000" xfId="1"/>
    <cellStyle name="??" xfId="2"/>
    <cellStyle name="?? [0]_0698_19 " xfId="3"/>
    <cellStyle name="???[0]_0698_1S C" xfId="4"/>
    <cellStyle name="???_0698_1mar" xfId="5"/>
    <cellStyle name="??[0]_GJVmm" xfId="6"/>
    <cellStyle name="??_0698_197" xfId="7"/>
    <cellStyle name="_2012 Budget V3 Presentation File Appendices" xfId="8"/>
    <cellStyle name="_3GIS model v2.77_Distribution Business_Retail Fin Perform " xfId="430"/>
    <cellStyle name="_3GIS model v2.77_Fleet Overhead Costs 2_Retail Fin Perform " xfId="431"/>
    <cellStyle name="_3GIS model v2.77_Fleet Overhead Costs_Retail Fin Perform " xfId="432"/>
    <cellStyle name="_3GIS model v2.77_Forecast 2_Retail Fin Perform " xfId="433"/>
    <cellStyle name="_3GIS model v2.77_Forecast_Retail Fin Perform " xfId="434"/>
    <cellStyle name="_3GIS model v2.77_Funding &amp; Cashflow_1_Retail Fin Perform " xfId="435"/>
    <cellStyle name="_3GIS model v2.77_Funding &amp; Cashflow_Retail Fin Perform " xfId="436"/>
    <cellStyle name="_3GIS model v2.77_Group P&amp;L_1_Retail Fin Perform " xfId="437"/>
    <cellStyle name="_3GIS model v2.77_Group P&amp;L_Retail Fin Perform " xfId="438"/>
    <cellStyle name="_3GIS model v2.77_Opening  Detailed BS_Retail Fin Perform " xfId="439"/>
    <cellStyle name="_3GIS model v2.77_OUTPUT DB_Retail Fin Perform " xfId="440"/>
    <cellStyle name="_3GIS model v2.77_OUTPUT EB_Retail Fin Perform " xfId="441"/>
    <cellStyle name="_3GIS model v2.77_Report_Retail Fin Perform " xfId="442"/>
    <cellStyle name="_3GIS model v2.77_Retail Fin Perform " xfId="443"/>
    <cellStyle name="_3GIS model v2.77_Sheet2 2_Retail Fin Perform " xfId="444"/>
    <cellStyle name="_3GIS model v2.77_Sheet2_Retail Fin Perform " xfId="445"/>
    <cellStyle name="_ACS Template CP 12" xfId="9"/>
    <cellStyle name="_ACS Template PAL 12" xfId="10"/>
    <cellStyle name="_C8. Summary 205" xfId="11"/>
    <cellStyle name="_C8. Summary 205_PAL network expenditure template iter1v1" xfId="12"/>
    <cellStyle name="_Capex" xfId="13"/>
    <cellStyle name="_CitiPower AMI Budget Templates 2012-15 Draft" xfId="14"/>
    <cellStyle name="_CitiPower AMI Budget Templates 2012-15 Draft_PAL network expenditure template iter1v1" xfId="15"/>
    <cellStyle name="_Consolidated Capex" xfId="16"/>
    <cellStyle name="_ICC Analysis Aug Q3 Forecast 2012" xfId="17"/>
    <cellStyle name="_ICC Analysis Budget 2011" xfId="18"/>
    <cellStyle name="_Item 1.30-Related Party-CHED Serv Charges to PAL&amp;CP 09" xfId="19"/>
    <cellStyle name="_Item 1.30-Related Party-CHED Serv Charges to PAL&amp;CP 09_PAL network expenditure template iter1v1" xfId="20"/>
    <cellStyle name="_Item 1.34-Related Party-CHED Serv Charges to PAL&amp;CP 2010" xfId="21"/>
    <cellStyle name="_Item 1.34-Related Party-CHED Serv Charges to PAL&amp;CP 2010_PAL network expenditure template iter1v1" xfId="22"/>
    <cellStyle name="_New P&amp;L" xfId="23"/>
    <cellStyle name="_PAL AMI SALARIES" xfId="24"/>
    <cellStyle name="_Powercor AMI Budget Templates 2012-15 Draft" xfId="25"/>
    <cellStyle name="_Powercor AMI Budget Templates 2012-15 Draft_PAL network expenditure template iter1v1" xfId="26"/>
    <cellStyle name="_Reallocation of Opex and Capex for 2014 &amp; 10 year plan-Aug revised" xfId="27"/>
    <cellStyle name="_Reg Sub Prescribed Metering Capex Costs" xfId="28"/>
    <cellStyle name="_Salaries Control Model_AMIv1" xfId="29"/>
    <cellStyle name="_UED AMP 2009-14 Final 250309 Less PU" xfId="30"/>
    <cellStyle name="_UED AMP 2009-14 Final 250309 Less PU_1011 monthly" xfId="31"/>
    <cellStyle name="20% - Accent1" xfId="32" builtinId="30" customBuiltin="1"/>
    <cellStyle name="20% - Accent2" xfId="33" builtinId="34" customBuiltin="1"/>
    <cellStyle name="20% - Accent3" xfId="34" builtinId="38" customBuiltin="1"/>
    <cellStyle name="20% - Accent4" xfId="35" builtinId="42" customBuiltin="1"/>
    <cellStyle name="20% - Accent5" xfId="36" builtinId="46" customBuiltin="1"/>
    <cellStyle name="20% - Accent6" xfId="37" builtinId="50" customBuiltin="1"/>
    <cellStyle name="40% - Accent1" xfId="38" builtinId="31" customBuiltin="1"/>
    <cellStyle name="40% - Accent2" xfId="39" builtinId="35" customBuiltin="1"/>
    <cellStyle name="40% - Accent3" xfId="40" builtinId="39" customBuiltin="1"/>
    <cellStyle name="40% - Accent4" xfId="41" builtinId="43" customBuiltin="1"/>
    <cellStyle name="40% - Accent5" xfId="42" builtinId="47" customBuiltin="1"/>
    <cellStyle name="40% - Accent6" xfId="43" builtinId="51" customBuiltin="1"/>
    <cellStyle name="60% - Accent1" xfId="44" builtinId="32" customBuiltin="1"/>
    <cellStyle name="60% - Accent2" xfId="45" builtinId="36" customBuiltin="1"/>
    <cellStyle name="60% - Accent3" xfId="46" builtinId="40" customBuiltin="1"/>
    <cellStyle name="60% - Accent4" xfId="47" builtinId="44" customBuiltin="1"/>
    <cellStyle name="60% - Accent5" xfId="48" builtinId="48" customBuiltin="1"/>
    <cellStyle name="60% - Accent6" xfId="49" builtinId="52" customBuiltin="1"/>
    <cellStyle name="Accent1" xfId="50" builtinId="29" customBuiltin="1"/>
    <cellStyle name="Accent1 - 20%" xfId="51"/>
    <cellStyle name="Accent1 - 40%" xfId="52"/>
    <cellStyle name="Accent1 - 60%" xfId="53"/>
    <cellStyle name="Accent1 10" xfId="446"/>
    <cellStyle name="Accent1 11" xfId="447"/>
    <cellStyle name="Accent1 12" xfId="448"/>
    <cellStyle name="Accent1 13" xfId="449"/>
    <cellStyle name="Accent1 14" xfId="450"/>
    <cellStyle name="Accent1 15" xfId="451"/>
    <cellStyle name="Accent1 16" xfId="452"/>
    <cellStyle name="Accent1 17" xfId="453"/>
    <cellStyle name="Accent1 18" xfId="454"/>
    <cellStyle name="Accent1 19" xfId="455"/>
    <cellStyle name="Accent1 2" xfId="456"/>
    <cellStyle name="Accent1 20" xfId="457"/>
    <cellStyle name="Accent1 21" xfId="458"/>
    <cellStyle name="Accent1 22" xfId="459"/>
    <cellStyle name="Accent1 23" xfId="460"/>
    <cellStyle name="Accent1 24" xfId="461"/>
    <cellStyle name="Accent1 25" xfId="462"/>
    <cellStyle name="Accent1 26" xfId="463"/>
    <cellStyle name="Accent1 27" xfId="464"/>
    <cellStyle name="Accent1 28" xfId="465"/>
    <cellStyle name="Accent1 29" xfId="466"/>
    <cellStyle name="Accent1 3" xfId="467"/>
    <cellStyle name="Accent1 4" xfId="468"/>
    <cellStyle name="Accent1 5" xfId="469"/>
    <cellStyle name="Accent1 6" xfId="470"/>
    <cellStyle name="Accent1 7" xfId="471"/>
    <cellStyle name="Accent1 8" xfId="472"/>
    <cellStyle name="Accent1 9" xfId="473"/>
    <cellStyle name="Accent2" xfId="54" builtinId="33" customBuiltin="1"/>
    <cellStyle name="Accent2 - 20%" xfId="55"/>
    <cellStyle name="Accent2 - 40%" xfId="56"/>
    <cellStyle name="Accent2 - 60%" xfId="57"/>
    <cellStyle name="Accent2 10" xfId="474"/>
    <cellStyle name="Accent2 11" xfId="475"/>
    <cellStyle name="Accent2 12" xfId="476"/>
    <cellStyle name="Accent2 13" xfId="477"/>
    <cellStyle name="Accent2 14" xfId="478"/>
    <cellStyle name="Accent2 15" xfId="479"/>
    <cellStyle name="Accent2 16" xfId="480"/>
    <cellStyle name="Accent2 17" xfId="481"/>
    <cellStyle name="Accent2 18" xfId="482"/>
    <cellStyle name="Accent2 19" xfId="483"/>
    <cellStyle name="Accent2 2" xfId="484"/>
    <cellStyle name="Accent2 20" xfId="485"/>
    <cellStyle name="Accent2 21" xfId="486"/>
    <cellStyle name="Accent2 22" xfId="487"/>
    <cellStyle name="Accent2 23" xfId="488"/>
    <cellStyle name="Accent2 24" xfId="489"/>
    <cellStyle name="Accent2 25" xfId="490"/>
    <cellStyle name="Accent2 26" xfId="491"/>
    <cellStyle name="Accent2 27" xfId="492"/>
    <cellStyle name="Accent2 28" xfId="493"/>
    <cellStyle name="Accent2 29" xfId="494"/>
    <cellStyle name="Accent2 3" xfId="495"/>
    <cellStyle name="Accent2 4" xfId="496"/>
    <cellStyle name="Accent2 5" xfId="497"/>
    <cellStyle name="Accent2 6" xfId="498"/>
    <cellStyle name="Accent2 7" xfId="499"/>
    <cellStyle name="Accent2 8" xfId="500"/>
    <cellStyle name="Accent2 9" xfId="501"/>
    <cellStyle name="Accent3" xfId="58" builtinId="37" customBuiltin="1"/>
    <cellStyle name="Accent3 - 20%" xfId="59"/>
    <cellStyle name="Accent3 - 40%" xfId="60"/>
    <cellStyle name="Accent3 - 60%" xfId="61"/>
    <cellStyle name="Accent3 10" xfId="502"/>
    <cellStyle name="Accent3 11" xfId="503"/>
    <cellStyle name="Accent3 12" xfId="504"/>
    <cellStyle name="Accent3 13" xfId="505"/>
    <cellStyle name="Accent3 14" xfId="506"/>
    <cellStyle name="Accent3 15" xfId="507"/>
    <cellStyle name="Accent3 16" xfId="508"/>
    <cellStyle name="Accent3 17" xfId="509"/>
    <cellStyle name="Accent3 18" xfId="510"/>
    <cellStyle name="Accent3 19" xfId="511"/>
    <cellStyle name="Accent3 2" xfId="512"/>
    <cellStyle name="Accent3 20" xfId="513"/>
    <cellStyle name="Accent3 21" xfId="514"/>
    <cellStyle name="Accent3 22" xfId="515"/>
    <cellStyle name="Accent3 23" xfId="516"/>
    <cellStyle name="Accent3 24" xfId="517"/>
    <cellStyle name="Accent3 25" xfId="518"/>
    <cellStyle name="Accent3 26" xfId="519"/>
    <cellStyle name="Accent3 27" xfId="520"/>
    <cellStyle name="Accent3 28" xfId="521"/>
    <cellStyle name="Accent3 29" xfId="522"/>
    <cellStyle name="Accent3 3" xfId="523"/>
    <cellStyle name="Accent3 4" xfId="524"/>
    <cellStyle name="Accent3 5" xfId="525"/>
    <cellStyle name="Accent3 6" xfId="526"/>
    <cellStyle name="Accent3 7" xfId="527"/>
    <cellStyle name="Accent3 8" xfId="528"/>
    <cellStyle name="Accent3 9" xfId="529"/>
    <cellStyle name="Accent4" xfId="62" builtinId="41" customBuiltin="1"/>
    <cellStyle name="Accent4 - 20%" xfId="63"/>
    <cellStyle name="Accent4 - 40%" xfId="64"/>
    <cellStyle name="Accent4 - 60%" xfId="65"/>
    <cellStyle name="Accent4 10" xfId="530"/>
    <cellStyle name="Accent4 11" xfId="531"/>
    <cellStyle name="Accent4 12" xfId="532"/>
    <cellStyle name="Accent4 13" xfId="533"/>
    <cellStyle name="Accent4 14" xfId="534"/>
    <cellStyle name="Accent4 15" xfId="535"/>
    <cellStyle name="Accent4 16" xfId="536"/>
    <cellStyle name="Accent4 17" xfId="537"/>
    <cellStyle name="Accent4 18" xfId="538"/>
    <cellStyle name="Accent4 19" xfId="539"/>
    <cellStyle name="Accent4 2" xfId="540"/>
    <cellStyle name="Accent4 20" xfId="541"/>
    <cellStyle name="Accent4 21" xfId="542"/>
    <cellStyle name="Accent4 22" xfId="543"/>
    <cellStyle name="Accent4 23" xfId="544"/>
    <cellStyle name="Accent4 24" xfId="545"/>
    <cellStyle name="Accent4 25" xfId="546"/>
    <cellStyle name="Accent4 26" xfId="547"/>
    <cellStyle name="Accent4 27" xfId="548"/>
    <cellStyle name="Accent4 28" xfId="549"/>
    <cellStyle name="Accent4 29" xfId="550"/>
    <cellStyle name="Accent4 3" xfId="551"/>
    <cellStyle name="Accent4 4" xfId="552"/>
    <cellStyle name="Accent4 5" xfId="553"/>
    <cellStyle name="Accent4 6" xfId="554"/>
    <cellStyle name="Accent4 7" xfId="555"/>
    <cellStyle name="Accent4 8" xfId="556"/>
    <cellStyle name="Accent4 9" xfId="557"/>
    <cellStyle name="Accent5" xfId="66" builtinId="45" customBuiltin="1"/>
    <cellStyle name="Accent5 - 20%" xfId="67"/>
    <cellStyle name="Accent5 - 40%" xfId="68"/>
    <cellStyle name="Accent5 - 60%" xfId="69"/>
    <cellStyle name="Accent5 10" xfId="558"/>
    <cellStyle name="Accent5 11" xfId="559"/>
    <cellStyle name="Accent5 12" xfId="560"/>
    <cellStyle name="Accent5 13" xfId="561"/>
    <cellStyle name="Accent5 14" xfId="562"/>
    <cellStyle name="Accent5 15" xfId="563"/>
    <cellStyle name="Accent5 16" xfId="564"/>
    <cellStyle name="Accent5 17" xfId="565"/>
    <cellStyle name="Accent5 18" xfId="566"/>
    <cellStyle name="Accent5 19" xfId="567"/>
    <cellStyle name="Accent5 2" xfId="568"/>
    <cellStyle name="Accent5 20" xfId="569"/>
    <cellStyle name="Accent5 21" xfId="570"/>
    <cellStyle name="Accent5 22" xfId="571"/>
    <cellStyle name="Accent5 23" xfId="572"/>
    <cellStyle name="Accent5 24" xfId="573"/>
    <cellStyle name="Accent5 25" xfId="574"/>
    <cellStyle name="Accent5 26" xfId="575"/>
    <cellStyle name="Accent5 27" xfId="576"/>
    <cellStyle name="Accent5 28" xfId="577"/>
    <cellStyle name="Accent5 29" xfId="578"/>
    <cellStyle name="Accent5 3" xfId="579"/>
    <cellStyle name="Accent5 4" xfId="580"/>
    <cellStyle name="Accent5 5" xfId="581"/>
    <cellStyle name="Accent5 6" xfId="582"/>
    <cellStyle name="Accent5 7" xfId="583"/>
    <cellStyle name="Accent5 8" xfId="584"/>
    <cellStyle name="Accent5 9" xfId="585"/>
    <cellStyle name="Accent6" xfId="70" builtinId="49" customBuiltin="1"/>
    <cellStyle name="Accent6 - 20%" xfId="71"/>
    <cellStyle name="Accent6 - 40%" xfId="72"/>
    <cellStyle name="Accent6 - 60%" xfId="73"/>
    <cellStyle name="Accent6 10" xfId="586"/>
    <cellStyle name="Accent6 11" xfId="587"/>
    <cellStyle name="Accent6 12" xfId="588"/>
    <cellStyle name="Accent6 13" xfId="589"/>
    <cellStyle name="Accent6 14" xfId="590"/>
    <cellStyle name="Accent6 15" xfId="591"/>
    <cellStyle name="Accent6 16" xfId="592"/>
    <cellStyle name="Accent6 17" xfId="593"/>
    <cellStyle name="Accent6 18" xfId="594"/>
    <cellStyle name="Accent6 19" xfId="595"/>
    <cellStyle name="Accent6 2" xfId="596"/>
    <cellStyle name="Accent6 20" xfId="597"/>
    <cellStyle name="Accent6 21" xfId="598"/>
    <cellStyle name="Accent6 22" xfId="599"/>
    <cellStyle name="Accent6 23" xfId="600"/>
    <cellStyle name="Accent6 24" xfId="601"/>
    <cellStyle name="Accent6 25" xfId="602"/>
    <cellStyle name="Accent6 26" xfId="603"/>
    <cellStyle name="Accent6 27" xfId="604"/>
    <cellStyle name="Accent6 28" xfId="605"/>
    <cellStyle name="Accent6 29" xfId="606"/>
    <cellStyle name="Accent6 3" xfId="607"/>
    <cellStyle name="Accent6 4" xfId="608"/>
    <cellStyle name="Accent6 5" xfId="609"/>
    <cellStyle name="Accent6 6" xfId="610"/>
    <cellStyle name="Accent6 7" xfId="611"/>
    <cellStyle name="Accent6 8" xfId="612"/>
    <cellStyle name="Accent6 9" xfId="613"/>
    <cellStyle name="Agara" xfId="74"/>
    <cellStyle name="Assumptions Center Currency" xfId="75"/>
    <cellStyle name="Assumptions Center Date" xfId="76"/>
    <cellStyle name="Assumptions Center Multiple" xfId="77"/>
    <cellStyle name="Assumptions Center Number" xfId="78"/>
    <cellStyle name="Assumptions Center Percentage" xfId="79"/>
    <cellStyle name="Assumptions Center Year" xfId="80"/>
    <cellStyle name="Assumptions Heading" xfId="81"/>
    <cellStyle name="Assumptions Right Currency" xfId="82"/>
    <cellStyle name="Assumptions Right Date" xfId="83"/>
    <cellStyle name="Assumptions Right Multiple" xfId="84"/>
    <cellStyle name="Assumptions Right Number" xfId="85"/>
    <cellStyle name="Assumptions Right Percentage" xfId="86"/>
    <cellStyle name="Assumptions Right Year" xfId="87"/>
    <cellStyle name="AutoFormat Options" xfId="88"/>
    <cellStyle name="B79812_.wvu.PrintTitlest" xfId="89"/>
    <cellStyle name="Bad" xfId="90" builtinId="27" customBuiltin="1"/>
    <cellStyle name="Bad 2" xfId="614"/>
    <cellStyle name="Black" xfId="91"/>
    <cellStyle name="Blockout" xfId="92"/>
    <cellStyle name="Blue" xfId="93"/>
    <cellStyle name="Calc Currency (0)" xfId="94"/>
    <cellStyle name="Calculation" xfId="95" builtinId="22" customBuiltin="1"/>
    <cellStyle name="Calculation 2" xfId="615"/>
    <cellStyle name="CaptionC" xfId="96"/>
    <cellStyle name="CaptionL" xfId="97"/>
    <cellStyle name="Cell Link" xfId="98"/>
    <cellStyle name="Center Currency" xfId="99"/>
    <cellStyle name="Center Date" xfId="100"/>
    <cellStyle name="Center Multiple" xfId="101"/>
    <cellStyle name="Center Number" xfId="102"/>
    <cellStyle name="Center Percentage" xfId="103"/>
    <cellStyle name="Center Year" xfId="104"/>
    <cellStyle name="Check Cell" xfId="105" builtinId="23" customBuiltin="1"/>
    <cellStyle name="Check Cell 2" xfId="616"/>
    <cellStyle name="Check Cell 2 2 2 2" xfId="617"/>
    <cellStyle name="Comma" xfId="106" builtinId="3"/>
    <cellStyle name="Comma  - Style1" xfId="107"/>
    <cellStyle name="Comma  - Style2" xfId="108"/>
    <cellStyle name="Comma  - Style3" xfId="109"/>
    <cellStyle name="Comma  - Style4" xfId="110"/>
    <cellStyle name="Comma  - Style5" xfId="111"/>
    <cellStyle name="Comma  - Style6" xfId="112"/>
    <cellStyle name="Comma  - Style7" xfId="113"/>
    <cellStyle name="Comma  - Style8" xfId="114"/>
    <cellStyle name="Comma [0]7Z_87C" xfId="115"/>
    <cellStyle name="Comma [1]" xfId="116"/>
    <cellStyle name="Comma 0" xfId="117"/>
    <cellStyle name="Comma 1" xfId="118"/>
    <cellStyle name="Comma 10" xfId="618"/>
    <cellStyle name="Comma 11" xfId="619"/>
    <cellStyle name="Comma 12" xfId="620"/>
    <cellStyle name="Comma 13" xfId="621"/>
    <cellStyle name="Comma 14" xfId="622"/>
    <cellStyle name="Comma 15" xfId="420"/>
    <cellStyle name="Comma 2" xfId="119"/>
    <cellStyle name="Comma 2 2" xfId="623"/>
    <cellStyle name="Comma 3" xfId="120"/>
    <cellStyle name="Comma 4" xfId="421"/>
    <cellStyle name="Comma 5" xfId="624"/>
    <cellStyle name="Comma 6" xfId="625"/>
    <cellStyle name="Comma 7" xfId="626"/>
    <cellStyle name="Comma 8" xfId="627"/>
    <cellStyle name="Comma 9" xfId="628"/>
    <cellStyle name="Comma_MTHREP2" xfId="121"/>
    <cellStyle name="Comma0" xfId="122"/>
    <cellStyle name="Copied" xfId="123"/>
    <cellStyle name="Currency" xfId="124" builtinId="4"/>
    <cellStyle name="Currency [$0]" xfId="125"/>
    <cellStyle name="Currency [$0] 2" xfId="629"/>
    <cellStyle name="Currency [£0]" xfId="126"/>
    <cellStyle name="Currency [£0] 2" xfId="630"/>
    <cellStyle name="Currency 11" xfId="127"/>
    <cellStyle name="Currency 2" xfId="128"/>
    <cellStyle name="Currency 3" xfId="129"/>
    <cellStyle name="Currency 4" xfId="130"/>
    <cellStyle name="Currency 5" xfId="418"/>
    <cellStyle name="Currency0" xfId="131"/>
    <cellStyle name="D4_B8B1_005004B79812_.wvu.PrintTitlest" xfId="132"/>
    <cellStyle name="Date" xfId="133"/>
    <cellStyle name="Emphasis 1" xfId="134"/>
    <cellStyle name="Emphasis 2" xfId="135"/>
    <cellStyle name="Emphasis 3" xfId="136"/>
    <cellStyle name="Entered" xfId="137"/>
    <cellStyle name="Euro" xfId="138"/>
    <cellStyle name="Euro 2" xfId="631"/>
    <cellStyle name="Explanatory Text" xfId="139" builtinId="53" customBuiltin="1"/>
    <cellStyle name="Fixed" xfId="140"/>
    <cellStyle name="fred" xfId="141"/>
    <cellStyle name="fred 2" xfId="632"/>
    <cellStyle name="Fred%" xfId="142"/>
    <cellStyle name="Fred% 2" xfId="633"/>
    <cellStyle name="Gilsans" xfId="143"/>
    <cellStyle name="Gilsansl" xfId="144"/>
    <cellStyle name="Good" xfId="145" builtinId="26" customBuiltin="1"/>
    <cellStyle name="Good 2" xfId="634"/>
    <cellStyle name="Grey" xfId="146"/>
    <cellStyle name="Header1" xfId="147"/>
    <cellStyle name="Header2" xfId="148"/>
    <cellStyle name="Heading 1" xfId="149" builtinId="16" customBuiltin="1"/>
    <cellStyle name="Heading 1 2" xfId="150"/>
    <cellStyle name="Heading 1 3" xfId="151"/>
    <cellStyle name="Heading 2" xfId="152" builtinId="17" customBuiltin="1"/>
    <cellStyle name="Heading 2 2" xfId="153"/>
    <cellStyle name="Heading 2 3" xfId="154"/>
    <cellStyle name="Heading 3" xfId="155" builtinId="18" customBuiltin="1"/>
    <cellStyle name="Heading 3 2" xfId="156"/>
    <cellStyle name="Heading 3 3" xfId="157"/>
    <cellStyle name="Heading 4" xfId="158" builtinId="19" customBuiltin="1"/>
    <cellStyle name="Heading 4 2" xfId="159"/>
    <cellStyle name="Heading 4 3" xfId="160"/>
    <cellStyle name="Heading 4 4" xfId="161"/>
    <cellStyle name="Heading 4_PAL Metering expenditure templates - iter1v1" xfId="162"/>
    <cellStyle name="Heading(4)" xfId="163"/>
    <cellStyle name="Heading2" xfId="164"/>
    <cellStyle name="Hyperlink" xfId="165" builtinId="8"/>
    <cellStyle name="Hyperlink 2" xfId="166"/>
    <cellStyle name="Hyperlink 2 2" xfId="635"/>
    <cellStyle name="Hyperlink 3" xfId="636"/>
    <cellStyle name="Hyperlink Arrow" xfId="167"/>
    <cellStyle name="Hyperlink Text" xfId="168"/>
    <cellStyle name="Hyperlink Text 2" xfId="637"/>
    <cellStyle name="Hyperlink_PAL Metering expenditure templates - iter1v1" xfId="169"/>
    <cellStyle name="import" xfId="638"/>
    <cellStyle name="import%" xfId="639"/>
    <cellStyle name="import_ICRC Electricity model 1-1  (1 Feb 2003) " xfId="640"/>
    <cellStyle name="Input" xfId="170" builtinId="20" customBuiltin="1"/>
    <cellStyle name="Input $" xfId="171"/>
    <cellStyle name="Input %" xfId="172"/>
    <cellStyle name="Input [yellow]" xfId="173"/>
    <cellStyle name="Input 2" xfId="641"/>
    <cellStyle name="Input text" xfId="174"/>
    <cellStyle name="Input1" xfId="175"/>
    <cellStyle name="Input1%" xfId="642"/>
    <cellStyle name="Input1_ICRC Electricity model 1-1  (1 Feb 2003) " xfId="643"/>
    <cellStyle name="Input1default" xfId="644"/>
    <cellStyle name="Input1default%" xfId="645"/>
    <cellStyle name="Input2" xfId="176"/>
    <cellStyle name="Input2 2" xfId="177"/>
    <cellStyle name="Input2_PAL network expenditure template iter1v1" xfId="178"/>
    <cellStyle name="Input3" xfId="179"/>
    <cellStyle name="InputArea" xfId="180"/>
    <cellStyle name="InputAreaDotted" xfId="181"/>
    <cellStyle name="InputCell" xfId="646"/>
    <cellStyle name="Inputs2" xfId="182"/>
    <cellStyle name="key result" xfId="647"/>
    <cellStyle name="Komma_HWL BudgetSummary 2004 HWL retrieve Cons 031014" xfId="183"/>
    <cellStyle name="left" xfId="184"/>
    <cellStyle name="Lines" xfId="185"/>
    <cellStyle name="Linked Cell" xfId="186" builtinId="24" customBuiltin="1"/>
    <cellStyle name="Linked Cell 2" xfId="648"/>
    <cellStyle name="Local import" xfId="649"/>
    <cellStyle name="Local import %" xfId="650"/>
    <cellStyle name="Lookup Table Heading" xfId="187"/>
    <cellStyle name="Lookup Table Label" xfId="188"/>
    <cellStyle name="Lookup Table Number" xfId="189"/>
    <cellStyle name="Milliers [0]_laroux" xfId="190"/>
    <cellStyle name="Milliers_laroux" xfId="191"/>
    <cellStyle name="Mine" xfId="192"/>
    <cellStyle name="Model Name" xfId="193"/>
    <cellStyle name="Monétaire [0]_laroux" xfId="194"/>
    <cellStyle name="Monétaire_laroux" xfId="195"/>
    <cellStyle name="Neutral" xfId="196" builtinId="28" customBuiltin="1"/>
    <cellStyle name="Neutral 2" xfId="651"/>
    <cellStyle name="Non crit Input 0.0" xfId="197"/>
    <cellStyle name="NonInputCell" xfId="652"/>
    <cellStyle name="Normal" xfId="0" builtinId="0"/>
    <cellStyle name="Normal - Style1" xfId="198"/>
    <cellStyle name="Normal 10" xfId="199"/>
    <cellStyle name="Normal 100" xfId="653"/>
    <cellStyle name="Normal 101" xfId="654"/>
    <cellStyle name="Normal 102" xfId="655"/>
    <cellStyle name="Normal 103" xfId="656"/>
    <cellStyle name="Normal 104" xfId="657"/>
    <cellStyle name="Normal 105" xfId="658"/>
    <cellStyle name="Normal 106" xfId="659"/>
    <cellStyle name="Normal 107" xfId="660"/>
    <cellStyle name="Normal 108" xfId="661"/>
    <cellStyle name="Normal 109" xfId="662"/>
    <cellStyle name="Normal 11" xfId="200"/>
    <cellStyle name="Normal 11 2" xfId="818"/>
    <cellStyle name="Normal 110" xfId="663"/>
    <cellStyle name="Normal 111" xfId="664"/>
    <cellStyle name="Normal 112" xfId="665"/>
    <cellStyle name="Normal 113" xfId="666"/>
    <cellStyle name="Normal 114" xfId="419"/>
    <cellStyle name="Normal 12" xfId="201"/>
    <cellStyle name="Normal 13" xfId="202"/>
    <cellStyle name="Normal 13 2" xfId="667"/>
    <cellStyle name="Normal 14" xfId="203"/>
    <cellStyle name="Normal 15" xfId="204"/>
    <cellStyle name="Normal 16" xfId="205"/>
    <cellStyle name="Normal 17" xfId="206"/>
    <cellStyle name="Normal 18" xfId="207"/>
    <cellStyle name="Normal 19" xfId="208"/>
    <cellStyle name="Normal 2" xfId="209"/>
    <cellStyle name="Normal 2 2" xfId="416"/>
    <cellStyle name="Normal 2 2 2" xfId="668"/>
    <cellStyle name="Normal 2 3" xfId="669"/>
    <cellStyle name="Normal 20" xfId="210"/>
    <cellStyle name="Normal 21" xfId="670"/>
    <cellStyle name="Normal 22" xfId="671"/>
    <cellStyle name="Normal 23" xfId="672"/>
    <cellStyle name="Normal 24" xfId="673"/>
    <cellStyle name="Normal 25" xfId="674"/>
    <cellStyle name="Normal 26" xfId="675"/>
    <cellStyle name="Normal 27" xfId="676"/>
    <cellStyle name="Normal 28" xfId="677"/>
    <cellStyle name="Normal 29" xfId="678"/>
    <cellStyle name="Normal 3" xfId="211"/>
    <cellStyle name="Normal 3 2" xfId="212"/>
    <cellStyle name="Normal 3 5" xfId="679"/>
    <cellStyle name="Normal 30" xfId="680"/>
    <cellStyle name="Normal 31" xfId="681"/>
    <cellStyle name="Normal 32" xfId="213"/>
    <cellStyle name="Normal 33" xfId="214"/>
    <cellStyle name="Normal 34" xfId="215"/>
    <cellStyle name="Normal 35" xfId="216"/>
    <cellStyle name="Normal 36" xfId="217"/>
    <cellStyle name="Normal 37" xfId="218"/>
    <cellStyle name="Normal 38" xfId="219"/>
    <cellStyle name="Normal 39" xfId="220"/>
    <cellStyle name="Normal 4" xfId="221"/>
    <cellStyle name="Normal 40" xfId="222"/>
    <cellStyle name="Normal 41" xfId="223"/>
    <cellStyle name="Normal 42" xfId="224"/>
    <cellStyle name="Normal 43" xfId="225"/>
    <cellStyle name="Normal 44" xfId="682"/>
    <cellStyle name="Normal 45" xfId="226"/>
    <cellStyle name="Normal 46" xfId="227"/>
    <cellStyle name="Normal 47" xfId="228"/>
    <cellStyle name="Normal 48" xfId="229"/>
    <cellStyle name="Normal 49" xfId="230"/>
    <cellStyle name="Normal 5" xfId="231"/>
    <cellStyle name="Normal 50" xfId="232"/>
    <cellStyle name="Normal 51" xfId="233"/>
    <cellStyle name="Normal 52" xfId="234"/>
    <cellStyle name="Normal 53" xfId="235"/>
    <cellStyle name="Normal 54" xfId="236"/>
    <cellStyle name="Normal 55" xfId="237"/>
    <cellStyle name="Normal 56" xfId="238"/>
    <cellStyle name="Normal 57" xfId="239"/>
    <cellStyle name="Normal 58" xfId="240"/>
    <cellStyle name="Normal 59" xfId="241"/>
    <cellStyle name="Normal 6" xfId="242"/>
    <cellStyle name="Normal 60" xfId="243"/>
    <cellStyle name="Normal 61" xfId="244"/>
    <cellStyle name="Normal 62" xfId="245"/>
    <cellStyle name="Normal 63" xfId="246"/>
    <cellStyle name="Normal 64" xfId="247"/>
    <cellStyle name="Normal 65" xfId="248"/>
    <cellStyle name="Normal 66" xfId="249"/>
    <cellStyle name="Normal 67" xfId="250"/>
    <cellStyle name="Normal 68" xfId="251"/>
    <cellStyle name="Normal 69" xfId="252"/>
    <cellStyle name="Normal 7" xfId="253"/>
    <cellStyle name="Normal 70" xfId="254"/>
    <cellStyle name="Normal 71" xfId="255"/>
    <cellStyle name="Normal 72" xfId="256"/>
    <cellStyle name="Normal 73" xfId="257"/>
    <cellStyle name="Normal 74" xfId="258"/>
    <cellStyle name="Normal 75" xfId="259"/>
    <cellStyle name="Normal 76" xfId="260"/>
    <cellStyle name="Normal 77" xfId="261"/>
    <cellStyle name="Normal 78" xfId="262"/>
    <cellStyle name="Normal 79" xfId="263"/>
    <cellStyle name="Normal 8" xfId="264"/>
    <cellStyle name="Normal 8 2" xfId="683"/>
    <cellStyle name="Normal 80" xfId="265"/>
    <cellStyle name="Normal 81" xfId="266"/>
    <cellStyle name="Normal 82" xfId="267"/>
    <cellStyle name="Normal 83" xfId="268"/>
    <cellStyle name="Normal 84" xfId="269"/>
    <cellStyle name="Normal 85" xfId="684"/>
    <cellStyle name="Normal 86" xfId="685"/>
    <cellStyle name="Normal 87" xfId="686"/>
    <cellStyle name="Normal 88" xfId="687"/>
    <cellStyle name="Normal 89" xfId="688"/>
    <cellStyle name="Normal 9" xfId="270"/>
    <cellStyle name="Normal 90" xfId="689"/>
    <cellStyle name="Normal 91" xfId="690"/>
    <cellStyle name="Normal 92" xfId="691"/>
    <cellStyle name="Normal 93" xfId="692"/>
    <cellStyle name="Normal 94" xfId="693"/>
    <cellStyle name="Normal 95" xfId="694"/>
    <cellStyle name="Normal 96" xfId="695"/>
    <cellStyle name="Normal 97" xfId="696"/>
    <cellStyle name="Normal 98" xfId="697"/>
    <cellStyle name="Normal 99" xfId="698"/>
    <cellStyle name="Normal_AMI proposed unit costs" xfId="271"/>
    <cellStyle name="Normal_PAL 2013 Budget &amp; Forecast Volumes Model VMay13YTD" xfId="272"/>
    <cellStyle name="Normal_PAL 2013 Budget &amp; Forecast Volumes Model VMay13YTD 2" xfId="415"/>
    <cellStyle name="Normal_PAL Metering expenditure templates - iter1v1" xfId="273"/>
    <cellStyle name="Normalny_3,4" xfId="274"/>
    <cellStyle name="Note" xfId="275" builtinId="10" customBuiltin="1"/>
    <cellStyle name="Note 2" xfId="699"/>
    <cellStyle name="Note 3" xfId="700"/>
    <cellStyle name="Note 4" xfId="701"/>
    <cellStyle name="Note 5" xfId="702"/>
    <cellStyle name="Output" xfId="276" builtinId="21" customBuiltin="1"/>
    <cellStyle name="Output 2" xfId="703"/>
    <cellStyle name="Output Amounts" xfId="277"/>
    <cellStyle name="Output Column Headings" xfId="278"/>
    <cellStyle name="Output Line Items" xfId="279"/>
    <cellStyle name="Output Report Heading" xfId="280"/>
    <cellStyle name="Output Report Title" xfId="281"/>
    <cellStyle name="Percent" xfId="282" builtinId="5"/>
    <cellStyle name="Percent [2]" xfId="283"/>
    <cellStyle name="Percent 2" xfId="284"/>
    <cellStyle name="Percent 3" xfId="285"/>
    <cellStyle name="Percent 3 4" xfId="704"/>
    <cellStyle name="Percentage" xfId="286"/>
    <cellStyle name="Period Title" xfId="287"/>
    <cellStyle name="Pounds (0)" xfId="288"/>
    <cellStyle name="PSChar" xfId="289"/>
    <cellStyle name="PSChar 2" xfId="705"/>
    <cellStyle name="PSDate" xfId="290"/>
    <cellStyle name="PSDate 2" xfId="706"/>
    <cellStyle name="PSDec" xfId="291"/>
    <cellStyle name="PSDec 2" xfId="707"/>
    <cellStyle name="PSDetail" xfId="292"/>
    <cellStyle name="PSHeading" xfId="293"/>
    <cellStyle name="PSHeading 2" xfId="708"/>
    <cellStyle name="PSInt" xfId="294"/>
    <cellStyle name="PSSpacer" xfId="295"/>
    <cellStyle name="PSSpacer 2" xfId="709"/>
    <cellStyle name="Ratio" xfId="296"/>
    <cellStyle name="RevList" xfId="297"/>
    <cellStyle name="Right Currency" xfId="298"/>
    <cellStyle name="Right Date" xfId="299"/>
    <cellStyle name="Right Multiple" xfId="300"/>
    <cellStyle name="Right Number" xfId="301"/>
    <cellStyle name="Right Percentage" xfId="302"/>
    <cellStyle name="Right Year" xfId="303"/>
    <cellStyle name="RIN_TB2" xfId="710"/>
    <cellStyle name="SAPBEXaggData" xfId="304"/>
    <cellStyle name="SAPBEXaggData 2" xfId="711"/>
    <cellStyle name="SAPBEXaggData_2009-12 Comms actuals " xfId="712"/>
    <cellStyle name="SAPBEXaggDataEmph" xfId="305"/>
    <cellStyle name="SAPBEXaggDataEmph 2" xfId="713"/>
    <cellStyle name="SAPBEXaggDataEmph_PAL Graphs" xfId="714"/>
    <cellStyle name="SAPBEXaggItem" xfId="306"/>
    <cellStyle name="SAPBEXaggItem 2" xfId="715"/>
    <cellStyle name="SAPBEXaggItem_2009-12 Comms actuals " xfId="716"/>
    <cellStyle name="SAPBEXaggItemX" xfId="307"/>
    <cellStyle name="SAPBEXaggItemX 2" xfId="717"/>
    <cellStyle name="SAPBEXaggItemX_PAL Graphs" xfId="718"/>
    <cellStyle name="SAPBEXchaText" xfId="308"/>
    <cellStyle name="SAPBEXchaText 2" xfId="719"/>
    <cellStyle name="SAPBEXchaText_2009-12 Comms actuals " xfId="720"/>
    <cellStyle name="SAPBEXchaText_AMI proposed unit costs" xfId="309"/>
    <cellStyle name="SAPBEXchaText_AMI proposed unit costs 2" xfId="417"/>
    <cellStyle name="SAPBEXexcBad7" xfId="310"/>
    <cellStyle name="SAPBEXexcBad7 2" xfId="721"/>
    <cellStyle name="SAPBEXexcBad7_PAL Graphs" xfId="722"/>
    <cellStyle name="SAPBEXexcBad8" xfId="311"/>
    <cellStyle name="SAPBEXexcBad8 2" xfId="723"/>
    <cellStyle name="SAPBEXexcBad8_PAL Graphs" xfId="724"/>
    <cellStyle name="SAPBEXexcBad9" xfId="312"/>
    <cellStyle name="SAPBEXexcBad9 2" xfId="725"/>
    <cellStyle name="SAPBEXexcBad9_PAL Graphs" xfId="726"/>
    <cellStyle name="SAPBEXexcCritical4" xfId="313"/>
    <cellStyle name="SAPBEXexcCritical4 2" xfId="727"/>
    <cellStyle name="SAPBEXexcCritical4_PAL Graphs" xfId="728"/>
    <cellStyle name="SAPBEXexcCritical5" xfId="314"/>
    <cellStyle name="SAPBEXexcCritical5 2" xfId="729"/>
    <cellStyle name="SAPBEXexcCritical5_PAL Graphs" xfId="730"/>
    <cellStyle name="SAPBEXexcCritical6" xfId="315"/>
    <cellStyle name="SAPBEXexcCritical6 2" xfId="731"/>
    <cellStyle name="SAPBEXexcCritical6_PAL Graphs" xfId="732"/>
    <cellStyle name="SAPBEXexcGood1" xfId="316"/>
    <cellStyle name="SAPBEXexcGood1 2" xfId="733"/>
    <cellStyle name="SAPBEXexcGood1_PAL Graphs" xfId="734"/>
    <cellStyle name="SAPBEXexcGood2" xfId="317"/>
    <cellStyle name="SAPBEXexcGood2 2" xfId="735"/>
    <cellStyle name="SAPBEXexcGood2_PAL Graphs" xfId="736"/>
    <cellStyle name="SAPBEXexcGood3" xfId="318"/>
    <cellStyle name="SAPBEXexcGood3 2" xfId="737"/>
    <cellStyle name="SAPBEXexcGood3_PAL Graphs" xfId="738"/>
    <cellStyle name="SAPBEXfilterDrill" xfId="319"/>
    <cellStyle name="SAPBEXfilterDrill 2" xfId="739"/>
    <cellStyle name="SAPBEXfilterDrill_PAL Graphs" xfId="740"/>
    <cellStyle name="SAPBEXfilterItem" xfId="320"/>
    <cellStyle name="SAPBEXfilterItem 2" xfId="741"/>
    <cellStyle name="SAPBEXfilterItem 3" xfId="742"/>
    <cellStyle name="SAPBEXfilterItem_PAL Graphs" xfId="743"/>
    <cellStyle name="SAPBEXfilterText" xfId="321"/>
    <cellStyle name="SAPBEXfilterText 2" xfId="744"/>
    <cellStyle name="SAPBEXfilterText 3" xfId="745"/>
    <cellStyle name="SAPBEXfilterText_PAL Graphs" xfId="746"/>
    <cellStyle name="SAPBEXformats" xfId="322"/>
    <cellStyle name="SAPBEXformats 2" xfId="747"/>
    <cellStyle name="SAPBEXformats_2009-12 Comms actuals " xfId="748"/>
    <cellStyle name="SAPBEXheaderItem" xfId="323"/>
    <cellStyle name="SAPBEXheaderItem 2" xfId="749"/>
    <cellStyle name="SAPBEXheaderItem 3" xfId="750"/>
    <cellStyle name="SAPBEXheaderItem 4" xfId="751"/>
    <cellStyle name="SAPBEXheaderItem_PAL Graphs" xfId="752"/>
    <cellStyle name="SAPBEXheaderText" xfId="324"/>
    <cellStyle name="SAPBEXheaderText 2" xfId="753"/>
    <cellStyle name="SAPBEXheaderText 3" xfId="754"/>
    <cellStyle name="SAPBEXheaderText 4" xfId="755"/>
    <cellStyle name="SAPBEXheaderText_PAL Graphs" xfId="756"/>
    <cellStyle name="SAPBEXHLevel0" xfId="325"/>
    <cellStyle name="SAPBEXHLevel0 2" xfId="757"/>
    <cellStyle name="SAPBEXHLevel0 3" xfId="758"/>
    <cellStyle name="SAPBEXHLevel0_F0" xfId="759"/>
    <cellStyle name="SAPBEXHLevel0X" xfId="326"/>
    <cellStyle name="SAPBEXHLevel0X 2" xfId="760"/>
    <cellStyle name="SAPBEXHLevel0X 3" xfId="761"/>
    <cellStyle name="SAPBEXHLevel0X 4" xfId="762"/>
    <cellStyle name="SAPBEXHLevel0X 5" xfId="763"/>
    <cellStyle name="SAPBEXHLevel0X_2009-12 Comms actuals " xfId="764"/>
    <cellStyle name="SAPBEXHLevel1" xfId="327"/>
    <cellStyle name="SAPBEXHLevel1 2" xfId="765"/>
    <cellStyle name="SAPBEXHLevel1 3" xfId="766"/>
    <cellStyle name="SAPBEXHLevel1_PAL Graphs" xfId="767"/>
    <cellStyle name="SAPBEXHLevel1X" xfId="328"/>
    <cellStyle name="SAPBEXHLevel1X 2" xfId="768"/>
    <cellStyle name="SAPBEXHLevel1X 3" xfId="769"/>
    <cellStyle name="SAPBEXHLevel1X 4" xfId="770"/>
    <cellStyle name="SAPBEXHLevel1X 5" xfId="771"/>
    <cellStyle name="SAPBEXHLevel1X_2009-12 Comms actuals " xfId="772"/>
    <cellStyle name="SAPBEXHLevel2" xfId="329"/>
    <cellStyle name="SAPBEXHLevel2 2" xfId="773"/>
    <cellStyle name="SAPBEXHLevel2 3" xfId="774"/>
    <cellStyle name="SAPBEXHLevel2_PAL Graphs" xfId="775"/>
    <cellStyle name="SAPBEXHLevel2X" xfId="330"/>
    <cellStyle name="SAPBEXHLevel2X 2" xfId="776"/>
    <cellStyle name="SAPBEXHLevel2X 3" xfId="777"/>
    <cellStyle name="SAPBEXHLevel2X 4" xfId="778"/>
    <cellStyle name="SAPBEXHLevel2X 5" xfId="779"/>
    <cellStyle name="SAPBEXHLevel2X_PAL Graphs" xfId="780"/>
    <cellStyle name="SAPBEXHLevel3" xfId="331"/>
    <cellStyle name="SAPBEXHLevel3 2" xfId="781"/>
    <cellStyle name="SAPBEXHLevel3 3" xfId="782"/>
    <cellStyle name="SAPBEXHLevel3_PAL Graphs" xfId="783"/>
    <cellStyle name="SAPBEXHLevel3X" xfId="332"/>
    <cellStyle name="SAPBEXHLevel3X 2" xfId="784"/>
    <cellStyle name="SAPBEXHLevel3X 3" xfId="785"/>
    <cellStyle name="SAPBEXHLevel3X 4" xfId="786"/>
    <cellStyle name="SAPBEXHLevel3X 5" xfId="787"/>
    <cellStyle name="SAPBEXHLevel3X_PAL Graphs" xfId="788"/>
    <cellStyle name="SAPBEXinputData" xfId="333"/>
    <cellStyle name="SAPBEXinputData 2" xfId="789"/>
    <cellStyle name="SAPBEXinputData 3" xfId="790"/>
    <cellStyle name="SAPBEXItemHeader" xfId="334"/>
    <cellStyle name="SAPBEXresData" xfId="335"/>
    <cellStyle name="SAPBEXresData 2" xfId="791"/>
    <cellStyle name="SAPBEXresData_PAL Graphs" xfId="792"/>
    <cellStyle name="SAPBEXresDataEmph" xfId="336"/>
    <cellStyle name="SAPBEXresDataEmph 2" xfId="793"/>
    <cellStyle name="SAPBEXresDataEmph_PAL Graphs" xfId="794"/>
    <cellStyle name="SAPBEXresItem" xfId="337"/>
    <cellStyle name="SAPBEXresItem 2" xfId="795"/>
    <cellStyle name="SAPBEXresItem_PAL Graphs" xfId="796"/>
    <cellStyle name="SAPBEXresItemX" xfId="338"/>
    <cellStyle name="SAPBEXresItemX 2" xfId="797"/>
    <cellStyle name="SAPBEXresItemX_PAL Graphs" xfId="798"/>
    <cellStyle name="SAPBEXstdData" xfId="339"/>
    <cellStyle name="SAPBEXstdData 2" xfId="799"/>
    <cellStyle name="SAPBEXstdData_2009-12 Comms actuals " xfId="800"/>
    <cellStyle name="SAPBEXstdDataEmph" xfId="340"/>
    <cellStyle name="SAPBEXstdDataEmph 2" xfId="801"/>
    <cellStyle name="SAPBEXstdDataEmph_PAL Graphs" xfId="802"/>
    <cellStyle name="SAPBEXstdItem" xfId="341"/>
    <cellStyle name="SAPBEXstdItem 2" xfId="803"/>
    <cellStyle name="SAPBEXstdItem_2009-12 Comms actuals " xfId="804"/>
    <cellStyle name="SAPBEXstdItemX" xfId="342"/>
    <cellStyle name="SAPBEXstdItemX 2" xfId="805"/>
    <cellStyle name="SAPBEXstdItemX_PAL Graphs" xfId="806"/>
    <cellStyle name="SAPBEXtitle" xfId="343"/>
    <cellStyle name="SAPBEXtitle 2" xfId="807"/>
    <cellStyle name="SAPBEXtitle 3" xfId="808"/>
    <cellStyle name="SAPBEXtitle_PAL Graphs" xfId="809"/>
    <cellStyle name="SAPBEXunassignedItem" xfId="344"/>
    <cellStyle name="SAPBEXunassignedItem 2" xfId="810"/>
    <cellStyle name="SAPBEXunassignedItem_PAL Graphs" xfId="811"/>
    <cellStyle name="SAPBEXundefined" xfId="345"/>
    <cellStyle name="SAPBEXundefined 2" xfId="812"/>
    <cellStyle name="SAPBEXundefined_PAL Graphs" xfId="813"/>
    <cellStyle name="SAPError" xfId="346"/>
    <cellStyle name="SAPKey" xfId="347"/>
    <cellStyle name="SAPLocked" xfId="348"/>
    <cellStyle name="SAPOutput" xfId="349"/>
    <cellStyle name="SAPSpace" xfId="350"/>
    <cellStyle name="SAPText" xfId="351"/>
    <cellStyle name="SAPUnLocked" xfId="352"/>
    <cellStyle name="Section Number" xfId="353"/>
    <cellStyle name="SEM-BPS-data" xfId="354"/>
    <cellStyle name="SEM-BPS-headdata" xfId="355"/>
    <cellStyle name="SEM-BPS-headkey" xfId="356"/>
    <cellStyle name="SEM-BPS-key" xfId="357"/>
    <cellStyle name="Sheet Title" xfId="358"/>
    <cellStyle name="Special" xfId="359"/>
    <cellStyle name="Special 2" xfId="814"/>
    <cellStyle name="Standaard_HWL BudgetSummary 2004 HWL retrieve Cons 031014" xfId="360"/>
    <cellStyle name="StaticText" xfId="361"/>
    <cellStyle name="Std_%" xfId="362"/>
    <cellStyle name="Style 1" xfId="363"/>
    <cellStyle name="Style 1 2" xfId="815"/>
    <cellStyle name="Style 2" xfId="364"/>
    <cellStyle name="Style2" xfId="365"/>
    <cellStyle name="Style3" xfId="366"/>
    <cellStyle name="Style4" xfId="367"/>
    <cellStyle name="Style5" xfId="368"/>
    <cellStyle name="Subtotal" xfId="369"/>
    <cellStyle name="Table Head Green" xfId="370"/>
    <cellStyle name="Table Head_pldt" xfId="371"/>
    <cellStyle name="Table Source" xfId="372"/>
    <cellStyle name="Table Units" xfId="373"/>
    <cellStyle name="TableLvl2" xfId="423"/>
    <cellStyle name="TableLvl3" xfId="422"/>
    <cellStyle name="Text" xfId="374"/>
    <cellStyle name="Text 2" xfId="375"/>
    <cellStyle name="Text Head 1" xfId="376"/>
    <cellStyle name="Text Head 2" xfId="377"/>
    <cellStyle name="Text Indent 2" xfId="378"/>
    <cellStyle name="Theirs" xfId="379"/>
    <cellStyle name="Tim" xfId="380"/>
    <cellStyle name="Title" xfId="381" builtinId="15" customBuiltin="1"/>
    <cellStyle name="TOC 1" xfId="382"/>
    <cellStyle name="TOC 2" xfId="383"/>
    <cellStyle name="TOC 3" xfId="384"/>
    <cellStyle name="Total" xfId="385" builtinId="25" customBuiltin="1"/>
    <cellStyle name="Total 2" xfId="816"/>
    <cellStyle name="tpaid capitalisation" xfId="386"/>
    <cellStyle name="two" xfId="387"/>
    <cellStyle name="UNITS" xfId="388"/>
    <cellStyle name="Warning Text" xfId="389" builtinId="11" customBuiltin="1"/>
    <cellStyle name="Warning Text 2" xfId="817"/>
    <cellStyle name="whole" xfId="390"/>
    <cellStyle name="Word_Formula" xfId="391"/>
    <cellStyle name="wrap" xfId="392"/>
    <cellStyle name="year" xfId="393"/>
    <cellStyle name="_934" xfId="414"/>
    <cellStyle name="표준_2008 Budget Summary" xfId="399"/>
    <cellStyle name="一般_2 Individual BU" xfId="394"/>
    <cellStyle name="千位分隔[0]_2000sales" xfId="395"/>
    <cellStyle name="千位分隔_2000sales" xfId="396"/>
    <cellStyle name="千分位_Budget summary 2007-2011 (Aqua Tower)" xfId="397"/>
    <cellStyle name="后继超级链接_2001SALES" xfId="398"/>
    <cellStyle name="常规_2000sales" xfId="400"/>
    <cellStyle name="桁区切り [0.]" xfId="401"/>
    <cellStyle name="桁区切り [0.0]" xfId="402"/>
    <cellStyle name="桁区切り [0.00]_laroux" xfId="403"/>
    <cellStyle name="桁区切り_laroux" xfId="404"/>
    <cellStyle name="桁区切り0.0" xfId="405"/>
    <cellStyle name="標準_BSD-Academic" xfId="406"/>
    <cellStyle name="貨幣[0]_BJV" xfId="407"/>
    <cellStyle name="货币[0]_2000sales" xfId="408"/>
    <cellStyle name="货币_2000sales" xfId="409"/>
    <cellStyle name="超级链接_2001SALES" xfId="410"/>
    <cellStyle name="通貨 [0.00]_BSD-Academic" xfId="411"/>
    <cellStyle name="通貨_BSD-Academic" xfId="412"/>
    <cellStyle name="隨後的超連結_loyalty scheme impact WTC 16 sept 2004" xfId="413"/>
  </cellStyles>
  <dxfs count="0"/>
  <tableStyles count="0" defaultTableStyle="TableStyleMedium2" defaultPivotStyle="PivotStyleLight16"/>
  <colors>
    <mruColors>
      <color rgb="FFFFFF99"/>
      <color rgb="FFCCECFF"/>
      <color rgb="FF008000"/>
      <color rgb="FF0000FF"/>
      <color rgb="FF99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190500</xdr:colOff>
      <xdr:row>10</xdr:row>
      <xdr:rowOff>161925</xdr:rowOff>
    </xdr:to>
    <xdr:pic>
      <xdr:nvPicPr>
        <xdr:cNvPr id="31745" name="Picture 1" descr="Powercor%20Colour%20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573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227629</xdr:colOff>
      <xdr:row>10</xdr:row>
      <xdr:rowOff>87761</xdr:rowOff>
    </xdr:from>
    <xdr:to>
      <xdr:col>7</xdr:col>
      <xdr:colOff>103804</xdr:colOff>
      <xdr:row>14</xdr:row>
      <xdr:rowOff>25567</xdr:rowOff>
    </xdr:to>
    <xdr:sp macro="" textlink="'PAL Vols'!A2">
      <xdr:nvSpPr>
        <xdr:cNvPr id="39938" name="Rectangle 2"/>
        <xdr:cNvSpPr>
          <a:spLocks noChangeArrowheads="1"/>
        </xdr:cNvSpPr>
      </xdr:nvSpPr>
      <xdr:spPr bwMode="auto">
        <a:xfrm>
          <a:off x="2939453" y="2071202"/>
          <a:ext cx="1086410" cy="59895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6446609B-F037-4FE5-9B8E-C8F514A15015}" type="TxLink">
            <a:rPr lang="en-US" sz="1000" b="0" i="0" u="none" strike="noStrike" baseline="0">
              <a:solidFill>
                <a:srgbClr val="FFFFFF"/>
              </a:solidFill>
              <a:latin typeface="Arial"/>
              <a:cs typeface="Arial"/>
            </a:rPr>
            <a:pPr algn="ctr" rtl="0">
              <a:defRPr sz="1000"/>
            </a:pPr>
            <a:t>PAL Vols</a:t>
          </a:fld>
          <a:endParaRPr lang="en-AU" sz="700" b="0" i="0" u="none" strike="noStrike" baseline="0">
            <a:solidFill>
              <a:srgbClr val="FFFFFF"/>
            </a:solidFill>
            <a:latin typeface="Arial"/>
            <a:cs typeface="Arial"/>
          </a:endParaRPr>
        </a:p>
      </xdr:txBody>
    </xdr:sp>
    <xdr:clientData/>
  </xdr:twoCellAnchor>
  <xdr:twoCellAnchor>
    <xdr:from>
      <xdr:col>5</xdr:col>
      <xdr:colOff>211382</xdr:colOff>
      <xdr:row>20</xdr:row>
      <xdr:rowOff>74959</xdr:rowOff>
    </xdr:from>
    <xdr:to>
      <xdr:col>7</xdr:col>
      <xdr:colOff>94759</xdr:colOff>
      <xdr:row>24</xdr:row>
      <xdr:rowOff>46383</xdr:rowOff>
    </xdr:to>
    <xdr:sp macro="" textlink="'PAL Rates'!A2">
      <xdr:nvSpPr>
        <xdr:cNvPr id="39939" name="Rectangle 3"/>
        <xdr:cNvSpPr>
          <a:spLocks noChangeArrowheads="1"/>
        </xdr:cNvSpPr>
      </xdr:nvSpPr>
      <xdr:spPr bwMode="auto">
        <a:xfrm>
          <a:off x="2952925" y="3735872"/>
          <a:ext cx="1109204" cy="63403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47EF2C5E-B983-4856-A73E-076B26F314D9}" type="TxLink">
            <a:rPr lang="en-US" sz="1000" b="0" i="0" u="none" strike="noStrike" baseline="0">
              <a:solidFill>
                <a:srgbClr val="FFFFFF"/>
              </a:solidFill>
              <a:latin typeface="Arial"/>
              <a:cs typeface="Arial"/>
            </a:rPr>
            <a:pPr algn="ctr" rtl="0">
              <a:defRPr sz="1000"/>
            </a:pPr>
            <a:t>PAL Rates</a:t>
          </a:fld>
          <a:endParaRPr lang="en-AU" sz="700" b="0" i="0" u="none" strike="noStrike" baseline="0">
            <a:solidFill>
              <a:srgbClr val="FFFFFF"/>
            </a:solidFill>
            <a:latin typeface="Arial"/>
            <a:cs typeface="Arial"/>
          </a:endParaRPr>
        </a:p>
      </xdr:txBody>
    </xdr:sp>
    <xdr:clientData/>
  </xdr:twoCellAnchor>
  <xdr:twoCellAnchor>
    <xdr:from>
      <xdr:col>7</xdr:col>
      <xdr:colOff>495766</xdr:colOff>
      <xdr:row>12</xdr:row>
      <xdr:rowOff>115178</xdr:rowOff>
    </xdr:from>
    <xdr:to>
      <xdr:col>9</xdr:col>
      <xdr:colOff>362018</xdr:colOff>
      <xdr:row>16</xdr:row>
      <xdr:rowOff>93007</xdr:rowOff>
    </xdr:to>
    <xdr:sp macro="" textlink="'PAL Cost'!A2">
      <xdr:nvSpPr>
        <xdr:cNvPr id="39944" name="Rectangle 8"/>
        <xdr:cNvSpPr>
          <a:spLocks noChangeArrowheads="1"/>
        </xdr:cNvSpPr>
      </xdr:nvSpPr>
      <xdr:spPr bwMode="auto">
        <a:xfrm>
          <a:off x="4455445" y="2455607"/>
          <a:ext cx="1090894" cy="630971"/>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8BF276D1-405B-452A-8F74-F72FCFD6142A}" type="TxLink">
            <a:rPr lang="en-US" sz="1000" b="0" i="0" u="none" strike="noStrike" baseline="0">
              <a:solidFill>
                <a:srgbClr val="FFFFFF"/>
              </a:solidFill>
              <a:latin typeface="Arial"/>
              <a:cs typeface="Arial"/>
            </a:rPr>
            <a:pPr algn="ctr" rtl="0">
              <a:defRPr sz="1000"/>
            </a:pPr>
            <a:t>PAL Cost</a:t>
          </a:fld>
          <a:endParaRPr lang="en-AU" sz="700" b="0" i="0" u="none" strike="noStrike" baseline="0">
            <a:solidFill>
              <a:srgbClr val="FFFFFF"/>
            </a:solidFill>
            <a:latin typeface="Arial"/>
            <a:cs typeface="Arial"/>
          </a:endParaRPr>
        </a:p>
      </xdr:txBody>
    </xdr:sp>
    <xdr:clientData/>
  </xdr:twoCellAnchor>
  <xdr:twoCellAnchor>
    <xdr:from>
      <xdr:col>14</xdr:col>
      <xdr:colOff>580863</xdr:colOff>
      <xdr:row>12</xdr:row>
      <xdr:rowOff>99981</xdr:rowOff>
    </xdr:from>
    <xdr:to>
      <xdr:col>16</xdr:col>
      <xdr:colOff>457036</xdr:colOff>
      <xdr:row>16</xdr:row>
      <xdr:rowOff>90616</xdr:rowOff>
    </xdr:to>
    <xdr:sp macro="" textlink="'CAPEX '!A2">
      <xdr:nvSpPr>
        <xdr:cNvPr id="39971" name="Rectangle 35"/>
        <xdr:cNvSpPr>
          <a:spLocks noChangeArrowheads="1"/>
        </xdr:cNvSpPr>
      </xdr:nvSpPr>
      <xdr:spPr bwMode="auto">
        <a:xfrm>
          <a:off x="8738745" y="2430805"/>
          <a:ext cx="1086409" cy="618164"/>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fld id="{BF3B1DE5-25CA-45D7-9A0B-893A07DB2004}" type="TxLink">
            <a:rPr lang="en-US" sz="1000" b="0" i="0" u="none" strike="noStrike" baseline="0">
              <a:solidFill>
                <a:sysClr val="windowText" lastClr="000000"/>
              </a:solidFill>
              <a:latin typeface="Arial"/>
              <a:cs typeface="Arial"/>
            </a:rPr>
            <a:pPr algn="ctr" rtl="0">
              <a:defRPr sz="1000"/>
            </a:pPr>
            <a:t>CAPEX </a:t>
          </a:fld>
          <a:endParaRPr lang="en-AU" sz="700" b="0" i="0" u="none" strike="noStrike" baseline="0">
            <a:solidFill>
              <a:sysClr val="windowText" lastClr="000000"/>
            </a:solidFill>
            <a:latin typeface="Arial"/>
            <a:cs typeface="Arial"/>
          </a:endParaRPr>
        </a:p>
      </xdr:txBody>
    </xdr:sp>
    <xdr:clientData/>
  </xdr:twoCellAnchor>
  <xdr:twoCellAnchor>
    <xdr:from>
      <xdr:col>17</xdr:col>
      <xdr:colOff>130777</xdr:colOff>
      <xdr:row>15</xdr:row>
      <xdr:rowOff>94208</xdr:rowOff>
    </xdr:from>
    <xdr:to>
      <xdr:col>19</xdr:col>
      <xdr:colOff>6951</xdr:colOff>
      <xdr:row>19</xdr:row>
      <xdr:rowOff>59231</xdr:rowOff>
    </xdr:to>
    <xdr:sp macro="" textlink="">
      <xdr:nvSpPr>
        <xdr:cNvPr id="39975" name="Rectangle 39"/>
        <xdr:cNvSpPr>
          <a:spLocks noChangeArrowheads="1"/>
        </xdr:cNvSpPr>
      </xdr:nvSpPr>
      <xdr:spPr bwMode="auto">
        <a:xfrm>
          <a:off x="10104012" y="2895679"/>
          <a:ext cx="1086410" cy="592552"/>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27432" tIns="18288" rIns="27432" bIns="18288" anchor="ctr" upright="1"/>
        <a:lstStyle/>
        <a:p>
          <a:pPr algn="ctr" rtl="0"/>
          <a:r>
            <a:rPr lang="en-AU" sz="1100" b="0" i="0" baseline="0">
              <a:effectLst/>
              <a:latin typeface="+mn-lt"/>
              <a:ea typeface="+mn-ea"/>
              <a:cs typeface="+mn-cs"/>
            </a:rPr>
            <a:t>PAL Metering PTRM.xlsm</a:t>
          </a:r>
          <a:endParaRPr lang="en-AU" sz="1000">
            <a:effectLst/>
          </a:endParaRPr>
        </a:p>
      </xdr:txBody>
    </xdr:sp>
    <xdr:clientData/>
  </xdr:twoCellAnchor>
  <xdr:twoCellAnchor>
    <xdr:from>
      <xdr:col>7</xdr:col>
      <xdr:colOff>103804</xdr:colOff>
      <xdr:row>12</xdr:row>
      <xdr:rowOff>43057</xdr:rowOff>
    </xdr:from>
    <xdr:to>
      <xdr:col>7</xdr:col>
      <xdr:colOff>495766</xdr:colOff>
      <xdr:row>14</xdr:row>
      <xdr:rowOff>104093</xdr:rowOff>
    </xdr:to>
    <xdr:cxnSp macro="">
      <xdr:nvCxnSpPr>
        <xdr:cNvPr id="57" name="Elbow Connector 56"/>
        <xdr:cNvCxnSpPr>
          <a:stCxn id="39938" idx="3"/>
          <a:endCxn id="39944" idx="1"/>
        </xdr:cNvCxnSpPr>
      </xdr:nvCxnSpPr>
      <xdr:spPr>
        <a:xfrm>
          <a:off x="4063483" y="2383486"/>
          <a:ext cx="391962" cy="3876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307202</xdr:colOff>
      <xdr:row>10</xdr:row>
      <xdr:rowOff>82243</xdr:rowOff>
    </xdr:from>
    <xdr:to>
      <xdr:col>2</xdr:col>
      <xdr:colOff>500023</xdr:colOff>
      <xdr:row>14</xdr:row>
      <xdr:rowOff>26454</xdr:rowOff>
    </xdr:to>
    <xdr:sp macro="" textlink="">
      <xdr:nvSpPr>
        <xdr:cNvPr id="138" name="Rectangle 4"/>
        <xdr:cNvSpPr>
          <a:spLocks noChangeArrowheads="1"/>
        </xdr:cNvSpPr>
      </xdr:nvSpPr>
      <xdr:spPr bwMode="auto">
        <a:xfrm>
          <a:off x="307202" y="2068886"/>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PAL Metering Volumes .xls</a:t>
          </a:r>
        </a:p>
      </xdr:txBody>
    </xdr:sp>
    <xdr:clientData/>
  </xdr:twoCellAnchor>
  <xdr:twoCellAnchor>
    <xdr:from>
      <xdr:col>7</xdr:col>
      <xdr:colOff>94759</xdr:colOff>
      <xdr:row>14</xdr:row>
      <xdr:rowOff>104093</xdr:rowOff>
    </xdr:from>
    <xdr:to>
      <xdr:col>7</xdr:col>
      <xdr:colOff>495766</xdr:colOff>
      <xdr:row>22</xdr:row>
      <xdr:rowOff>60671</xdr:rowOff>
    </xdr:to>
    <xdr:cxnSp macro="">
      <xdr:nvCxnSpPr>
        <xdr:cNvPr id="140" name="Elbow Connector 139"/>
        <xdr:cNvCxnSpPr>
          <a:stCxn id="39939" idx="3"/>
          <a:endCxn id="39944" idx="1"/>
        </xdr:cNvCxnSpPr>
      </xdr:nvCxnSpPr>
      <xdr:spPr>
        <a:xfrm flipV="1">
          <a:off x="4054438" y="2771093"/>
          <a:ext cx="401007" cy="126286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71863</xdr:colOff>
      <xdr:row>12</xdr:row>
      <xdr:rowOff>125090</xdr:rowOff>
    </xdr:from>
    <xdr:to>
      <xdr:col>11</xdr:col>
      <xdr:colOff>550435</xdr:colOff>
      <xdr:row>16</xdr:row>
      <xdr:rowOff>77305</xdr:rowOff>
    </xdr:to>
    <xdr:sp macro="" textlink="Capex!A2">
      <xdr:nvSpPr>
        <xdr:cNvPr id="146" name="Rectangle 8"/>
        <xdr:cNvSpPr>
          <a:spLocks noChangeArrowheads="1"/>
        </xdr:cNvSpPr>
      </xdr:nvSpPr>
      <xdr:spPr bwMode="auto">
        <a:xfrm>
          <a:off x="5809275" y="2455914"/>
          <a:ext cx="1083689" cy="57974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03596877-0234-444D-9E5A-B696E605E5B4}" type="TxLink">
            <a:rPr lang="en-US" sz="1000" b="0" i="0" u="none" strike="noStrike" baseline="0">
              <a:solidFill>
                <a:srgbClr val="FFFFFF"/>
              </a:solidFill>
              <a:latin typeface="Arial"/>
              <a:cs typeface="Arial"/>
            </a:rPr>
            <a:pPr algn="ctr" rtl="0">
              <a:defRPr sz="1000"/>
            </a:pPr>
            <a:t>Capex</a:t>
          </a:fld>
          <a:endParaRPr lang="en-AU" sz="700" b="0" i="0" u="none" strike="noStrike" baseline="0">
            <a:solidFill>
              <a:srgbClr val="FFFFFF"/>
            </a:solidFill>
            <a:latin typeface="Arial"/>
            <a:cs typeface="Arial"/>
          </a:endParaRPr>
        </a:p>
      </xdr:txBody>
    </xdr:sp>
    <xdr:clientData/>
  </xdr:twoCellAnchor>
  <xdr:twoCellAnchor>
    <xdr:from>
      <xdr:col>10</xdr:col>
      <xdr:colOff>83389</xdr:colOff>
      <xdr:row>18</xdr:row>
      <xdr:rowOff>75262</xdr:rowOff>
    </xdr:from>
    <xdr:to>
      <xdr:col>11</xdr:col>
      <xdr:colOff>561961</xdr:colOff>
      <xdr:row>22</xdr:row>
      <xdr:rowOff>46687</xdr:rowOff>
    </xdr:to>
    <xdr:sp macro="" textlink="Opex!A2">
      <xdr:nvSpPr>
        <xdr:cNvPr id="147" name="Rectangle 8"/>
        <xdr:cNvSpPr>
          <a:spLocks noChangeArrowheads="1"/>
        </xdr:cNvSpPr>
      </xdr:nvSpPr>
      <xdr:spPr bwMode="auto">
        <a:xfrm>
          <a:off x="5880032" y="3395405"/>
          <a:ext cx="1090893" cy="624568"/>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C77E4E87-245C-4A4B-9BB4-9C32A97225B6}" type="TxLink">
            <a:rPr lang="en-US" sz="1000" b="0" i="0" u="none" strike="noStrike" baseline="0">
              <a:solidFill>
                <a:srgbClr val="FFFFFF"/>
              </a:solidFill>
              <a:latin typeface="Arial"/>
              <a:cs typeface="Arial"/>
            </a:rPr>
            <a:pPr algn="ctr" rtl="0">
              <a:defRPr sz="1000"/>
            </a:pPr>
            <a:t>Opex</a:t>
          </a:fld>
          <a:endParaRPr lang="en-AU" sz="400" b="0" i="0" u="none" strike="noStrike" baseline="0">
            <a:solidFill>
              <a:srgbClr val="FFFFFF"/>
            </a:solidFill>
            <a:latin typeface="Arial"/>
            <a:cs typeface="Arial"/>
          </a:endParaRPr>
        </a:p>
      </xdr:txBody>
    </xdr:sp>
    <xdr:clientData/>
  </xdr:twoCellAnchor>
  <xdr:twoCellAnchor>
    <xdr:from>
      <xdr:col>9</xdr:col>
      <xdr:colOff>362018</xdr:colOff>
      <xdr:row>14</xdr:row>
      <xdr:rowOff>101198</xdr:rowOff>
    </xdr:from>
    <xdr:to>
      <xdr:col>10</xdr:col>
      <xdr:colOff>71863</xdr:colOff>
      <xdr:row>14</xdr:row>
      <xdr:rowOff>104093</xdr:rowOff>
    </xdr:to>
    <xdr:cxnSp macro="">
      <xdr:nvCxnSpPr>
        <xdr:cNvPr id="149" name="Elbow Connector 148"/>
        <xdr:cNvCxnSpPr>
          <a:stCxn id="39944" idx="3"/>
          <a:endCxn id="146" idx="1"/>
        </xdr:cNvCxnSpPr>
      </xdr:nvCxnSpPr>
      <xdr:spPr>
        <a:xfrm flipV="1">
          <a:off x="5546339" y="2768198"/>
          <a:ext cx="322167" cy="289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121013</xdr:colOff>
      <xdr:row>5</xdr:row>
      <xdr:rowOff>10527</xdr:rowOff>
    </xdr:from>
    <xdr:to>
      <xdr:col>5</xdr:col>
      <xdr:colOff>68</xdr:colOff>
      <xdr:row>8</xdr:row>
      <xdr:rowOff>44385</xdr:rowOff>
    </xdr:to>
    <xdr:sp macro="" textlink="Inputs!A2">
      <xdr:nvSpPr>
        <xdr:cNvPr id="158" name="Rectangle 4"/>
        <xdr:cNvSpPr>
          <a:spLocks noChangeArrowheads="1"/>
        </xdr:cNvSpPr>
      </xdr:nvSpPr>
      <xdr:spPr bwMode="auto">
        <a:xfrm>
          <a:off x="1622601" y="1041468"/>
          <a:ext cx="1089291" cy="60535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F99162BD-8827-4045-8EB3-88246784A882}" type="TxLink">
            <a:rPr lang="en-US" sz="1000" b="0" i="0" u="none" strike="noStrike" baseline="0">
              <a:solidFill>
                <a:sysClr val="windowText" lastClr="000000"/>
              </a:solidFill>
              <a:latin typeface="Arial"/>
              <a:cs typeface="Arial"/>
            </a:rPr>
            <a:pPr algn="ctr" rtl="0">
              <a:defRPr sz="1000"/>
            </a:pPr>
            <a:t>Inputs</a:t>
          </a:fld>
          <a:endParaRPr lang="en-AU" sz="700" b="0" i="0" u="none" strike="noStrike" baseline="0">
            <a:solidFill>
              <a:sysClr val="windowText" lastClr="000000"/>
            </a:solidFill>
            <a:latin typeface="Arial"/>
            <a:cs typeface="Arial"/>
          </a:endParaRPr>
        </a:p>
      </xdr:txBody>
    </xdr:sp>
    <xdr:clientData/>
  </xdr:twoCellAnchor>
  <xdr:twoCellAnchor>
    <xdr:from>
      <xdr:col>11</xdr:col>
      <xdr:colOff>550435</xdr:colOff>
      <xdr:row>14</xdr:row>
      <xdr:rowOff>95299</xdr:rowOff>
    </xdr:from>
    <xdr:to>
      <xdr:col>14</xdr:col>
      <xdr:colOff>580863</xdr:colOff>
      <xdr:row>14</xdr:row>
      <xdr:rowOff>101198</xdr:rowOff>
    </xdr:to>
    <xdr:cxnSp macro="">
      <xdr:nvCxnSpPr>
        <xdr:cNvPr id="174" name="Elbow Connector 173"/>
        <xdr:cNvCxnSpPr>
          <a:stCxn id="146" idx="3"/>
          <a:endCxn id="39971" idx="1"/>
        </xdr:cNvCxnSpPr>
      </xdr:nvCxnSpPr>
      <xdr:spPr>
        <a:xfrm flipV="1">
          <a:off x="6959399" y="2762299"/>
          <a:ext cx="1867393" cy="589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457036</xdr:colOff>
      <xdr:row>14</xdr:row>
      <xdr:rowOff>95299</xdr:rowOff>
    </xdr:from>
    <xdr:to>
      <xdr:col>17</xdr:col>
      <xdr:colOff>130777</xdr:colOff>
      <xdr:row>17</xdr:row>
      <xdr:rowOff>76720</xdr:rowOff>
    </xdr:to>
    <xdr:cxnSp macro="">
      <xdr:nvCxnSpPr>
        <xdr:cNvPr id="183" name="Elbow Connector 182"/>
        <xdr:cNvCxnSpPr>
          <a:stCxn id="39971" idx="3"/>
          <a:endCxn id="39975" idx="1"/>
        </xdr:cNvCxnSpPr>
      </xdr:nvCxnSpPr>
      <xdr:spPr>
        <a:xfrm>
          <a:off x="9825154" y="2739887"/>
          <a:ext cx="278858" cy="45206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95572</xdr:colOff>
      <xdr:row>20</xdr:row>
      <xdr:rowOff>68357</xdr:rowOff>
    </xdr:from>
    <xdr:to>
      <xdr:col>4</xdr:col>
      <xdr:colOff>584069</xdr:colOff>
      <xdr:row>24</xdr:row>
      <xdr:rowOff>46186</xdr:rowOff>
    </xdr:to>
    <xdr:sp macro="" textlink="'Material Rates'!A2">
      <xdr:nvSpPr>
        <xdr:cNvPr id="39" name="Rectangle 5"/>
        <xdr:cNvSpPr>
          <a:spLocks noChangeArrowheads="1"/>
        </xdr:cNvSpPr>
      </xdr:nvSpPr>
      <xdr:spPr bwMode="auto">
        <a:xfrm>
          <a:off x="1605965" y="3715071"/>
          <a:ext cx="1100818" cy="63097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A651EEA-B6ED-4E51-AB73-E03A117078A8}" type="TxLink">
            <a:rPr lang="en-US" sz="1000" b="0" i="0" u="none" strike="noStrike" baseline="0">
              <a:solidFill>
                <a:sysClr val="windowText" lastClr="000000"/>
              </a:solidFill>
              <a:latin typeface="Arial"/>
              <a:ea typeface="+mn-ea"/>
              <a:cs typeface="Arial"/>
            </a:rPr>
            <a:pPr marL="0" indent="0" algn="ctr" rtl="0">
              <a:defRPr sz="1000"/>
            </a:pPr>
            <a:t>Material Rates</a:t>
          </a:fld>
          <a:endParaRPr lang="en-AU" sz="700" b="0" i="0" u="none" strike="noStrike" baseline="0">
            <a:solidFill>
              <a:sysClr val="windowText" lastClr="000000"/>
            </a:solidFill>
            <a:latin typeface="Arial"/>
            <a:ea typeface="+mn-ea"/>
            <a:cs typeface="Arial"/>
          </a:endParaRPr>
        </a:p>
      </xdr:txBody>
    </xdr:sp>
    <xdr:clientData/>
  </xdr:twoCellAnchor>
  <xdr:twoCellAnchor>
    <xdr:from>
      <xdr:col>0</xdr:col>
      <xdr:colOff>296316</xdr:colOff>
      <xdr:row>20</xdr:row>
      <xdr:rowOff>71355</xdr:rowOff>
    </xdr:from>
    <xdr:to>
      <xdr:col>2</xdr:col>
      <xdr:colOff>489137</xdr:colOff>
      <xdr:row>24</xdr:row>
      <xdr:rowOff>42780</xdr:rowOff>
    </xdr:to>
    <xdr:sp macro="" textlink="">
      <xdr:nvSpPr>
        <xdr:cNvPr id="44" name="Rectangle 4"/>
        <xdr:cNvSpPr>
          <a:spLocks noChangeArrowheads="1"/>
        </xdr:cNvSpPr>
      </xdr:nvSpPr>
      <xdr:spPr bwMode="auto">
        <a:xfrm>
          <a:off x="296316" y="3718069"/>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r>
            <a:rPr lang="en-AU" sz="800" b="0" i="0" baseline="0">
              <a:effectLst/>
              <a:latin typeface="Arial" panose="020B0604020202020204" pitchFamily="34" charset="0"/>
              <a:ea typeface="+mn-ea"/>
              <a:cs typeface="Arial" panose="020B0604020202020204" pitchFamily="34" charset="0"/>
            </a:rPr>
            <a:t>Powercor - AMI Charges Model (2015 Charges Application) v1.0.xlsx</a:t>
          </a:r>
          <a:endParaRPr lang="en-AU" sz="800">
            <a:effectLst/>
            <a:latin typeface="Arial" panose="020B0604020202020204" pitchFamily="34" charset="0"/>
            <a:cs typeface="Arial" panose="020B0604020202020204" pitchFamily="34" charset="0"/>
          </a:endParaRPr>
        </a:p>
      </xdr:txBody>
    </xdr:sp>
    <xdr:clientData/>
  </xdr:twoCellAnchor>
  <xdr:twoCellAnchor>
    <xdr:from>
      <xdr:col>2</xdr:col>
      <xdr:colOff>500023</xdr:colOff>
      <xdr:row>12</xdr:row>
      <xdr:rowOff>37539</xdr:rowOff>
    </xdr:from>
    <xdr:to>
      <xdr:col>5</xdr:col>
      <xdr:colOff>227629</xdr:colOff>
      <xdr:row>12</xdr:row>
      <xdr:rowOff>39855</xdr:rowOff>
    </xdr:to>
    <xdr:cxnSp macro="">
      <xdr:nvCxnSpPr>
        <xdr:cNvPr id="51" name="Elbow Connector 50"/>
        <xdr:cNvCxnSpPr>
          <a:stCxn id="138" idx="3"/>
          <a:endCxn id="39938" idx="1"/>
        </xdr:cNvCxnSpPr>
      </xdr:nvCxnSpPr>
      <xdr:spPr>
        <a:xfrm>
          <a:off x="1396494" y="2368363"/>
          <a:ext cx="1542959" cy="23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586306</xdr:colOff>
      <xdr:row>18</xdr:row>
      <xdr:rowOff>62763</xdr:rowOff>
    </xdr:from>
    <xdr:to>
      <xdr:col>16</xdr:col>
      <xdr:colOff>462478</xdr:colOff>
      <xdr:row>22</xdr:row>
      <xdr:rowOff>54361</xdr:rowOff>
    </xdr:to>
    <xdr:sp macro="" textlink="'OPEX '!A2">
      <xdr:nvSpPr>
        <xdr:cNvPr id="43" name="Rectangle 48"/>
        <xdr:cNvSpPr>
          <a:spLocks noChangeArrowheads="1"/>
        </xdr:cNvSpPr>
      </xdr:nvSpPr>
      <xdr:spPr bwMode="auto">
        <a:xfrm>
          <a:off x="8744188" y="3334881"/>
          <a:ext cx="1086408" cy="619127"/>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fld id="{4C45E872-98CA-49D5-9C73-72E729965DBB}" type="TxLink">
            <a:rPr lang="en-US" sz="1000" b="0" i="0" u="none" strike="noStrike" baseline="0">
              <a:solidFill>
                <a:sysClr val="windowText" lastClr="000000"/>
              </a:solidFill>
              <a:latin typeface="Arial"/>
              <a:cs typeface="Arial"/>
            </a:rPr>
            <a:pPr algn="ctr" rtl="0">
              <a:defRPr sz="1000"/>
            </a:pPr>
            <a:t>OPEX </a:t>
          </a:fld>
          <a:endParaRPr lang="en-AU" sz="700" b="0" i="0" u="none" strike="noStrike" baseline="0">
            <a:solidFill>
              <a:sysClr val="windowText" lastClr="000000"/>
            </a:solidFill>
            <a:latin typeface="Arial"/>
            <a:cs typeface="Arial"/>
          </a:endParaRPr>
        </a:p>
      </xdr:txBody>
    </xdr:sp>
    <xdr:clientData/>
  </xdr:twoCellAnchor>
  <xdr:twoCellAnchor>
    <xdr:from>
      <xdr:col>11</xdr:col>
      <xdr:colOff>550435</xdr:colOff>
      <xdr:row>14</xdr:row>
      <xdr:rowOff>101198</xdr:rowOff>
    </xdr:from>
    <xdr:to>
      <xdr:col>14</xdr:col>
      <xdr:colOff>586306</xdr:colOff>
      <xdr:row>20</xdr:row>
      <xdr:rowOff>58563</xdr:rowOff>
    </xdr:to>
    <xdr:cxnSp macro="">
      <xdr:nvCxnSpPr>
        <xdr:cNvPr id="45" name="Elbow Connector 44"/>
        <xdr:cNvCxnSpPr>
          <a:stCxn id="146" idx="3"/>
          <a:endCxn id="43" idx="1"/>
        </xdr:cNvCxnSpPr>
      </xdr:nvCxnSpPr>
      <xdr:spPr>
        <a:xfrm>
          <a:off x="6959399" y="2768198"/>
          <a:ext cx="1872836" cy="9370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462478</xdr:colOff>
      <xdr:row>17</xdr:row>
      <xdr:rowOff>76720</xdr:rowOff>
    </xdr:from>
    <xdr:to>
      <xdr:col>17</xdr:col>
      <xdr:colOff>130777</xdr:colOff>
      <xdr:row>20</xdr:row>
      <xdr:rowOff>58563</xdr:rowOff>
    </xdr:to>
    <xdr:cxnSp macro="">
      <xdr:nvCxnSpPr>
        <xdr:cNvPr id="50" name="Elbow Connector 49"/>
        <xdr:cNvCxnSpPr>
          <a:stCxn id="43" idx="3"/>
          <a:endCxn id="39975" idx="1"/>
        </xdr:cNvCxnSpPr>
      </xdr:nvCxnSpPr>
      <xdr:spPr>
        <a:xfrm flipV="1">
          <a:off x="9830596" y="3191955"/>
          <a:ext cx="273416" cy="4524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489137</xdr:colOff>
      <xdr:row>22</xdr:row>
      <xdr:rowOff>57067</xdr:rowOff>
    </xdr:from>
    <xdr:to>
      <xdr:col>3</xdr:col>
      <xdr:colOff>95572</xdr:colOff>
      <xdr:row>22</xdr:row>
      <xdr:rowOff>57271</xdr:rowOff>
    </xdr:to>
    <xdr:cxnSp macro="">
      <xdr:nvCxnSpPr>
        <xdr:cNvPr id="9" name="Straight Arrow Connector 8"/>
        <xdr:cNvCxnSpPr>
          <a:stCxn id="44" idx="3"/>
          <a:endCxn id="39" idx="1"/>
        </xdr:cNvCxnSpPr>
      </xdr:nvCxnSpPr>
      <xdr:spPr>
        <a:xfrm>
          <a:off x="1387208" y="4030353"/>
          <a:ext cx="218757" cy="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584069</xdr:colOff>
      <xdr:row>22</xdr:row>
      <xdr:rowOff>57272</xdr:rowOff>
    </xdr:from>
    <xdr:to>
      <xdr:col>5</xdr:col>
      <xdr:colOff>211382</xdr:colOff>
      <xdr:row>22</xdr:row>
      <xdr:rowOff>60672</xdr:rowOff>
    </xdr:to>
    <xdr:cxnSp macro="">
      <xdr:nvCxnSpPr>
        <xdr:cNvPr id="56" name="Straight Arrow Connector 55"/>
        <xdr:cNvCxnSpPr>
          <a:stCxn id="39" idx="3"/>
          <a:endCxn id="39939" idx="1"/>
        </xdr:cNvCxnSpPr>
      </xdr:nvCxnSpPr>
      <xdr:spPr>
        <a:xfrm>
          <a:off x="2712699" y="4049489"/>
          <a:ext cx="240226" cy="3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587177</xdr:colOff>
      <xdr:row>5</xdr:row>
      <xdr:rowOff>17250</xdr:rowOff>
    </xdr:from>
    <xdr:to>
      <xdr:col>16</xdr:col>
      <xdr:colOff>466232</xdr:colOff>
      <xdr:row>8</xdr:row>
      <xdr:rowOff>51108</xdr:rowOff>
    </xdr:to>
    <xdr:sp macro="" textlink="Check!A2">
      <xdr:nvSpPr>
        <xdr:cNvPr id="70" name="Rectangle 4"/>
        <xdr:cNvSpPr>
          <a:spLocks noChangeArrowheads="1"/>
        </xdr:cNvSpPr>
      </xdr:nvSpPr>
      <xdr:spPr bwMode="auto">
        <a:xfrm>
          <a:off x="8745059" y="1048191"/>
          <a:ext cx="1089291" cy="605358"/>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DD3F9C67-F751-4A6A-98CF-6534DD968A6F}" type="TxLink">
            <a:rPr lang="en-US" sz="1000" b="0" i="0" u="none" strike="noStrike" baseline="0">
              <a:solidFill>
                <a:srgbClr val="FFFFFF"/>
              </a:solidFill>
              <a:latin typeface="Arial"/>
              <a:cs typeface="Arial"/>
            </a:rPr>
            <a:pPr algn="ctr" rtl="0">
              <a:defRPr sz="1000"/>
            </a:pPr>
            <a:t>Check</a:t>
          </a:fld>
          <a:endParaRPr lang="en-AU" sz="400" b="0" i="0" u="none" strike="noStrike" baseline="0">
            <a:solidFill>
              <a:sysClr val="windowText" lastClr="000000"/>
            </a:solidFill>
            <a:latin typeface="Arial"/>
            <a:cs typeface="Arial"/>
          </a:endParaRPr>
        </a:p>
      </xdr:txBody>
    </xdr:sp>
    <xdr:clientData/>
  </xdr:twoCellAnchor>
  <xdr:twoCellAnchor>
    <xdr:from>
      <xdr:col>8</xdr:col>
      <xdr:colOff>588147</xdr:colOff>
      <xdr:row>25</xdr:row>
      <xdr:rowOff>98295</xdr:rowOff>
    </xdr:from>
    <xdr:to>
      <xdr:col>10</xdr:col>
      <xdr:colOff>464322</xdr:colOff>
      <xdr:row>29</xdr:row>
      <xdr:rowOff>76124</xdr:rowOff>
    </xdr:to>
    <xdr:sp macro="" textlink="'2014 IT Opex'!A2">
      <xdr:nvSpPr>
        <xdr:cNvPr id="29" name="Rectangle 5"/>
        <xdr:cNvSpPr>
          <a:spLocks noChangeArrowheads="1"/>
        </xdr:cNvSpPr>
      </xdr:nvSpPr>
      <xdr:spPr bwMode="auto">
        <a:xfrm>
          <a:off x="5160147" y="4561438"/>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265F10AF-6D7E-4441-AF6F-636B6987F5F0}" type="TxLink">
            <a:rPr lang="en-US" sz="1000" b="0" i="0" u="none" strike="noStrike" baseline="0">
              <a:solidFill>
                <a:sysClr val="windowText" lastClr="000000"/>
              </a:solidFill>
              <a:latin typeface="Arial"/>
              <a:ea typeface="+mn-ea"/>
              <a:cs typeface="Arial"/>
            </a:rPr>
            <a:pPr marL="0" indent="0" algn="ctr" rtl="0">
              <a:defRPr sz="1000"/>
            </a:pPr>
            <a:t>2014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176894</xdr:colOff>
      <xdr:row>25</xdr:row>
      <xdr:rowOff>95253</xdr:rowOff>
    </xdr:from>
    <xdr:to>
      <xdr:col>13</xdr:col>
      <xdr:colOff>53069</xdr:colOff>
      <xdr:row>29</xdr:row>
      <xdr:rowOff>73082</xdr:rowOff>
    </xdr:to>
    <xdr:sp macro="" textlink="'2014 Non IT Opex'!A2">
      <xdr:nvSpPr>
        <xdr:cNvPr id="30" name="Rectangle 5"/>
        <xdr:cNvSpPr>
          <a:spLocks noChangeArrowheads="1"/>
        </xdr:cNvSpPr>
      </xdr:nvSpPr>
      <xdr:spPr bwMode="auto">
        <a:xfrm>
          <a:off x="6585858" y="4558396"/>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560D74E-6149-4F88-BFA3-784822497BD5}" type="TxLink">
            <a:rPr lang="en-US" sz="1000" b="0" i="0" u="none" strike="noStrike" baseline="0">
              <a:solidFill>
                <a:sysClr val="windowText" lastClr="000000"/>
              </a:solidFill>
              <a:latin typeface="Arial"/>
              <a:ea typeface="+mn-ea"/>
              <a:cs typeface="Arial"/>
            </a:rPr>
            <a:pPr marL="0" indent="0" algn="ctr" rtl="0">
              <a:defRPr sz="1000"/>
            </a:pPr>
            <a:t>2014 Non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10</xdr:col>
      <xdr:colOff>81641</xdr:colOff>
      <xdr:row>31</xdr:row>
      <xdr:rowOff>4</xdr:rowOff>
    </xdr:from>
    <xdr:to>
      <xdr:col>11</xdr:col>
      <xdr:colOff>570138</xdr:colOff>
      <xdr:row>34</xdr:row>
      <xdr:rowOff>141119</xdr:rowOff>
    </xdr:to>
    <xdr:sp macro="" textlink="'2014 Total Opex'!A2">
      <xdr:nvSpPr>
        <xdr:cNvPr id="31" name="Rectangle 5"/>
        <xdr:cNvSpPr>
          <a:spLocks noChangeArrowheads="1"/>
        </xdr:cNvSpPr>
      </xdr:nvSpPr>
      <xdr:spPr bwMode="auto">
        <a:xfrm>
          <a:off x="5878284" y="5442861"/>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559D803-1A69-4383-BE20-028FE9099C13}" type="TxLink">
            <a:rPr lang="en-US" sz="1000" b="0" i="0" u="none" strike="noStrike" baseline="0">
              <a:solidFill>
                <a:sysClr val="windowText" lastClr="000000"/>
              </a:solidFill>
              <a:latin typeface="Arial"/>
              <a:ea typeface="+mn-ea"/>
              <a:cs typeface="Arial"/>
            </a:rPr>
            <a:pPr marL="0" indent="0" algn="ctr" rtl="0">
              <a:defRPr sz="1000"/>
            </a:pPr>
            <a:t>2014 Total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526235</xdr:colOff>
      <xdr:row>22</xdr:row>
      <xdr:rowOff>46688</xdr:rowOff>
    </xdr:from>
    <xdr:to>
      <xdr:col>11</xdr:col>
      <xdr:colOff>16515</xdr:colOff>
      <xdr:row>25</xdr:row>
      <xdr:rowOff>98296</xdr:rowOff>
    </xdr:to>
    <xdr:cxnSp macro="">
      <xdr:nvCxnSpPr>
        <xdr:cNvPr id="32" name="Elbow Connector 31"/>
        <xdr:cNvCxnSpPr>
          <a:stCxn id="29" idx="0"/>
          <a:endCxn id="147" idx="2"/>
        </xdr:cNvCxnSpPr>
      </xdr:nvCxnSpPr>
      <xdr:spPr>
        <a:xfrm rot="5400000" flipH="1" flipV="1">
          <a:off x="5797285" y="3933245"/>
          <a:ext cx="541465" cy="71492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16516</xdr:colOff>
      <xdr:row>22</xdr:row>
      <xdr:rowOff>46687</xdr:rowOff>
    </xdr:from>
    <xdr:to>
      <xdr:col>12</xdr:col>
      <xdr:colOff>114982</xdr:colOff>
      <xdr:row>25</xdr:row>
      <xdr:rowOff>95253</xdr:rowOff>
    </xdr:to>
    <xdr:cxnSp macro="">
      <xdr:nvCxnSpPr>
        <xdr:cNvPr id="35" name="Elbow Connector 34"/>
        <xdr:cNvCxnSpPr>
          <a:stCxn id="30" idx="0"/>
          <a:endCxn id="147" idx="2"/>
        </xdr:cNvCxnSpPr>
      </xdr:nvCxnSpPr>
      <xdr:spPr>
        <a:xfrm rot="16200000" flipV="1">
          <a:off x="6511662" y="3933791"/>
          <a:ext cx="538423" cy="71078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16515</xdr:colOff>
      <xdr:row>22</xdr:row>
      <xdr:rowOff>46687</xdr:rowOff>
    </xdr:from>
    <xdr:to>
      <xdr:col>11</xdr:col>
      <xdr:colOff>19729</xdr:colOff>
      <xdr:row>31</xdr:row>
      <xdr:rowOff>4</xdr:rowOff>
    </xdr:to>
    <xdr:cxnSp macro="">
      <xdr:nvCxnSpPr>
        <xdr:cNvPr id="38" name="Elbow Connector 37"/>
        <xdr:cNvCxnSpPr>
          <a:stCxn id="31" idx="0"/>
          <a:endCxn id="147" idx="2"/>
        </xdr:cNvCxnSpPr>
      </xdr:nvCxnSpPr>
      <xdr:spPr>
        <a:xfrm rot="16200000" flipV="1">
          <a:off x="5715642" y="4729810"/>
          <a:ext cx="1422888" cy="321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526235</xdr:colOff>
      <xdr:row>29</xdr:row>
      <xdr:rowOff>76125</xdr:rowOff>
    </xdr:from>
    <xdr:to>
      <xdr:col>10</xdr:col>
      <xdr:colOff>81641</xdr:colOff>
      <xdr:row>32</xdr:row>
      <xdr:rowOff>152205</xdr:rowOff>
    </xdr:to>
    <xdr:cxnSp macro="">
      <xdr:nvCxnSpPr>
        <xdr:cNvPr id="42" name="Elbow Connector 41"/>
        <xdr:cNvCxnSpPr>
          <a:stCxn id="31" idx="1"/>
          <a:endCxn id="29" idx="2"/>
        </xdr:cNvCxnSpPr>
      </xdr:nvCxnSpPr>
      <xdr:spPr>
        <a:xfrm rot="10800000">
          <a:off x="5710556" y="5192411"/>
          <a:ext cx="167728" cy="5659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570138</xdr:colOff>
      <xdr:row>29</xdr:row>
      <xdr:rowOff>73082</xdr:rowOff>
    </xdr:from>
    <xdr:to>
      <xdr:col>12</xdr:col>
      <xdr:colOff>114981</xdr:colOff>
      <xdr:row>32</xdr:row>
      <xdr:rowOff>152204</xdr:rowOff>
    </xdr:to>
    <xdr:cxnSp macro="">
      <xdr:nvCxnSpPr>
        <xdr:cNvPr id="46" name="Elbow Connector 45"/>
        <xdr:cNvCxnSpPr>
          <a:stCxn id="31" idx="3"/>
          <a:endCxn id="30" idx="2"/>
        </xdr:cNvCxnSpPr>
      </xdr:nvCxnSpPr>
      <xdr:spPr>
        <a:xfrm flipV="1">
          <a:off x="6979102" y="5189368"/>
          <a:ext cx="157165" cy="5689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585107</xdr:colOff>
      <xdr:row>24</xdr:row>
      <xdr:rowOff>38418</xdr:rowOff>
    </xdr:from>
    <xdr:to>
      <xdr:col>16</xdr:col>
      <xdr:colOff>461279</xdr:colOff>
      <xdr:row>28</xdr:row>
      <xdr:rowOff>36418</xdr:rowOff>
    </xdr:to>
    <xdr:sp macro="" textlink="'PAL Exit Fee Rates'!A2">
      <xdr:nvSpPr>
        <xdr:cNvPr id="36" name="Rectangle 48"/>
        <xdr:cNvSpPr>
          <a:spLocks noChangeArrowheads="1"/>
        </xdr:cNvSpPr>
      </xdr:nvSpPr>
      <xdr:spPr bwMode="auto">
        <a:xfrm>
          <a:off x="8831036" y="4338275"/>
          <a:ext cx="1100814" cy="65114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AB1D5411-A4C4-41AA-8E4C-F8540A2FF790}" type="TxLink">
            <a:rPr lang="en-US" sz="1000" b="0" i="0" u="none" strike="noStrike" baseline="0">
              <a:solidFill>
                <a:sysClr val="windowText" lastClr="000000"/>
              </a:solidFill>
              <a:latin typeface="Arial"/>
              <a:ea typeface="+mn-ea"/>
              <a:cs typeface="Arial"/>
            </a:rPr>
            <a:pPr marL="0" indent="0" algn="ctr" rtl="0">
              <a:defRPr sz="1000"/>
            </a:pPr>
            <a:t>PAL Exit Fee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14</xdr:col>
      <xdr:colOff>588066</xdr:colOff>
      <xdr:row>29</xdr:row>
      <xdr:rowOff>163280</xdr:rowOff>
    </xdr:from>
    <xdr:to>
      <xdr:col>16</xdr:col>
      <xdr:colOff>464238</xdr:colOff>
      <xdr:row>33</xdr:row>
      <xdr:rowOff>154878</xdr:rowOff>
    </xdr:to>
    <xdr:sp macro="" textlink="'PAL Reset RIN'!A2">
      <xdr:nvSpPr>
        <xdr:cNvPr id="37" name="Rectangle 48"/>
        <xdr:cNvSpPr>
          <a:spLocks noChangeArrowheads="1"/>
        </xdr:cNvSpPr>
      </xdr:nvSpPr>
      <xdr:spPr bwMode="auto">
        <a:xfrm>
          <a:off x="8833995" y="5279566"/>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718D93A8-8EC7-466B-9F3B-58741A7039A6}" type="TxLink">
            <a:rPr lang="en-US" sz="1000" b="0" i="0" u="none" strike="noStrike" baseline="0">
              <a:solidFill>
                <a:sysClr val="windowText" lastClr="000000"/>
              </a:solidFill>
              <a:latin typeface="Arial"/>
              <a:ea typeface="+mn-ea"/>
              <a:cs typeface="Arial"/>
            </a:rPr>
            <a:pPr marL="0" indent="0" algn="ctr" rtl="0">
              <a:defRPr sz="1000"/>
            </a:pPr>
            <a:t>PAL Reset RIN</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10</xdr:col>
      <xdr:colOff>89648</xdr:colOff>
      <xdr:row>36</xdr:row>
      <xdr:rowOff>22412</xdr:rowOff>
    </xdr:from>
    <xdr:to>
      <xdr:col>11</xdr:col>
      <xdr:colOff>578145</xdr:colOff>
      <xdr:row>40</xdr:row>
      <xdr:rowOff>6645</xdr:rowOff>
    </xdr:to>
    <xdr:sp macro="" textlink="'2014 Cat RIN Opex'!A2">
      <xdr:nvSpPr>
        <xdr:cNvPr id="41" name="Rectangle 5"/>
        <xdr:cNvSpPr>
          <a:spLocks noChangeArrowheads="1"/>
        </xdr:cNvSpPr>
      </xdr:nvSpPr>
      <xdr:spPr bwMode="auto">
        <a:xfrm>
          <a:off x="5827060" y="6118412"/>
          <a:ext cx="1093614" cy="611762"/>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EFD91A5B-FA1B-4C21-922B-C08EB6E68C6F}" type="TxLink">
            <a:rPr lang="en-US" sz="1000" b="0" i="0" u="none" strike="noStrike" baseline="0">
              <a:solidFill>
                <a:srgbClr val="FFFFFF"/>
              </a:solidFill>
              <a:latin typeface="Arial"/>
              <a:ea typeface="+mn-ea"/>
              <a:cs typeface="Arial"/>
            </a:rPr>
            <a:pPr marL="0" indent="0" algn="ctr" rtl="0">
              <a:defRPr sz="1000"/>
            </a:pPr>
            <a:t>2014 Cat RIN Opex</a:t>
          </a:fld>
          <a:endParaRPr lang="en-AU" sz="1000" b="0" i="0" u="none" strike="noStrike" baseline="0">
            <a:solidFill>
              <a:srgbClr val="FFFFFF"/>
            </a:solidFill>
            <a:latin typeface="Arial"/>
            <a:ea typeface="+mn-ea"/>
            <a:cs typeface="Arial"/>
          </a:endParaRPr>
        </a:p>
      </xdr:txBody>
    </xdr:sp>
    <xdr:clientData/>
  </xdr:twoCellAnchor>
  <xdr:twoCellAnchor>
    <xdr:from>
      <xdr:col>11</xdr:col>
      <xdr:colOff>550435</xdr:colOff>
      <xdr:row>14</xdr:row>
      <xdr:rowOff>101198</xdr:rowOff>
    </xdr:from>
    <xdr:to>
      <xdr:col>14</xdr:col>
      <xdr:colOff>585107</xdr:colOff>
      <xdr:row>26</xdr:row>
      <xdr:rowOff>37418</xdr:rowOff>
    </xdr:to>
    <xdr:cxnSp macro="">
      <xdr:nvCxnSpPr>
        <xdr:cNvPr id="59" name="Elbow Connector 58"/>
        <xdr:cNvCxnSpPr>
          <a:stCxn id="146" idx="3"/>
          <a:endCxn id="36" idx="1"/>
        </xdr:cNvCxnSpPr>
      </xdr:nvCxnSpPr>
      <xdr:spPr>
        <a:xfrm>
          <a:off x="6959399" y="2768198"/>
          <a:ext cx="1871637" cy="189564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550435</xdr:colOff>
      <xdr:row>14</xdr:row>
      <xdr:rowOff>101198</xdr:rowOff>
    </xdr:from>
    <xdr:to>
      <xdr:col>14</xdr:col>
      <xdr:colOff>588066</xdr:colOff>
      <xdr:row>31</xdr:row>
      <xdr:rowOff>159080</xdr:rowOff>
    </xdr:to>
    <xdr:cxnSp macro="">
      <xdr:nvCxnSpPr>
        <xdr:cNvPr id="60" name="Elbow Connector 59"/>
        <xdr:cNvCxnSpPr>
          <a:stCxn id="146" idx="3"/>
          <a:endCxn id="37" idx="1"/>
        </xdr:cNvCxnSpPr>
      </xdr:nvCxnSpPr>
      <xdr:spPr>
        <a:xfrm>
          <a:off x="6959399" y="2768198"/>
          <a:ext cx="1874596" cy="283373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14</xdr:row>
      <xdr:rowOff>95299</xdr:rowOff>
    </xdr:from>
    <xdr:to>
      <xdr:col>14</xdr:col>
      <xdr:colOff>580863</xdr:colOff>
      <xdr:row>20</xdr:row>
      <xdr:rowOff>60975</xdr:rowOff>
    </xdr:to>
    <xdr:cxnSp macro="">
      <xdr:nvCxnSpPr>
        <xdr:cNvPr id="49" name="Elbow Connector 48"/>
        <xdr:cNvCxnSpPr>
          <a:stCxn id="147" idx="3"/>
          <a:endCxn id="39971" idx="1"/>
        </xdr:cNvCxnSpPr>
      </xdr:nvCxnSpPr>
      <xdr:spPr>
        <a:xfrm flipV="1">
          <a:off x="6970925" y="2762299"/>
          <a:ext cx="1855867" cy="9453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58563</xdr:rowOff>
    </xdr:from>
    <xdr:to>
      <xdr:col>14</xdr:col>
      <xdr:colOff>586306</xdr:colOff>
      <xdr:row>20</xdr:row>
      <xdr:rowOff>60975</xdr:rowOff>
    </xdr:to>
    <xdr:cxnSp macro="">
      <xdr:nvCxnSpPr>
        <xdr:cNvPr id="54" name="Elbow Connector 53"/>
        <xdr:cNvCxnSpPr>
          <a:stCxn id="147" idx="3"/>
          <a:endCxn id="43" idx="1"/>
        </xdr:cNvCxnSpPr>
      </xdr:nvCxnSpPr>
      <xdr:spPr>
        <a:xfrm flipV="1">
          <a:off x="6970925" y="3705277"/>
          <a:ext cx="1861310" cy="241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60975</xdr:rowOff>
    </xdr:from>
    <xdr:to>
      <xdr:col>14</xdr:col>
      <xdr:colOff>585107</xdr:colOff>
      <xdr:row>26</xdr:row>
      <xdr:rowOff>37418</xdr:rowOff>
    </xdr:to>
    <xdr:cxnSp macro="">
      <xdr:nvCxnSpPr>
        <xdr:cNvPr id="58" name="Elbow Connector 57"/>
        <xdr:cNvCxnSpPr>
          <a:stCxn id="147" idx="3"/>
          <a:endCxn id="36" idx="1"/>
        </xdr:cNvCxnSpPr>
      </xdr:nvCxnSpPr>
      <xdr:spPr>
        <a:xfrm>
          <a:off x="6970925" y="3707689"/>
          <a:ext cx="1860111" cy="95615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561961</xdr:colOff>
      <xdr:row>20</xdr:row>
      <xdr:rowOff>60975</xdr:rowOff>
    </xdr:from>
    <xdr:to>
      <xdr:col>14</xdr:col>
      <xdr:colOff>588066</xdr:colOff>
      <xdr:row>31</xdr:row>
      <xdr:rowOff>159080</xdr:rowOff>
    </xdr:to>
    <xdr:cxnSp macro="">
      <xdr:nvCxnSpPr>
        <xdr:cNvPr id="61" name="Elbow Connector 60"/>
        <xdr:cNvCxnSpPr>
          <a:stCxn id="147" idx="3"/>
          <a:endCxn id="37" idx="1"/>
        </xdr:cNvCxnSpPr>
      </xdr:nvCxnSpPr>
      <xdr:spPr>
        <a:xfrm>
          <a:off x="6970925" y="3707689"/>
          <a:ext cx="1863070" cy="189424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FIN\MKT\DEPT\AIMRO\Deferred%20revenue\2011\Budget\Final%202011%20Budget\Deferred%20Revenue%20Calc%202011%20Final%20Budget%20v1.3%20excl%20CHS%20margins%20draf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sheetData sheetId="1"/>
      <sheetData sheetId="2"/>
      <sheetData sheetId="3"/>
      <sheetData sheetId="4"/>
      <sheetData sheetId="5"/>
      <sheetData sheetId="6"/>
      <sheetData sheetId="7"/>
      <sheetData sheetId="8">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Mapping"/>
      <sheetName val="C1. Prescribed Meter Opex Adj"/>
      <sheetName val="R7. Corp mgmt Fee"/>
      <sheetName val="C9. Proj Mgmt Fee Alloc"/>
      <sheetName val="R13. Proj mgmt Fee"/>
      <sheetName val="C2. Prescr. Meter Opex"/>
      <sheetName val="C3. Opex Margins Adj"/>
      <sheetName val="C4. Excl Serv Adj"/>
      <sheetName val="C5. IT Opex"/>
      <sheetName val="C6. Pres Meter Cap Adjusted"/>
      <sheetName val="C7. Prescr Meter Capex"/>
      <sheetName val="C8. Capex Margin Adj"/>
      <sheetName val="C9. Revenue"/>
      <sheetName val="R1. PAL 2011"/>
      <sheetName val="R2. CP 2011"/>
      <sheetName val="R3. CHS 2011"/>
      <sheetName val="R4. Total AMI 2011"/>
      <sheetName val="R5. PAL Abol"/>
      <sheetName val="R6. CP Abol"/>
      <sheetName val="R8. Capl incl Margins"/>
      <sheetName val="R9. Capex BAU &amp; RO margins"/>
      <sheetName val="R10. Capex proj mgmt marg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sheetPr>
  <dimension ref="A1:S56"/>
  <sheetViews>
    <sheetView showGridLines="0" showRowColHeaders="0" zoomScale="70" zoomScaleNormal="70" workbookViewId="0"/>
  </sheetViews>
  <sheetFormatPr defaultRowHeight="12.75" zeroHeight="1" outlineLevelRow="1"/>
  <cols>
    <col min="1" max="1" width="9.140625" style="46"/>
    <col min="2" max="2" width="9.5703125" style="46" customWidth="1"/>
    <col min="3" max="3" width="6.28515625" style="46" customWidth="1"/>
    <col min="4" max="16384" width="9.140625" style="46"/>
  </cols>
  <sheetData>
    <row r="1" spans="2:17" ht="18" customHeight="1"/>
    <row r="2" spans="2:17"/>
    <row r="3" spans="2:17"/>
    <row r="4" spans="2:17"/>
    <row r="5" spans="2:17"/>
    <row r="6" spans="2:17"/>
    <row r="7" spans="2:17"/>
    <row r="8" spans="2:17"/>
    <row r="9" spans="2:17"/>
    <row r="10" spans="2:17"/>
    <row r="11" spans="2:17"/>
    <row r="12" spans="2:17" ht="15.75">
      <c r="B12" s="47" t="s">
        <v>224</v>
      </c>
      <c r="P12" s="48" t="s">
        <v>0</v>
      </c>
      <c r="Q12" s="49" t="e">
        <f>+InfoClassification</f>
        <v>#NAME?</v>
      </c>
    </row>
    <row r="13" spans="2:17" ht="15.75">
      <c r="B13" s="47" t="str">
        <f>+A51</f>
        <v>Data Version</v>
      </c>
      <c r="E13" s="50" t="e">
        <f>+_LU_DataVersion</f>
        <v>#NAME?</v>
      </c>
    </row>
    <row r="14" spans="2:17" ht="15.75">
      <c r="B14" s="47" t="s">
        <v>1</v>
      </c>
      <c r="E14" s="50" t="e">
        <f>+_LU_Version</f>
        <v>#NAME?</v>
      </c>
    </row>
    <row r="15" spans="2:17"/>
    <row r="16" spans="2:17">
      <c r="B16" s="51" t="s">
        <v>2</v>
      </c>
      <c r="C16" s="52" t="s">
        <v>3</v>
      </c>
      <c r="D16" s="51" t="s">
        <v>4</v>
      </c>
    </row>
    <row r="17" spans="2:18">
      <c r="B17" s="51"/>
    </row>
    <row r="18" spans="2:18">
      <c r="B18" s="51" t="s">
        <v>5</v>
      </c>
    </row>
    <row r="19" spans="2:18">
      <c r="B19" s="51" t="s">
        <v>6</v>
      </c>
    </row>
    <row r="20" spans="2:18"/>
    <row r="21" spans="2:18"/>
    <row r="22" spans="2:18"/>
    <row r="23" spans="2:18"/>
    <row r="24" spans="2:18"/>
    <row r="25" spans="2:18"/>
    <row r="26" spans="2:18"/>
    <row r="27" spans="2:18"/>
    <row r="28" spans="2:18">
      <c r="J28" s="637"/>
      <c r="K28" s="637"/>
      <c r="L28" s="637"/>
      <c r="M28" s="637"/>
      <c r="N28" s="637"/>
      <c r="O28" s="637"/>
      <c r="P28" s="637"/>
      <c r="Q28" s="637"/>
      <c r="R28" s="637"/>
    </row>
    <row r="29" spans="2:18">
      <c r="J29" s="637"/>
      <c r="K29" s="637"/>
      <c r="L29" s="637"/>
      <c r="M29" s="637"/>
      <c r="N29" s="637"/>
      <c r="O29" s="637"/>
      <c r="P29" s="637"/>
      <c r="Q29" s="637"/>
      <c r="R29" s="637"/>
    </row>
    <row r="30" spans="2:18"/>
    <row r="31" spans="2:18"/>
    <row r="32" spans="2:18"/>
    <row r="33" spans="1:19" ht="15.75">
      <c r="D33" s="53"/>
    </row>
    <row r="34" spans="1:19"/>
    <row r="35" spans="1:19"/>
    <row r="36" spans="1:19" ht="13.5" thickBot="1"/>
    <row r="37" spans="1:19" ht="15">
      <c r="A37" s="54" t="s">
        <v>7</v>
      </c>
      <c r="B37" s="55"/>
      <c r="C37" s="55" t="s">
        <v>8</v>
      </c>
      <c r="D37" s="55"/>
      <c r="E37" s="55"/>
      <c r="F37" s="56"/>
      <c r="G37" s="56"/>
      <c r="H37" s="56"/>
      <c r="I37" s="56"/>
      <c r="J37" s="56"/>
      <c r="K37" s="56"/>
      <c r="L37" s="56"/>
      <c r="M37" s="56"/>
      <c r="N37" s="56"/>
      <c r="O37" s="56"/>
      <c r="P37" s="56"/>
      <c r="Q37" s="56"/>
      <c r="R37" s="56"/>
      <c r="S37" s="57"/>
    </row>
    <row r="38" spans="1:19" outlineLevel="1">
      <c r="A38" s="149" t="s">
        <v>273</v>
      </c>
      <c r="B38" s="59"/>
      <c r="C38" s="59"/>
      <c r="D38" s="59"/>
      <c r="E38" s="59"/>
      <c r="F38" s="60"/>
      <c r="G38" s="60"/>
      <c r="H38" s="60"/>
      <c r="I38" s="60"/>
      <c r="J38" s="60"/>
      <c r="K38" s="60"/>
      <c r="L38" s="60"/>
      <c r="M38" s="60"/>
      <c r="N38" s="60"/>
      <c r="O38" s="60"/>
      <c r="P38" s="60"/>
      <c r="Q38" s="60"/>
      <c r="R38" s="60"/>
      <c r="S38" s="61"/>
    </row>
    <row r="39" spans="1:19" outlineLevel="1">
      <c r="A39" s="58" t="e">
        <f>"Version " &amp; _LU_Version</f>
        <v>#NAME?</v>
      </c>
      <c r="B39" s="59"/>
      <c r="C39" s="59"/>
      <c r="D39" s="59"/>
      <c r="E39" s="59"/>
      <c r="F39" s="60"/>
      <c r="G39" s="60"/>
      <c r="H39" s="60"/>
      <c r="I39" s="60"/>
      <c r="J39" s="60"/>
      <c r="K39" s="60"/>
      <c r="L39" s="60"/>
      <c r="M39" s="60"/>
      <c r="N39" s="60"/>
      <c r="O39" s="60"/>
      <c r="P39" s="60"/>
      <c r="Q39" s="60"/>
      <c r="R39" s="60"/>
      <c r="S39" s="61"/>
    </row>
    <row r="40" spans="1:19" outlineLevel="1">
      <c r="A40" s="58"/>
      <c r="B40" s="59"/>
      <c r="C40" s="59"/>
      <c r="D40" s="59"/>
      <c r="E40" s="59"/>
      <c r="F40" s="60"/>
      <c r="G40" s="60"/>
      <c r="H40" s="60"/>
      <c r="I40" s="60"/>
      <c r="J40" s="60"/>
      <c r="K40" s="60"/>
      <c r="L40" s="60"/>
      <c r="M40" s="60"/>
      <c r="N40" s="60"/>
      <c r="O40" s="60"/>
      <c r="P40" s="60"/>
      <c r="Q40" s="60"/>
      <c r="R40" s="60"/>
      <c r="S40" s="61"/>
    </row>
    <row r="41" spans="1:19" outlineLevel="1">
      <c r="A41" s="62" t="s">
        <v>9</v>
      </c>
      <c r="B41" s="60"/>
      <c r="C41" s="60"/>
      <c r="D41" s="60"/>
      <c r="E41" s="60"/>
      <c r="F41" s="60"/>
      <c r="G41" s="60"/>
      <c r="H41" s="60"/>
      <c r="I41" s="60"/>
      <c r="J41" s="60"/>
      <c r="K41" s="60"/>
      <c r="L41" s="60"/>
      <c r="M41" s="60"/>
      <c r="N41" s="60"/>
      <c r="O41" s="60"/>
      <c r="P41" s="60"/>
      <c r="Q41" s="60"/>
      <c r="R41" s="60"/>
      <c r="S41" s="61"/>
    </row>
    <row r="42" spans="1:19" outlineLevel="1">
      <c r="A42" s="62" t="s">
        <v>10</v>
      </c>
      <c r="B42" s="60"/>
      <c r="C42" s="60"/>
      <c r="D42" s="638" t="s">
        <v>67</v>
      </c>
      <c r="E42" s="638"/>
      <c r="F42" s="638"/>
      <c r="G42" s="638"/>
      <c r="H42" s="638"/>
      <c r="I42" s="638"/>
      <c r="J42" s="638"/>
      <c r="K42" s="638"/>
      <c r="L42" s="60"/>
      <c r="M42" s="60"/>
      <c r="N42" s="60"/>
      <c r="O42" s="60"/>
      <c r="P42" s="60"/>
      <c r="Q42" s="60"/>
      <c r="R42" s="60"/>
      <c r="S42" s="61"/>
    </row>
    <row r="43" spans="1:19" outlineLevel="1">
      <c r="A43" s="62" t="s">
        <v>11</v>
      </c>
      <c r="B43" s="60"/>
      <c r="C43" s="60"/>
      <c r="D43" s="638" t="str">
        <f>D47</f>
        <v>PAL Metering Capex &amp; Opex - public version.xlsx</v>
      </c>
      <c r="E43" s="638"/>
      <c r="F43" s="638"/>
      <c r="G43" s="638"/>
      <c r="H43" s="638"/>
      <c r="I43" s="638"/>
      <c r="J43" s="638"/>
      <c r="K43" s="638"/>
      <c r="L43" s="60"/>
      <c r="M43" s="60"/>
      <c r="N43" s="60"/>
      <c r="O43" s="60"/>
      <c r="P43" s="60"/>
      <c r="Q43" s="60"/>
      <c r="R43" s="60"/>
      <c r="S43" s="61"/>
    </row>
    <row r="44" spans="1:19" outlineLevel="1">
      <c r="A44" s="62" t="s">
        <v>12</v>
      </c>
      <c r="B44" s="60"/>
      <c r="C44" s="60"/>
      <c r="D44" s="63"/>
      <c r="E44" s="64"/>
      <c r="G44" s="64"/>
      <c r="H44" s="64"/>
      <c r="I44" s="64"/>
      <c r="J44" s="64"/>
      <c r="K44" s="64"/>
      <c r="L44" s="65" t="s">
        <v>13</v>
      </c>
      <c r="M44" s="60"/>
      <c r="N44" s="60"/>
      <c r="O44" s="60"/>
      <c r="P44" s="60"/>
      <c r="Q44" s="60"/>
      <c r="R44" s="60"/>
      <c r="S44" s="61"/>
    </row>
    <row r="45" spans="1:19" outlineLevel="1">
      <c r="A45" s="62" t="s">
        <v>14</v>
      </c>
      <c r="B45" s="60"/>
      <c r="C45" s="60"/>
      <c r="D45" s="638" t="s">
        <v>225</v>
      </c>
      <c r="E45" s="638"/>
      <c r="F45" s="638"/>
      <c r="G45" s="638"/>
      <c r="H45" s="638"/>
      <c r="I45" s="638"/>
      <c r="J45" s="638"/>
      <c r="K45" s="638"/>
      <c r="L45" s="60"/>
      <c r="M45" s="60"/>
      <c r="N45" s="60"/>
      <c r="O45" s="60"/>
      <c r="P45" s="60"/>
      <c r="Q45" s="60"/>
      <c r="R45" s="60"/>
      <c r="S45" s="61"/>
    </row>
    <row r="46" spans="1:19" outlineLevel="1">
      <c r="A46" s="62" t="s">
        <v>15</v>
      </c>
      <c r="B46" s="60"/>
      <c r="C46" s="60"/>
      <c r="D46" s="640" t="s">
        <v>16</v>
      </c>
      <c r="E46" s="640"/>
      <c r="F46" s="64"/>
      <c r="G46" s="64"/>
      <c r="H46" s="64"/>
      <c r="I46" s="64"/>
      <c r="J46" s="64"/>
      <c r="K46" s="64"/>
      <c r="L46" s="65" t="s">
        <v>17</v>
      </c>
      <c r="M46" s="60"/>
      <c r="N46" s="60"/>
      <c r="O46" s="60"/>
      <c r="P46" s="60"/>
      <c r="Q46" s="60"/>
      <c r="R46" s="60"/>
      <c r="S46" s="61"/>
    </row>
    <row r="47" spans="1:19" outlineLevel="1">
      <c r="A47" s="62" t="s">
        <v>18</v>
      </c>
      <c r="B47" s="60"/>
      <c r="C47" s="60"/>
      <c r="D47" s="66" t="s">
        <v>599</v>
      </c>
      <c r="E47" s="60"/>
      <c r="F47" s="60"/>
      <c r="G47" s="60"/>
      <c r="H47" s="60"/>
      <c r="I47" s="60"/>
      <c r="J47" s="60"/>
      <c r="K47" s="60"/>
      <c r="L47" s="60"/>
      <c r="M47" s="60"/>
      <c r="N47" s="60"/>
      <c r="O47" s="60"/>
      <c r="P47" s="60"/>
      <c r="Q47" s="60"/>
      <c r="R47" s="60"/>
      <c r="S47" s="61"/>
    </row>
    <row r="48" spans="1:19" outlineLevel="1">
      <c r="A48" s="62" t="s">
        <v>19</v>
      </c>
      <c r="B48" s="60"/>
      <c r="C48" s="60"/>
      <c r="D48" s="66" t="s">
        <v>600</v>
      </c>
      <c r="E48" s="60"/>
      <c r="F48" s="60"/>
      <c r="G48" s="60"/>
      <c r="H48" s="60"/>
      <c r="I48" s="60"/>
      <c r="J48" s="60"/>
      <c r="K48" s="60"/>
      <c r="L48" s="60"/>
      <c r="M48" s="60"/>
      <c r="N48" s="60"/>
      <c r="O48" s="60"/>
      <c r="P48" s="60"/>
      <c r="Q48" s="60"/>
      <c r="R48" s="60"/>
      <c r="S48" s="61"/>
    </row>
    <row r="49" spans="1:19" outlineLevel="1">
      <c r="A49" s="62" t="s">
        <v>20</v>
      </c>
      <c r="B49" s="60"/>
      <c r="C49" s="60"/>
      <c r="D49" s="638" t="s">
        <v>255</v>
      </c>
      <c r="E49" s="638"/>
      <c r="F49" s="638"/>
      <c r="G49" s="638"/>
      <c r="H49" s="638"/>
      <c r="I49" s="638"/>
      <c r="J49" s="638"/>
      <c r="K49" s="638"/>
      <c r="L49" s="65" t="s">
        <v>21</v>
      </c>
      <c r="M49" s="60"/>
      <c r="N49" s="60"/>
      <c r="O49" s="60"/>
      <c r="P49" s="60"/>
      <c r="Q49" s="60"/>
      <c r="R49" s="60"/>
      <c r="S49" s="61"/>
    </row>
    <row r="50" spans="1:19" outlineLevel="1">
      <c r="A50" s="62" t="s">
        <v>22</v>
      </c>
      <c r="B50" s="60"/>
      <c r="C50" s="60"/>
      <c r="D50" s="638" t="s">
        <v>255</v>
      </c>
      <c r="E50" s="638"/>
      <c r="F50" s="638"/>
      <c r="G50" s="638"/>
      <c r="H50" s="638"/>
      <c r="I50" s="638"/>
      <c r="J50" s="638"/>
      <c r="K50" s="638"/>
      <c r="L50" s="65" t="s">
        <v>23</v>
      </c>
      <c r="M50" s="60"/>
      <c r="N50" s="60"/>
      <c r="O50" s="60"/>
      <c r="P50" s="60"/>
      <c r="Q50" s="60"/>
      <c r="R50" s="60"/>
      <c r="S50" s="61"/>
    </row>
    <row r="51" spans="1:19" outlineLevel="1">
      <c r="A51" s="62" t="s">
        <v>24</v>
      </c>
      <c r="B51" s="60"/>
      <c r="C51" s="60"/>
      <c r="D51" s="639">
        <v>1</v>
      </c>
      <c r="E51" s="639"/>
      <c r="F51" s="639"/>
      <c r="G51" s="639"/>
      <c r="H51" s="639"/>
      <c r="I51" s="639"/>
      <c r="J51" s="639"/>
      <c r="K51" s="639"/>
      <c r="L51" s="67" t="s">
        <v>25</v>
      </c>
      <c r="M51" s="60"/>
      <c r="N51" s="60"/>
      <c r="O51" s="60"/>
      <c r="P51" s="60"/>
      <c r="Q51" s="60"/>
      <c r="R51" s="60"/>
      <c r="S51" s="61"/>
    </row>
    <row r="52" spans="1:19" outlineLevel="1">
      <c r="A52" s="62" t="s">
        <v>1</v>
      </c>
      <c r="B52" s="60"/>
      <c r="C52" s="60"/>
      <c r="D52" s="639">
        <v>1</v>
      </c>
      <c r="E52" s="639"/>
      <c r="F52" s="639"/>
      <c r="G52" s="639"/>
      <c r="H52" s="639"/>
      <c r="I52" s="639"/>
      <c r="J52" s="639"/>
      <c r="K52" s="639"/>
      <c r="L52" s="65" t="s">
        <v>26</v>
      </c>
      <c r="M52" s="60"/>
      <c r="N52" s="60"/>
      <c r="O52" s="60"/>
      <c r="P52" s="60"/>
      <c r="Q52" s="60"/>
      <c r="R52" s="60"/>
      <c r="S52" s="61"/>
    </row>
    <row r="53" spans="1:19" outlineLevel="1">
      <c r="A53" s="62" t="s">
        <v>27</v>
      </c>
      <c r="B53" s="60"/>
      <c r="C53" s="60"/>
      <c r="D53" s="638" t="s">
        <v>28</v>
      </c>
      <c r="E53" s="638"/>
      <c r="F53" s="638"/>
      <c r="G53" s="638"/>
      <c r="H53" s="638"/>
      <c r="I53" s="638"/>
      <c r="J53" s="638"/>
      <c r="K53" s="638"/>
      <c r="L53" s="60"/>
      <c r="M53" s="60"/>
      <c r="N53" s="60"/>
      <c r="O53" s="60"/>
      <c r="P53" s="60"/>
      <c r="Q53" s="60"/>
      <c r="R53" s="60"/>
      <c r="S53" s="61"/>
    </row>
    <row r="54" spans="1:19" outlineLevel="1">
      <c r="A54" s="62"/>
      <c r="B54" s="60"/>
      <c r="C54" s="60"/>
      <c r="D54" s="66"/>
      <c r="E54" s="60"/>
      <c r="F54" s="60"/>
      <c r="G54" s="68"/>
      <c r="H54" s="60"/>
      <c r="I54" s="60"/>
      <c r="J54" s="60"/>
      <c r="K54" s="60"/>
      <c r="L54" s="60"/>
      <c r="M54" s="60"/>
      <c r="N54" s="60"/>
      <c r="O54" s="60"/>
      <c r="P54" s="60"/>
      <c r="Q54" s="60"/>
      <c r="R54" s="60"/>
      <c r="S54" s="61"/>
    </row>
    <row r="55" spans="1:19" outlineLevel="1">
      <c r="A55" s="62"/>
      <c r="B55" s="60"/>
      <c r="C55" s="60"/>
      <c r="D55" s="69"/>
      <c r="E55" s="60"/>
      <c r="F55" s="68"/>
      <c r="G55" s="60"/>
      <c r="H55" s="60"/>
      <c r="I55" s="60"/>
      <c r="J55" s="60"/>
      <c r="K55" s="60"/>
      <c r="L55" s="60"/>
      <c r="M55" s="60"/>
      <c r="N55" s="60"/>
      <c r="O55" s="60"/>
      <c r="P55" s="60"/>
      <c r="Q55" s="60"/>
      <c r="R55" s="60"/>
      <c r="S55" s="61"/>
    </row>
    <row r="56" spans="1:19" ht="13.5" thickBot="1">
      <c r="A56" s="70"/>
      <c r="B56" s="71"/>
      <c r="C56" s="71"/>
      <c r="D56" s="71"/>
      <c r="E56" s="71"/>
      <c r="F56" s="71"/>
      <c r="G56" s="71"/>
      <c r="H56" s="71"/>
      <c r="I56" s="71"/>
      <c r="J56" s="71"/>
      <c r="K56" s="71"/>
      <c r="L56" s="71"/>
      <c r="M56" s="71"/>
      <c r="N56" s="71"/>
      <c r="O56" s="71"/>
      <c r="P56" s="71"/>
      <c r="Q56" s="71"/>
      <c r="R56" s="71"/>
      <c r="S56" s="72"/>
    </row>
  </sheetData>
  <mergeCells count="11">
    <mergeCell ref="D51:K51"/>
    <mergeCell ref="D52:K52"/>
    <mergeCell ref="D53:K53"/>
    <mergeCell ref="D45:K45"/>
    <mergeCell ref="D46:E46"/>
    <mergeCell ref="D49:K49"/>
    <mergeCell ref="J28:R28"/>
    <mergeCell ref="J29:R29"/>
    <mergeCell ref="D42:K42"/>
    <mergeCell ref="D43:K43"/>
    <mergeCell ref="D50:K50"/>
  </mergeCells>
  <phoneticPr fontId="6" type="noConversion"/>
  <dataValidations disablePrompts="1" count="2">
    <dataValidation type="list" allowBlank="1" showInputMessage="1" showErrorMessage="1" sqref="D53:K53">
      <formula1>"High, Medium, Low"</formula1>
    </dataValidation>
    <dataValidation type="list" allowBlank="1" showInputMessage="1" showErrorMessage="1" sqref="D46:E46">
      <formula1>"Public, Internal Use Only, Highly Confidential"</formula1>
    </dataValidation>
  </dataValidations>
  <hyperlinks>
    <hyperlink ref="C16" location="_LU_Guide" display="Guide"/>
  </hyperlinks>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O38"/>
  <sheetViews>
    <sheetView showGridLines="0" zoomScale="70" zoomScaleNormal="70" workbookViewId="0">
      <pane ySplit="9" topLeftCell="A10" activePane="bottomLeft" state="frozen"/>
      <selection activeCell="B51" sqref="B51"/>
      <selection pane="bottomLeft" activeCell="H42" sqref="H42"/>
    </sheetView>
  </sheetViews>
  <sheetFormatPr defaultRowHeight="12.75"/>
  <cols>
    <col min="2" max="3" width="3.7109375" customWidth="1"/>
    <col min="4" max="4" width="46.5703125" customWidth="1"/>
    <col min="5" max="5" width="14.28515625" bestFit="1" customWidth="1"/>
    <col min="6" max="6" width="11.7109375" customWidth="1"/>
    <col min="7" max="7" width="14.140625" customWidth="1"/>
    <col min="8" max="14" width="14.28515625" customWidth="1"/>
    <col min="15" max="15" width="13.5703125" bestFit="1" customWidth="1"/>
  </cols>
  <sheetData>
    <row r="1" spans="1:15" s="154" customFormat="1" ht="18">
      <c r="A1" s="73" t="str">
        <f>Title!A38</f>
        <v>PAL Metering Capex &amp; Opex Expenditure Model</v>
      </c>
      <c r="B1" s="152"/>
      <c r="C1" s="152"/>
      <c r="D1" s="152"/>
      <c r="E1" s="152"/>
      <c r="F1" s="152"/>
      <c r="G1" s="152"/>
      <c r="H1" s="152"/>
      <c r="I1" s="152"/>
      <c r="J1" s="152"/>
      <c r="K1" s="152"/>
      <c r="L1" s="153"/>
      <c r="M1" s="153"/>
      <c r="N1" s="153"/>
    </row>
    <row r="2" spans="1:15" s="154" customFormat="1" ht="15.75">
      <c r="A2" s="155" t="str">
        <f ca="1">MID(CELL("Filename",C1),FIND("]",CELL("Filename",C1))+1,255)</f>
        <v>PAL Exit Fee Rates</v>
      </c>
      <c r="B2" s="155"/>
      <c r="C2" s="155"/>
      <c r="D2" s="155"/>
      <c r="F2" s="155"/>
      <c r="G2" s="155"/>
      <c r="H2" s="155"/>
      <c r="I2" s="155"/>
      <c r="J2" s="155"/>
      <c r="K2" s="155"/>
      <c r="L2" s="157"/>
      <c r="M2" s="156" t="s">
        <v>175</v>
      </c>
      <c r="N2" s="153"/>
    </row>
    <row r="3" spans="1:15">
      <c r="A3" s="33" t="s">
        <v>83</v>
      </c>
      <c r="C3" s="12"/>
      <c r="D3" s="12"/>
    </row>
    <row r="5" spans="1:15">
      <c r="C5" t="s">
        <v>154</v>
      </c>
      <c r="K5">
        <v>3</v>
      </c>
      <c r="L5">
        <v>4</v>
      </c>
      <c r="M5">
        <v>5</v>
      </c>
      <c r="N5">
        <v>6</v>
      </c>
      <c r="O5">
        <v>7</v>
      </c>
    </row>
    <row r="8" spans="1:15">
      <c r="L8" s="190">
        <v>2017</v>
      </c>
      <c r="M8" s="190">
        <v>2018</v>
      </c>
      <c r="N8" s="190">
        <v>2019</v>
      </c>
      <c r="O8" s="190">
        <v>2020</v>
      </c>
    </row>
    <row r="9" spans="1:15">
      <c r="L9" s="6" t="s">
        <v>87</v>
      </c>
      <c r="M9" s="6" t="s">
        <v>87</v>
      </c>
      <c r="N9" s="6" t="s">
        <v>87</v>
      </c>
      <c r="O9" s="6" t="s">
        <v>87</v>
      </c>
    </row>
    <row r="11" spans="1:15">
      <c r="C11" s="326" t="s">
        <v>76</v>
      </c>
      <c r="D11" s="327"/>
      <c r="E11" s="328"/>
    </row>
    <row r="12" spans="1:15">
      <c r="C12" s="326"/>
      <c r="D12" s="327" t="s">
        <v>373</v>
      </c>
      <c r="F12">
        <v>101220</v>
      </c>
      <c r="K12" s="159">
        <f>VLOOKUP($F12,'PAL Rates'!$H:$N,K$5,FALSE)</f>
        <v>8610.4200264717001</v>
      </c>
      <c r="L12" s="159">
        <f>VLOOKUP($F12,'PAL Rates'!$H:$N,L$5,FALSE)</f>
        <v>8720.3449597855233</v>
      </c>
      <c r="M12" s="159">
        <f>VLOOKUP($F12,'PAL Rates'!$H:$N,M$5,FALSE)</f>
        <v>8806.918781588447</v>
      </c>
      <c r="N12" s="159">
        <f>VLOOKUP($F12,'PAL Rates'!$H:$N,N$5,FALSE)</f>
        <v>8885.3934399999998</v>
      </c>
      <c r="O12" s="159">
        <f>VLOOKUP($F12,'PAL Rates'!$H:$N,O$5,FALSE)</f>
        <v>8966.4560343922294</v>
      </c>
    </row>
    <row r="13" spans="1:15">
      <c r="C13" s="327"/>
      <c r="D13" s="327" t="s">
        <v>146</v>
      </c>
      <c r="F13">
        <v>101221</v>
      </c>
      <c r="K13" s="159">
        <f>VLOOKUP($F13,'PAL Rates'!$H:$N,K$5,FALSE)</f>
        <v>2726.4227996974669</v>
      </c>
      <c r="L13" s="159">
        <f>VLOOKUP($F13,'PAL Rates'!$H:$N,L$5,FALSE)</f>
        <v>2761.2296782841827</v>
      </c>
      <c r="M13" s="159">
        <f>VLOOKUP($F13,'PAL Rates'!$H:$N,M$5,FALSE)</f>
        <v>2788.6426083032497</v>
      </c>
      <c r="N13" s="159">
        <f>VLOOKUP($F13,'PAL Rates'!$H:$N,N$5,FALSE)</f>
        <v>2813.4910009756104</v>
      </c>
      <c r="O13" s="159">
        <f>VLOOKUP($F13,'PAL Rates'!$H:$N,O$5,FALSE)</f>
        <v>2839.1588435284857</v>
      </c>
    </row>
    <row r="14" spans="1:15">
      <c r="C14" s="327"/>
      <c r="D14" s="327" t="s">
        <v>374</v>
      </c>
      <c r="F14">
        <v>101210</v>
      </c>
      <c r="K14" s="159">
        <f>VLOOKUP($F14,'PAL Rates'!$H:$N,K$5,FALSE)</f>
        <v>34.015920000000001</v>
      </c>
      <c r="L14" s="159">
        <f>VLOOKUP($F14,'PAL Rates'!$H:$N,L$5,FALSE)</f>
        <v>34.015920000000001</v>
      </c>
      <c r="M14" s="159">
        <f>VLOOKUP($F14,'PAL Rates'!$H:$N,M$5,FALSE)</f>
        <v>34.015920000000001</v>
      </c>
      <c r="N14" s="159">
        <f>VLOOKUP($F14,'PAL Rates'!$H:$N,N$5,FALSE)</f>
        <v>34.015920000000001</v>
      </c>
      <c r="O14" s="159">
        <f>VLOOKUP($F14,'PAL Rates'!$H:$N,O$5,FALSE)</f>
        <v>34.015920000000001</v>
      </c>
    </row>
    <row r="15" spans="1:15">
      <c r="C15" s="327"/>
      <c r="D15" s="327"/>
      <c r="E15" s="327"/>
      <c r="K15" s="159"/>
      <c r="L15" s="159"/>
      <c r="M15" s="159"/>
      <c r="N15" s="159"/>
      <c r="O15" s="159"/>
    </row>
    <row r="16" spans="1:15">
      <c r="C16" s="326" t="s">
        <v>375</v>
      </c>
      <c r="D16" s="327"/>
      <c r="E16" s="327"/>
    </row>
    <row r="17" spans="3:15">
      <c r="C17" s="327"/>
      <c r="D17" s="327" t="s">
        <v>373</v>
      </c>
      <c r="F17">
        <v>101225</v>
      </c>
      <c r="K17" s="159">
        <f>(VLOOKUP($F17,'PAL Rates'!$H:$X,K$5+5,FALSE)+VLOOKUP($F17,'PAL Rates'!$H:$X,K$5+10,FALSE))</f>
        <v>1375.0902710999999</v>
      </c>
      <c r="L17" s="159">
        <f>(VLOOKUP($F17,'PAL Rates'!$H:$X,L$5+5,FALSE)+VLOOKUP($F17,'PAL Rates'!$H:$X,L$5+10,FALSE))</f>
        <v>1375.0902710999999</v>
      </c>
      <c r="M17" s="159">
        <f>(VLOOKUP($F17,'PAL Rates'!$H:$X,M$5+5,FALSE)+VLOOKUP($F17,'PAL Rates'!$H:$X,M$5+10,FALSE))</f>
        <v>1375.0902710999999</v>
      </c>
      <c r="N17" s="159">
        <f>(VLOOKUP($F17,'PAL Rates'!$H:$X,N$5+5,FALSE)+VLOOKUP($F17,'PAL Rates'!$H:$X,N$5+10,FALSE))</f>
        <v>1375.0902710999999</v>
      </c>
      <c r="O17" s="159">
        <f>(VLOOKUP($F17,'PAL Rates'!$H:$X,O$5+5,FALSE)+VLOOKUP($F17,'PAL Rates'!$H:$X,O$5+10,FALSE))</f>
        <v>1375.0902710999999</v>
      </c>
    </row>
    <row r="18" spans="3:15">
      <c r="C18" s="327"/>
      <c r="D18" s="327" t="s">
        <v>146</v>
      </c>
      <c r="F18">
        <v>101226</v>
      </c>
      <c r="K18" s="159">
        <f>(VLOOKUP($F18,'PAL Rates'!$H:$X,K$5+5,FALSE)+VLOOKUP($F18,'PAL Rates'!$H:$X,K$5+10,FALSE))</f>
        <v>1384.9040836799998</v>
      </c>
      <c r="L18" s="159">
        <f>(VLOOKUP($F18,'PAL Rates'!$H:$X,L$5+5,FALSE)+VLOOKUP($F18,'PAL Rates'!$H:$X,L$5+10,FALSE))</f>
        <v>1384.9040836799998</v>
      </c>
      <c r="M18" s="159">
        <f>(VLOOKUP($F18,'PAL Rates'!$H:$X,M$5+5,FALSE)+VLOOKUP($F18,'PAL Rates'!$H:$X,M$5+10,FALSE))</f>
        <v>1384.9040836799998</v>
      </c>
      <c r="N18" s="159">
        <f>(VLOOKUP($F18,'PAL Rates'!$H:$X,N$5+5,FALSE)+VLOOKUP($F18,'PAL Rates'!$H:$X,N$5+10,FALSE))</f>
        <v>1384.9040836799998</v>
      </c>
      <c r="O18" s="159">
        <f>(VLOOKUP($F18,'PAL Rates'!$H:$X,O$5+5,FALSE)+VLOOKUP($F18,'PAL Rates'!$H:$X,O$5+10,FALSE))</f>
        <v>1384.9040836799998</v>
      </c>
    </row>
    <row r="19" spans="3:15">
      <c r="C19" s="327"/>
      <c r="D19" s="327" t="s">
        <v>374</v>
      </c>
      <c r="F19">
        <v>101213</v>
      </c>
      <c r="K19" s="159">
        <f>(VLOOKUP($F19,'PAL Rates'!$H:$X,K$5+5,FALSE)+VLOOKUP($F19,'PAL Rates'!$H:$X,K$5+10,FALSE))</f>
        <v>204.41587841999998</v>
      </c>
      <c r="L19" s="159">
        <f>(VLOOKUP($F19,'PAL Rates'!$H:$X,L$5+5,FALSE)+VLOOKUP($F19,'PAL Rates'!$H:$X,L$5+10,FALSE))</f>
        <v>204.41587841999998</v>
      </c>
      <c r="M19" s="159">
        <f>(VLOOKUP($F19,'PAL Rates'!$H:$X,M$5+5,FALSE)+VLOOKUP($F19,'PAL Rates'!$H:$X,M$5+10,FALSE))</f>
        <v>204.41587841999998</v>
      </c>
      <c r="N19" s="159">
        <f>(VLOOKUP($F19,'PAL Rates'!$H:$X,N$5+5,FALSE)+VLOOKUP($F19,'PAL Rates'!$H:$X,N$5+10,FALSE))</f>
        <v>204.41587841999998</v>
      </c>
      <c r="O19" s="159">
        <f>(VLOOKUP($F19,'PAL Rates'!$H:$X,O$5+5,FALSE)+VLOOKUP($F19,'PAL Rates'!$H:$X,O$5+10,FALSE))</f>
        <v>204.41587841999998</v>
      </c>
    </row>
    <row r="21" spans="3:15">
      <c r="C21" s="1" t="s">
        <v>377</v>
      </c>
      <c r="K21" s="329">
        <f ca="1">Capex!H112/Capex!H13-1</f>
        <v>5.1567918007505043E-2</v>
      </c>
      <c r="L21" s="329">
        <f ca="1">Capex!I112/Capex!I13-1</f>
        <v>9.7068234363769657E-2</v>
      </c>
      <c r="M21" s="329">
        <f ca="1">Capex!J112/Capex!J13-1</f>
        <v>0.16230843456203092</v>
      </c>
      <c r="N21" s="329">
        <f ca="1">Capex!K112/Capex!K13-1</f>
        <v>0.19549383144627064</v>
      </c>
      <c r="O21" s="329">
        <f ca="1">Capex!L112/Capex!L13-1</f>
        <v>0.24052768795443358</v>
      </c>
    </row>
    <row r="23" spans="3:15">
      <c r="C23" s="1" t="s">
        <v>376</v>
      </c>
    </row>
    <row r="24" spans="3:15">
      <c r="D24" s="327" t="s">
        <v>373</v>
      </c>
      <c r="K24" s="160">
        <f t="shared" ref="K24" ca="1" si="0">(K12+K17)*(1+K$21)</f>
        <v>10500.442273859975</v>
      </c>
      <c r="L24" s="160">
        <f t="shared" ref="L24:O26" ca="1" si="1">(L12+L17)*(1+L$21)</f>
        <v>11075.381303881377</v>
      </c>
      <c r="M24" s="160">
        <f t="shared" ca="1" si="1"/>
        <v>11834.635002726736</v>
      </c>
      <c r="N24" s="160">
        <f t="shared" ca="1" si="1"/>
        <v>12266.344984274989</v>
      </c>
      <c r="O24" s="160">
        <f t="shared" ca="1" si="1"/>
        <v>12828.97452822599</v>
      </c>
    </row>
    <row r="25" spans="3:15">
      <c r="D25" s="327" t="s">
        <v>146</v>
      </c>
      <c r="K25" s="160">
        <f t="shared" ref="K25" ca="1" si="2">(K13+K18)*(1+K$21)</f>
        <v>4323.3394510015269</v>
      </c>
      <c r="L25" s="160">
        <f t="shared" ca="1" si="1"/>
        <v>4548.5916456740597</v>
      </c>
      <c r="M25" s="160">
        <f t="shared" ca="1" si="1"/>
        <v>4850.948522130594</v>
      </c>
      <c r="N25" s="160">
        <f t="shared" ca="1" si="1"/>
        <v>5019.1554256801246</v>
      </c>
      <c r="O25" s="160">
        <f t="shared" ca="1" si="1"/>
        <v>5240.067016863979</v>
      </c>
    </row>
    <row r="26" spans="3:15">
      <c r="D26" s="327" t="s">
        <v>374</v>
      </c>
      <c r="K26" s="160">
        <f t="shared" ref="K26" ca="1" si="3">(K14+K19)*(1+K$21)</f>
        <v>250.72722985130451</v>
      </c>
      <c r="L26" s="160">
        <f t="shared" ca="1" si="1"/>
        <v>261.5759521088076</v>
      </c>
      <c r="M26" s="160">
        <f t="shared" ca="1" si="1"/>
        <v>277.13129037135991</v>
      </c>
      <c r="N26" s="160">
        <f t="shared" ca="1" si="1"/>
        <v>285.04374423175062</v>
      </c>
      <c r="O26" s="160">
        <f t="shared" ca="1" si="1"/>
        <v>295.78124762878014</v>
      </c>
    </row>
    <row r="29" spans="3:15">
      <c r="C29" s="1" t="s">
        <v>262</v>
      </c>
      <c r="D29" s="1"/>
      <c r="E29" s="1"/>
    </row>
    <row r="30" spans="3:15">
      <c r="D30" s="161" t="s">
        <v>226</v>
      </c>
      <c r="L30" s="159">
        <f ca="1">Opex!I196</f>
        <v>3168499.7359399856</v>
      </c>
      <c r="M30" s="159">
        <f ca="1">Opex!J196</f>
        <v>3214260.9619953423</v>
      </c>
      <c r="N30" s="159">
        <f ca="1">Opex!K196</f>
        <v>3260696.0097014587</v>
      </c>
      <c r="O30" s="159">
        <f ca="1">Opex!L196</f>
        <v>3307814.5816819724</v>
      </c>
    </row>
    <row r="31" spans="3:15">
      <c r="D31" s="161" t="s">
        <v>227</v>
      </c>
      <c r="L31" s="159">
        <f ca="1">Opex!I197</f>
        <v>2984383.0723189199</v>
      </c>
      <c r="M31" s="159">
        <f ca="1">Opex!J197</f>
        <v>3028445.4825542658</v>
      </c>
      <c r="N31" s="159">
        <f ca="1">Opex!K197</f>
        <v>3073170.9740430363</v>
      </c>
      <c r="O31" s="159">
        <f ca="1">Opex!L197</f>
        <v>3118569.3720983579</v>
      </c>
    </row>
    <row r="32" spans="3:15">
      <c r="D32" s="161" t="s">
        <v>228</v>
      </c>
      <c r="L32" s="159">
        <f ca="1">Opex!I198</f>
        <v>1283171.9936367332</v>
      </c>
      <c r="M32" s="159">
        <f ca="1">Opex!J198</f>
        <v>1300163.7094396097</v>
      </c>
      <c r="N32" s="159">
        <f ca="1">Opex!K198</f>
        <v>1317388.263667474</v>
      </c>
      <c r="O32" s="159">
        <f ca="1">Opex!L198</f>
        <v>1334848.7034201212</v>
      </c>
    </row>
    <row r="33" spans="4:15">
      <c r="D33" s="161" t="s">
        <v>229</v>
      </c>
      <c r="L33" s="159">
        <f ca="1">Opex!I199</f>
        <v>0</v>
      </c>
      <c r="M33" s="159">
        <f ca="1">Opex!J199</f>
        <v>0</v>
      </c>
      <c r="N33" s="159">
        <f ca="1">Opex!K199</f>
        <v>0</v>
      </c>
      <c r="O33" s="159">
        <f ca="1">Opex!L199</f>
        <v>0</v>
      </c>
    </row>
    <row r="34" spans="4:15">
      <c r="D34" s="161" t="s">
        <v>230</v>
      </c>
      <c r="L34" s="159">
        <f ca="1">Opex!I200</f>
        <v>172818.25329136089</v>
      </c>
      <c r="M34" s="159">
        <f ca="1">Opex!J200</f>
        <v>174986.1166131584</v>
      </c>
      <c r="N34" s="159">
        <f ca="1">Opex!K200</f>
        <v>177148.63112462917</v>
      </c>
      <c r="O34" s="159">
        <f ca="1">Opex!L200</f>
        <v>179390.80450334545</v>
      </c>
    </row>
    <row r="35" spans="4:15">
      <c r="D35" s="161" t="s">
        <v>231</v>
      </c>
      <c r="L35" s="159">
        <f ca="1">Opex!I201</f>
        <v>3388488.690902554</v>
      </c>
      <c r="M35" s="159">
        <f ca="1">Opex!J201</f>
        <v>3427955.2672829907</v>
      </c>
      <c r="N35" s="159">
        <f ca="1">Opex!K201</f>
        <v>3467984.2237251289</v>
      </c>
      <c r="O35" s="159">
        <f ca="1">Opex!L201</f>
        <v>3508582.7495661359</v>
      </c>
    </row>
    <row r="36" spans="4:15">
      <c r="D36" s="161" t="s">
        <v>281</v>
      </c>
      <c r="L36" s="159">
        <f ca="1">Opex!I202</f>
        <v>567198.85657267342</v>
      </c>
      <c r="M36" s="159">
        <f ca="1">Opex!J202</f>
        <v>576752.60326987877</v>
      </c>
      <c r="N36" s="159">
        <f ca="1">Opex!K202</f>
        <v>586467.27073569421</v>
      </c>
      <c r="O36" s="159">
        <f ca="1">Opex!L202</f>
        <v>596345.56947675021</v>
      </c>
    </row>
    <row r="37" spans="4:15">
      <c r="D37" s="259" t="s">
        <v>310</v>
      </c>
      <c r="L37" s="159">
        <f ca="1">Opex!I203</f>
        <v>887817.79977992259</v>
      </c>
      <c r="M37" s="159">
        <f ca="1">Opex!J203</f>
        <v>902771.96668995544</v>
      </c>
      <c r="N37" s="159">
        <f ca="1">Opex!K203</f>
        <v>917978.01761045621</v>
      </c>
      <c r="O37" s="159">
        <f ca="1">Opex!L203</f>
        <v>933440.19520870992</v>
      </c>
    </row>
    <row r="38" spans="4:15">
      <c r="D38" s="161" t="s">
        <v>233</v>
      </c>
      <c r="L38" s="159">
        <f ca="1">Opex!I204</f>
        <v>2539128.2468120158</v>
      </c>
      <c r="M38" s="159">
        <f ca="1">Opex!J204</f>
        <v>2559518.1120374179</v>
      </c>
      <c r="N38" s="159">
        <f ca="1">Opex!K204</f>
        <v>2579994.5115322345</v>
      </c>
      <c r="O38" s="159">
        <f ca="1">Opex!L204</f>
        <v>2601194.3848362495</v>
      </c>
    </row>
  </sheetData>
  <hyperlinks>
    <hyperlink ref="A3" location="Menu!A4" display="Menu"/>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D100"/>
  <sheetViews>
    <sheetView showGridLines="0" zoomScale="70" zoomScaleNormal="70" workbookViewId="0">
      <selection activeCell="C39" sqref="C39"/>
    </sheetView>
  </sheetViews>
  <sheetFormatPr defaultColWidth="9.140625" defaultRowHeight="15"/>
  <cols>
    <col min="1" max="1" width="2.7109375" style="371" customWidth="1"/>
    <col min="2" max="2" width="3.7109375" style="372" customWidth="1"/>
    <col min="3" max="3" width="19.42578125" style="370" customWidth="1"/>
    <col min="4" max="4" width="59.42578125" style="370" customWidth="1"/>
    <col min="5" max="5" width="13.7109375" style="370" customWidth="1"/>
    <col min="6" max="8" width="13.85546875" style="370" bestFit="1" customWidth="1"/>
    <col min="9" max="9" width="14.28515625" style="370" bestFit="1" customWidth="1"/>
    <col min="10" max="10" width="13.85546875" style="370" bestFit="1" customWidth="1"/>
    <col min="11" max="11" width="6.42578125" style="372" customWidth="1"/>
    <col min="12" max="12" width="23.7109375" style="371" hidden="1" customWidth="1"/>
    <col min="13" max="13" width="37.85546875" style="370" bestFit="1" customWidth="1"/>
    <col min="14" max="14" width="16" style="370" customWidth="1"/>
    <col min="15" max="20" width="14.7109375" style="370" customWidth="1"/>
    <col min="21" max="26" width="10.5703125" style="370" bestFit="1" customWidth="1"/>
    <col min="27" max="16384" width="9.140625" style="370"/>
  </cols>
  <sheetData>
    <row r="1" spans="1:28" s="30" customFormat="1" ht="18">
      <c r="A1" s="73" t="str">
        <f>Title!A38</f>
        <v>PAL Metering Capex &amp; Opex Expenditure Model</v>
      </c>
      <c r="B1" s="27"/>
      <c r="C1" s="27"/>
      <c r="D1" s="27"/>
      <c r="E1" s="27"/>
      <c r="F1" s="27"/>
      <c r="G1" s="27"/>
      <c r="H1" s="27"/>
      <c r="I1" s="27"/>
      <c r="J1" s="28"/>
      <c r="K1" s="29"/>
      <c r="L1" s="29"/>
      <c r="M1" s="29"/>
    </row>
    <row r="2" spans="1:28" s="30" customFormat="1" ht="15.75">
      <c r="A2" s="155" t="str">
        <f ca="1">MID(CELL("Filename",D1),FIND("]",CELL("Filename",D1))+1,255)</f>
        <v>PAL Reset RIN</v>
      </c>
      <c r="B2" s="155"/>
      <c r="C2" s="31"/>
      <c r="D2" s="31"/>
      <c r="E2" s="31"/>
      <c r="F2" s="31"/>
      <c r="G2" s="31"/>
      <c r="I2" s="31"/>
      <c r="J2" s="232" t="str">
        <f ca="1">Check!G6</f>
        <v>OK</v>
      </c>
      <c r="K2" s="32"/>
      <c r="L2" s="32"/>
      <c r="M2" s="29"/>
    </row>
    <row r="3" spans="1:28" customFormat="1" ht="12.75">
      <c r="A3" s="33" t="s">
        <v>83</v>
      </c>
      <c r="E3" s="26"/>
      <c r="F3" s="26"/>
      <c r="G3" s="26"/>
    </row>
    <row r="4" spans="1:28" ht="24" customHeight="1">
      <c r="A4" s="438"/>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7"/>
    </row>
    <row r="5" spans="1:28">
      <c r="A5" s="438"/>
      <c r="B5" s="437"/>
      <c r="C5" s="439"/>
      <c r="D5" s="405"/>
      <c r="E5" s="405"/>
      <c r="F5" s="405"/>
      <c r="G5" s="405"/>
      <c r="H5" s="405"/>
      <c r="I5" s="405"/>
      <c r="J5" s="405"/>
      <c r="M5" s="405"/>
      <c r="N5" s="405"/>
      <c r="O5" s="405"/>
      <c r="P5" s="405"/>
      <c r="Q5" s="405"/>
      <c r="R5" s="405"/>
      <c r="S5" s="405"/>
      <c r="T5" s="405"/>
      <c r="U5" s="405"/>
      <c r="V5" s="405"/>
      <c r="W5" s="405"/>
      <c r="X5" s="405"/>
      <c r="Y5" s="405"/>
      <c r="Z5" s="405"/>
      <c r="AB5" s="536">
        <f ca="1">SUM(AB7:AB47)</f>
        <v>0</v>
      </c>
    </row>
    <row r="6" spans="1:28" ht="15.75">
      <c r="A6" s="438"/>
      <c r="B6" s="437"/>
      <c r="C6" s="436"/>
      <c r="D6" s="405"/>
      <c r="E6" s="408"/>
      <c r="F6" s="408"/>
      <c r="G6" s="408"/>
      <c r="H6" s="408"/>
      <c r="I6" s="408"/>
      <c r="J6" s="408"/>
      <c r="K6" s="435"/>
      <c r="L6" s="408"/>
      <c r="M6" s="408"/>
      <c r="N6" s="408"/>
      <c r="O6" s="408"/>
      <c r="P6" s="408"/>
      <c r="Q6" s="408"/>
      <c r="R6" s="408"/>
      <c r="S6" s="408"/>
      <c r="T6" s="408"/>
      <c r="U6" s="405"/>
      <c r="V6" s="405"/>
      <c r="W6" s="405"/>
      <c r="X6" s="405"/>
      <c r="Y6" s="405"/>
      <c r="Z6" s="405"/>
    </row>
    <row r="7" spans="1:28" ht="16.5" thickBot="1">
      <c r="C7" s="434" t="s">
        <v>522</v>
      </c>
      <c r="D7" s="434"/>
      <c r="E7" s="434"/>
      <c r="F7" s="434"/>
      <c r="G7" s="434"/>
      <c r="H7" s="434"/>
      <c r="I7" s="434"/>
      <c r="J7" s="434"/>
      <c r="K7" s="422"/>
      <c r="L7" s="421"/>
      <c r="M7" s="434" t="s">
        <v>521</v>
      </c>
      <c r="N7" s="434"/>
      <c r="O7" s="434"/>
      <c r="P7" s="434"/>
      <c r="Q7" s="434"/>
      <c r="R7" s="434"/>
      <c r="S7" s="434"/>
      <c r="T7" s="434"/>
      <c r="U7" s="434"/>
      <c r="V7" s="434"/>
      <c r="W7" s="434"/>
      <c r="X7" s="434"/>
      <c r="Y7" s="434"/>
      <c r="Z7" s="434"/>
    </row>
    <row r="8" spans="1:28" s="426" customFormat="1" ht="18.75" hidden="1" thickBot="1">
      <c r="A8" s="432"/>
      <c r="B8" s="431"/>
      <c r="C8" s="433" t="s">
        <v>520</v>
      </c>
      <c r="K8" s="429"/>
      <c r="L8" s="428"/>
      <c r="M8" s="427"/>
    </row>
    <row r="9" spans="1:28" s="426" customFormat="1" ht="18.75" hidden="1" thickBot="1">
      <c r="A9" s="432"/>
      <c r="B9" s="431"/>
      <c r="C9" s="430"/>
      <c r="K9" s="429"/>
      <c r="L9" s="428"/>
      <c r="M9" s="427"/>
    </row>
    <row r="10" spans="1:28" s="373" customFormat="1" ht="36" customHeight="1" thickBot="1">
      <c r="A10" s="538" t="s">
        <v>519</v>
      </c>
      <c r="B10" s="372"/>
      <c r="C10" s="425"/>
      <c r="D10" s="425"/>
      <c r="E10" s="641" t="s">
        <v>518</v>
      </c>
      <c r="F10" s="642"/>
      <c r="G10" s="642"/>
      <c r="H10" s="642"/>
      <c r="I10" s="642"/>
      <c r="J10" s="643"/>
      <c r="K10" s="422"/>
      <c r="L10" s="421"/>
      <c r="M10" s="424"/>
      <c r="N10" s="424"/>
      <c r="O10" s="644" t="s">
        <v>517</v>
      </c>
      <c r="P10" s="645"/>
      <c r="Q10" s="645"/>
      <c r="R10" s="645"/>
      <c r="S10" s="645"/>
      <c r="T10" s="646"/>
      <c r="U10" s="647" t="s">
        <v>516</v>
      </c>
      <c r="V10" s="648"/>
      <c r="W10" s="648"/>
      <c r="X10" s="648"/>
      <c r="Y10" s="648"/>
      <c r="Z10" s="649"/>
    </row>
    <row r="11" spans="1:28" s="373" customFormat="1" ht="16.5" thickBot="1">
      <c r="A11" s="538"/>
      <c r="B11" s="372"/>
      <c r="C11" s="423" t="s">
        <v>515</v>
      </c>
      <c r="D11" s="423" t="s">
        <v>514</v>
      </c>
      <c r="E11" s="419" t="s">
        <v>511</v>
      </c>
      <c r="F11" s="418" t="s">
        <v>510</v>
      </c>
      <c r="G11" s="418" t="s">
        <v>509</v>
      </c>
      <c r="H11" s="418" t="s">
        <v>508</v>
      </c>
      <c r="I11" s="418" t="s">
        <v>507</v>
      </c>
      <c r="J11" s="417" t="s">
        <v>506</v>
      </c>
      <c r="K11" s="422"/>
      <c r="L11" s="421"/>
      <c r="M11" s="420" t="s">
        <v>513</v>
      </c>
      <c r="N11" s="420" t="s">
        <v>512</v>
      </c>
      <c r="O11" s="419" t="s">
        <v>511</v>
      </c>
      <c r="P11" s="418" t="s">
        <v>510</v>
      </c>
      <c r="Q11" s="418" t="s">
        <v>509</v>
      </c>
      <c r="R11" s="418" t="s">
        <v>508</v>
      </c>
      <c r="S11" s="418" t="s">
        <v>507</v>
      </c>
      <c r="T11" s="417" t="s">
        <v>506</v>
      </c>
      <c r="U11" s="419" t="s">
        <v>511</v>
      </c>
      <c r="V11" s="418" t="s">
        <v>510</v>
      </c>
      <c r="W11" s="418" t="s">
        <v>509</v>
      </c>
      <c r="X11" s="418" t="s">
        <v>508</v>
      </c>
      <c r="Y11" s="418" t="s">
        <v>507</v>
      </c>
      <c r="Z11" s="417" t="s">
        <v>506</v>
      </c>
      <c r="AA11" s="416"/>
    </row>
    <row r="12" spans="1:28" s="373" customFormat="1">
      <c r="A12" s="538" t="s">
        <v>505</v>
      </c>
      <c r="B12" s="372"/>
      <c r="C12" s="396" t="s">
        <v>438</v>
      </c>
      <c r="D12" s="413" t="s">
        <v>485</v>
      </c>
      <c r="E12" s="440"/>
      <c r="F12" s="440"/>
      <c r="G12" s="441"/>
      <c r="H12" s="441"/>
      <c r="I12" s="441"/>
      <c r="J12" s="442"/>
      <c r="K12" s="379"/>
      <c r="L12" s="378" t="s">
        <v>504</v>
      </c>
      <c r="M12" s="381" t="s">
        <v>503</v>
      </c>
      <c r="N12" s="392" t="s">
        <v>438</v>
      </c>
      <c r="O12" s="509">
        <f>Inputs!$F$220*Inputs!I229</f>
        <v>4520628.8373451214</v>
      </c>
      <c r="P12" s="491">
        <f ca="1">('PAL Cost'!Y85+'PAL Cost'!Y86)*(1+Inputs!G19)+((SUM('PAL Cost'!Y85:Y86)/SUM('PAL Cost'!Y85:Y87))*Capex!H102)</f>
        <v>6272868.2309529614</v>
      </c>
      <c r="Q12" s="491">
        <f ca="1">('PAL Cost'!Z85+'PAL Cost'!Z86)*(1+Inputs!H19)+((SUM('PAL Cost'!Z85:Z86)/SUM('PAL Cost'!Z85:Z87))*Capex!I102)</f>
        <v>1184305.4578725991</v>
      </c>
      <c r="R12" s="491">
        <f ca="1">('PAL Cost'!AA85+'PAL Cost'!AA86)*(1+Inputs!I19)+((SUM('PAL Cost'!AA85:AA86)/SUM('PAL Cost'!AA85:AA87))*Capex!J102)</f>
        <v>1264352.964810865</v>
      </c>
      <c r="S12" s="491">
        <f ca="1">('PAL Cost'!AB85+'PAL Cost'!AB86)*(1+Inputs!J19)+((SUM('PAL Cost'!AB85:AB86)/SUM('PAL Cost'!AB85:AB87))*Capex!K102)</f>
        <v>1307436.6508049702</v>
      </c>
      <c r="T12" s="492">
        <f ca="1">('PAL Cost'!AC85+'PAL Cost'!AC86)*(1+Inputs!K19)+((SUM('PAL Cost'!AC85:AC86)/SUM('PAL Cost'!AC85:AC87))*Capex!L102)</f>
        <v>1365099.9545686294</v>
      </c>
      <c r="U12" s="460"/>
      <c r="V12" s="460"/>
      <c r="W12" s="461"/>
      <c r="X12" s="461"/>
      <c r="Y12" s="461"/>
      <c r="Z12" s="462"/>
      <c r="AA12" s="374"/>
    </row>
    <row r="13" spans="1:28" s="373" customFormat="1">
      <c r="A13" s="538" t="s">
        <v>502</v>
      </c>
      <c r="B13" s="372"/>
      <c r="C13" s="415"/>
      <c r="D13" s="411" t="s">
        <v>482</v>
      </c>
      <c r="E13" s="443"/>
      <c r="F13" s="443"/>
      <c r="G13" s="444"/>
      <c r="H13" s="444"/>
      <c r="I13" s="444"/>
      <c r="J13" s="445"/>
      <c r="K13" s="379"/>
      <c r="L13" s="378" t="s">
        <v>501</v>
      </c>
      <c r="M13" s="391"/>
      <c r="N13" s="398" t="s">
        <v>451</v>
      </c>
      <c r="O13" s="493"/>
      <c r="P13" s="477"/>
      <c r="Q13" s="477"/>
      <c r="R13" s="477"/>
      <c r="S13" s="477"/>
      <c r="T13" s="478"/>
      <c r="U13" s="463"/>
      <c r="V13" s="463"/>
      <c r="W13" s="464"/>
      <c r="X13" s="464"/>
      <c r="Y13" s="464"/>
      <c r="Z13" s="465"/>
      <c r="AA13" s="374"/>
    </row>
    <row r="14" spans="1:28" s="373" customFormat="1" ht="17.25" customHeight="1" thickBot="1">
      <c r="A14" s="538" t="s">
        <v>500</v>
      </c>
      <c r="B14" s="372"/>
      <c r="C14" s="415"/>
      <c r="D14" s="411" t="s">
        <v>478</v>
      </c>
      <c r="E14" s="443"/>
      <c r="F14" s="446"/>
      <c r="G14" s="447"/>
      <c r="H14" s="447"/>
      <c r="I14" s="447"/>
      <c r="J14" s="445"/>
      <c r="K14" s="379"/>
      <c r="L14" s="378" t="s">
        <v>499</v>
      </c>
      <c r="M14" s="377"/>
      <c r="N14" s="385" t="s">
        <v>449</v>
      </c>
      <c r="O14" s="479"/>
      <c r="P14" s="481"/>
      <c r="Q14" s="481"/>
      <c r="R14" s="481"/>
      <c r="S14" s="481"/>
      <c r="T14" s="482"/>
      <c r="U14" s="466"/>
      <c r="V14" s="467"/>
      <c r="W14" s="468"/>
      <c r="X14" s="468"/>
      <c r="Y14" s="468"/>
      <c r="Z14" s="469"/>
      <c r="AA14" s="374"/>
    </row>
    <row r="15" spans="1:28" s="373" customFormat="1" ht="15.75" thickBot="1">
      <c r="A15" s="538" t="s">
        <v>498</v>
      </c>
      <c r="B15" s="372"/>
      <c r="C15" s="414"/>
      <c r="D15" s="409" t="s">
        <v>475</v>
      </c>
      <c r="E15" s="448"/>
      <c r="F15" s="449"/>
      <c r="G15" s="450"/>
      <c r="H15" s="450"/>
      <c r="I15" s="450"/>
      <c r="J15" s="451"/>
      <c r="K15" s="379"/>
      <c r="L15" s="378" t="s">
        <v>497</v>
      </c>
      <c r="M15" s="381" t="s">
        <v>496</v>
      </c>
      <c r="N15" s="392" t="s">
        <v>438</v>
      </c>
      <c r="O15" s="497">
        <f ca="1">'2014 Cat RIN Opex'!H148</f>
        <v>2966478.0050966959</v>
      </c>
      <c r="P15" s="474">
        <f>'2014 Cat RIN Opex'!I148</f>
        <v>1964508.9708783049</v>
      </c>
      <c r="Q15" s="474">
        <f>'2014 Cat RIN Opex'!J148</f>
        <v>2014338.7685562491</v>
      </c>
      <c r="R15" s="474">
        <f>'2014 Cat RIN Opex'!K148</f>
        <v>2044391.262311351</v>
      </c>
      <c r="S15" s="474">
        <f>'2014 Cat RIN Opex'!L148</f>
        <v>2074900.5450968866</v>
      </c>
      <c r="T15" s="475">
        <f>'2014 Cat RIN Opex'!M148</f>
        <v>2105873.4717429234</v>
      </c>
      <c r="U15" s="473">
        <f ca="1">'2014 Cat RIN Opex'!H110</f>
        <v>4459.9590234129155</v>
      </c>
      <c r="V15" s="473">
        <f>'2014 Cat RIN Opex'!I110</f>
        <v>3331.428039164789</v>
      </c>
      <c r="W15" s="474">
        <f>'2014 Cat RIN Opex'!J110</f>
        <v>3381.9721063665634</v>
      </c>
      <c r="X15" s="474">
        <f>'2014 Cat RIN Opex'!K110</f>
        <v>3376.5563401339418</v>
      </c>
      <c r="Y15" s="474">
        <f>'2014 Cat RIN Opex'!L110</f>
        <v>3371.1624022254755</v>
      </c>
      <c r="Z15" s="475">
        <f>'2014 Cat RIN Opex'!M110</f>
        <v>3365.7899216008409</v>
      </c>
      <c r="AA15" s="374"/>
    </row>
    <row r="16" spans="1:28" s="373" customFormat="1">
      <c r="A16" s="538" t="s">
        <v>495</v>
      </c>
      <c r="B16" s="372"/>
      <c r="C16" s="396" t="s">
        <v>451</v>
      </c>
      <c r="D16" s="413" t="s">
        <v>485</v>
      </c>
      <c r="E16" s="452"/>
      <c r="F16" s="452"/>
      <c r="G16" s="453"/>
      <c r="H16" s="453"/>
      <c r="I16" s="453"/>
      <c r="J16" s="454"/>
      <c r="K16" s="379"/>
      <c r="L16" s="378" t="s">
        <v>494</v>
      </c>
      <c r="M16" s="391"/>
      <c r="N16" s="398" t="s">
        <v>451</v>
      </c>
      <c r="O16" s="493">
        <f ca="1">'2014 Cat RIN Opex'!H149</f>
        <v>1762.1382615255609</v>
      </c>
      <c r="P16" s="477">
        <f>'2014 Cat RIN Opex'!I149</f>
        <v>1166.9516567280348</v>
      </c>
      <c r="Q16" s="477">
        <f>'2014 Cat RIN Opex'!J149</f>
        <v>1183.8005821783083</v>
      </c>
      <c r="R16" s="477">
        <f>'2014 Cat RIN Opex'!K149</f>
        <v>1200.8976850851052</v>
      </c>
      <c r="S16" s="477">
        <f>'2014 Cat RIN Opex'!L149</f>
        <v>1218.2465381982872</v>
      </c>
      <c r="T16" s="478">
        <f>'2014 Cat RIN Opex'!M149</f>
        <v>1235.850766568341</v>
      </c>
      <c r="U16" s="476">
        <f ca="1">'2014 Cat RIN Opex'!H111</f>
        <v>2.2301387260516359</v>
      </c>
      <c r="V16" s="476">
        <f>'2014 Cat RIN Opex'!I111</f>
        <v>1.4190065275515025</v>
      </c>
      <c r="W16" s="477">
        <f>'2014 Cat RIN Opex'!J111</f>
        <v>1.4156498940171642</v>
      </c>
      <c r="X16" s="477">
        <f>'2014 Cat RIN Opex'!K111</f>
        <v>1.4123069699409037</v>
      </c>
      <c r="Y16" s="477">
        <f>'2014 Cat RIN Opex'!L111</f>
        <v>1.4089775195684975</v>
      </c>
      <c r="Z16" s="478">
        <f>'2014 Cat RIN Opex'!M111</f>
        <v>1.4056613138724032</v>
      </c>
      <c r="AA16" s="374"/>
    </row>
    <row r="17" spans="1:30" ht="15.75" thickBot="1">
      <c r="A17" s="538" t="s">
        <v>493</v>
      </c>
      <c r="C17" s="415"/>
      <c r="D17" s="411" t="s">
        <v>482</v>
      </c>
      <c r="E17" s="443"/>
      <c r="F17" s="443"/>
      <c r="G17" s="444"/>
      <c r="H17" s="444"/>
      <c r="I17" s="444"/>
      <c r="J17" s="445"/>
      <c r="K17" s="379"/>
      <c r="L17" s="378" t="s">
        <v>492</v>
      </c>
      <c r="M17" s="377"/>
      <c r="N17" s="376" t="s">
        <v>449</v>
      </c>
      <c r="O17" s="479">
        <f ca="1">'2014 Cat RIN Opex'!H150</f>
        <v>6022.2527399390065</v>
      </c>
      <c r="P17" s="481">
        <f>'2014 Cat RIN Opex'!I150</f>
        <v>3988.1534642024053</v>
      </c>
      <c r="Q17" s="481">
        <f>'2014 Cat RIN Opex'!J150</f>
        <v>4045.7360555764171</v>
      </c>
      <c r="R17" s="481">
        <f>'2014 Cat RIN Opex'!K150</f>
        <v>4104.1668138622827</v>
      </c>
      <c r="S17" s="481">
        <f>'2014 Cat RIN Opex'!L150</f>
        <v>4163.4579492271141</v>
      </c>
      <c r="T17" s="482">
        <f>'2014 Cat RIN Opex'!M150</f>
        <v>4223.6218505797151</v>
      </c>
      <c r="U17" s="479">
        <f ca="1">'2014 Cat RIN Opex'!H112</f>
        <v>7.6216828989237237</v>
      </c>
      <c r="V17" s="480">
        <f>'2014 Cat RIN Opex'!I112</f>
        <v>4.8495717589946956</v>
      </c>
      <c r="W17" s="481">
        <f>'2014 Cat RIN Opex'!J112</f>
        <v>4.8381001872454732</v>
      </c>
      <c r="X17" s="481">
        <f>'2014 Cat RIN Opex'!K112</f>
        <v>4.8266754686991318</v>
      </c>
      <c r="Y17" s="481">
        <f>'2014 Cat RIN Opex'!L112</f>
        <v>4.8152967976461838</v>
      </c>
      <c r="Z17" s="482">
        <f>'2014 Cat RIN Opex'!M112</f>
        <v>4.8039633913661257</v>
      </c>
      <c r="AA17" s="374"/>
      <c r="AB17" s="373"/>
      <c r="AC17" s="373"/>
      <c r="AD17" s="373"/>
    </row>
    <row r="18" spans="1:30" ht="15" customHeight="1">
      <c r="A18" s="538" t="s">
        <v>491</v>
      </c>
      <c r="C18" s="415"/>
      <c r="D18" s="411" t="s">
        <v>478</v>
      </c>
      <c r="E18" s="446"/>
      <c r="F18" s="446"/>
      <c r="G18" s="447"/>
      <c r="H18" s="447"/>
      <c r="I18" s="447"/>
      <c r="J18" s="445"/>
      <c r="K18" s="379"/>
      <c r="L18" s="378" t="s">
        <v>490</v>
      </c>
      <c r="M18" s="381" t="s">
        <v>489</v>
      </c>
      <c r="N18" s="395" t="s">
        <v>438</v>
      </c>
      <c r="O18" s="497">
        <f ca="1">'2014 Cat RIN Opex'!H151</f>
        <v>331297.77863520663</v>
      </c>
      <c r="P18" s="474">
        <f>'2014 Cat RIN Opex'!I151</f>
        <v>219397.36517267837</v>
      </c>
      <c r="Q18" s="474">
        <f>'2014 Cat RIN Opex'!J151</f>
        <v>222565.11409224002</v>
      </c>
      <c r="R18" s="474">
        <f>'2014 Cat RIN Opex'!K151</f>
        <v>225779.52259683463</v>
      </c>
      <c r="S18" s="474">
        <f>'2014 Cat RIN Opex'!L151</f>
        <v>229041.26239544142</v>
      </c>
      <c r="T18" s="475">
        <f>'2014 Cat RIN Opex'!M151</f>
        <v>232351.01503002553</v>
      </c>
      <c r="U18" s="473">
        <f ca="1">'2014 Cat RIN Opex'!H113</f>
        <v>1538.3938247631104</v>
      </c>
      <c r="V18" s="473">
        <f>'2014 Cat RIN Opex'!I113</f>
        <v>978.85878299089802</v>
      </c>
      <c r="W18" s="474">
        <f>'2014 Cat RIN Opex'!J113</f>
        <v>976.54331075551772</v>
      </c>
      <c r="X18" s="474">
        <f>'2014 Cat RIN Opex'!K113</f>
        <v>974.23729557561182</v>
      </c>
      <c r="Y18" s="474">
        <f>'2014 Cat RIN Opex'!L113</f>
        <v>971.94057482325172</v>
      </c>
      <c r="Z18" s="475">
        <f>'2014 Cat RIN Opex'!M113</f>
        <v>969.65299051070633</v>
      </c>
      <c r="AA18" s="374"/>
      <c r="AB18" s="373"/>
      <c r="AC18" s="373"/>
      <c r="AD18" s="373"/>
    </row>
    <row r="19" spans="1:30" ht="15.75" thickBot="1">
      <c r="A19" s="538" t="s">
        <v>488</v>
      </c>
      <c r="C19" s="414"/>
      <c r="D19" s="409" t="s">
        <v>475</v>
      </c>
      <c r="E19" s="448"/>
      <c r="F19" s="449"/>
      <c r="G19" s="450"/>
      <c r="H19" s="450"/>
      <c r="I19" s="450"/>
      <c r="J19" s="451"/>
      <c r="K19" s="379"/>
      <c r="L19" s="378" t="s">
        <v>487</v>
      </c>
      <c r="M19" s="391"/>
      <c r="N19" s="398" t="s">
        <v>451</v>
      </c>
      <c r="O19" s="493">
        <f ca="1">'2014 Cat RIN Opex'!H152</f>
        <v>452.86012300512226</v>
      </c>
      <c r="P19" s="477">
        <f>'2014 Cat RIN Opex'!I152</f>
        <v>299.90034399989293</v>
      </c>
      <c r="Q19" s="477">
        <f>'2014 Cat RIN Opex'!J152</f>
        <v>304.23042786363538</v>
      </c>
      <c r="R19" s="477">
        <f>'2014 Cat RIN Opex'!K152</f>
        <v>308.62429200838193</v>
      </c>
      <c r="S19" s="477">
        <f>'2014 Cat RIN Opex'!L152</f>
        <v>313.08285461176786</v>
      </c>
      <c r="T19" s="478">
        <f>'2014 Cat RIN Opex'!M152</f>
        <v>317.60704729240967</v>
      </c>
      <c r="U19" s="476">
        <f ca="1">'2014 Cat RIN Opex'!H114</f>
        <v>2.1028731903441367</v>
      </c>
      <c r="V19" s="476">
        <f>'2014 Cat RIN Opex'!I114</f>
        <v>1.3380292216145717</v>
      </c>
      <c r="W19" s="477">
        <f>'2014 Cat RIN Opex'!J114</f>
        <v>1.3348641383905036</v>
      </c>
      <c r="X19" s="477">
        <f>'2014 Cat RIN Opex'!K114</f>
        <v>1.3317119822778791</v>
      </c>
      <c r="Y19" s="477">
        <f>'2014 Cat RIN Opex'!L114</f>
        <v>1.3285725309760716</v>
      </c>
      <c r="Z19" s="478">
        <f>'2014 Cat RIN Opex'!M114</f>
        <v>1.3254455685272695</v>
      </c>
      <c r="AA19" s="374"/>
      <c r="AB19" s="373"/>
      <c r="AC19" s="373"/>
      <c r="AD19" s="373"/>
    </row>
    <row r="20" spans="1:30" ht="15.75" thickBot="1">
      <c r="A20" s="538" t="s">
        <v>486</v>
      </c>
      <c r="C20" s="396" t="s">
        <v>449</v>
      </c>
      <c r="D20" s="413" t="s">
        <v>485</v>
      </c>
      <c r="E20" s="455"/>
      <c r="F20" s="452"/>
      <c r="G20" s="453"/>
      <c r="H20" s="453"/>
      <c r="I20" s="453"/>
      <c r="J20" s="454"/>
      <c r="K20" s="379"/>
      <c r="L20" s="378" t="s">
        <v>484</v>
      </c>
      <c r="M20" s="377"/>
      <c r="N20" s="385" t="s">
        <v>449</v>
      </c>
      <c r="O20" s="479">
        <f ca="1">'2014 Cat RIN Opex'!H153</f>
        <v>11801.697998350606</v>
      </c>
      <c r="P20" s="481">
        <f>'2014 Cat RIN Opex'!I153</f>
        <v>7815.5110368332453</v>
      </c>
      <c r="Q20" s="481">
        <f>'2014 Cat RIN Opex'!J153</f>
        <v>7928.3545827129556</v>
      </c>
      <c r="R20" s="481">
        <f>'2014 Cat RIN Opex'!K153</f>
        <v>8042.8602656995172</v>
      </c>
      <c r="S20" s="481">
        <f>'2014 Cat RIN Opex'!L153</f>
        <v>8159.0520138329812</v>
      </c>
      <c r="T20" s="482">
        <f>'2014 Cat RIN Opex'!M153</f>
        <v>8276.9541054302117</v>
      </c>
      <c r="U20" s="479">
        <f ca="1">'2014 Cat RIN Opex'!H115</f>
        <v>54.801633132508869</v>
      </c>
      <c r="V20" s="480">
        <f>'2014 Cat RIN Opex'!I115</f>
        <v>34.869523687968204</v>
      </c>
      <c r="W20" s="481">
        <f>'2014 Cat RIN Opex'!J115</f>
        <v>34.787040478578469</v>
      </c>
      <c r="X20" s="481">
        <f>'2014 Cat RIN Opex'!K115</f>
        <v>34.70489415437136</v>
      </c>
      <c r="Y20" s="481">
        <f>'2014 Cat RIN Opex'!L115</f>
        <v>34.623078922112455</v>
      </c>
      <c r="Z20" s="482">
        <f>'2014 Cat RIN Opex'!M115</f>
        <v>34.541589153863349</v>
      </c>
      <c r="AA20" s="374"/>
      <c r="AB20" s="373"/>
      <c r="AC20" s="373"/>
      <c r="AD20" s="373"/>
    </row>
    <row r="21" spans="1:30">
      <c r="A21" s="538" t="s">
        <v>483</v>
      </c>
      <c r="C21" s="412"/>
      <c r="D21" s="411" t="s">
        <v>482</v>
      </c>
      <c r="E21" s="456"/>
      <c r="F21" s="443"/>
      <c r="G21" s="444"/>
      <c r="H21" s="444"/>
      <c r="I21" s="444"/>
      <c r="J21" s="445"/>
      <c r="K21" s="379"/>
      <c r="L21" s="378" t="s">
        <v>481</v>
      </c>
      <c r="M21" s="381" t="s">
        <v>480</v>
      </c>
      <c r="N21" s="392" t="s">
        <v>438</v>
      </c>
      <c r="O21" s="497">
        <f ca="1">'2014 Cat RIN Opex'!H154</f>
        <v>0</v>
      </c>
      <c r="P21" s="474">
        <f>'2014 Cat RIN Opex'!I154</f>
        <v>0</v>
      </c>
      <c r="Q21" s="474">
        <f>'2014 Cat RIN Opex'!J154</f>
        <v>0</v>
      </c>
      <c r="R21" s="474">
        <f>'2014 Cat RIN Opex'!K154</f>
        <v>0</v>
      </c>
      <c r="S21" s="474">
        <f>'2014 Cat RIN Opex'!L154</f>
        <v>0</v>
      </c>
      <c r="T21" s="475">
        <f>'2014 Cat RIN Opex'!M154</f>
        <v>0</v>
      </c>
      <c r="U21" s="473">
        <f ca="1">'2014 Cat RIN Opex'!H116</f>
        <v>0</v>
      </c>
      <c r="V21" s="473">
        <f>'2014 Cat RIN Opex'!I116</f>
        <v>0</v>
      </c>
      <c r="W21" s="474">
        <f>'2014 Cat RIN Opex'!J116</f>
        <v>0</v>
      </c>
      <c r="X21" s="474">
        <f>'2014 Cat RIN Opex'!K116</f>
        <v>0</v>
      </c>
      <c r="Y21" s="474">
        <f>'2014 Cat RIN Opex'!L116</f>
        <v>0</v>
      </c>
      <c r="Z21" s="475">
        <f>'2014 Cat RIN Opex'!M116</f>
        <v>0</v>
      </c>
      <c r="AA21" s="374"/>
      <c r="AB21" s="373"/>
      <c r="AC21" s="373"/>
      <c r="AD21" s="373"/>
    </row>
    <row r="22" spans="1:30" ht="18" customHeight="1">
      <c r="A22" s="538" t="s">
        <v>479</v>
      </c>
      <c r="C22" s="412"/>
      <c r="D22" s="411" t="s">
        <v>478</v>
      </c>
      <c r="E22" s="456"/>
      <c r="F22" s="446"/>
      <c r="G22" s="447"/>
      <c r="H22" s="447"/>
      <c r="I22" s="447"/>
      <c r="J22" s="445"/>
      <c r="K22" s="379"/>
      <c r="L22" s="378" t="s">
        <v>477</v>
      </c>
      <c r="M22" s="391"/>
      <c r="N22" s="398" t="s">
        <v>451</v>
      </c>
      <c r="O22" s="493">
        <f ca="1">'2014 Cat RIN Opex'!H155</f>
        <v>398757.48163815046</v>
      </c>
      <c r="P22" s="477">
        <f ca="1">'2014 Cat RIN Opex'!I155</f>
        <v>264071.61911771965</v>
      </c>
      <c r="Q22" s="477">
        <f ca="1">'2014 Cat RIN Opex'!J155</f>
        <v>270543.24416162225</v>
      </c>
      <c r="R22" s="477">
        <f ca="1">'2014 Cat RIN Opex'!K155</f>
        <v>275825.16105085891</v>
      </c>
      <c r="S22" s="477">
        <f ca="1">'2014 Cat RIN Opex'!L155</f>
        <v>281124.64934521756</v>
      </c>
      <c r="T22" s="478">
        <f ca="1">'2014 Cat RIN Opex'!M155</f>
        <v>286597.20403175976</v>
      </c>
      <c r="U22" s="476">
        <f>'2014 Cat RIN Opex'!H117</f>
        <v>37586.286842536312</v>
      </c>
      <c r="V22" s="476">
        <f>'2014 Cat RIN Opex'!I117</f>
        <v>37202.443787908982</v>
      </c>
      <c r="W22" s="477">
        <f>'2014 Cat RIN Opex'!J117</f>
        <v>37107.745784590516</v>
      </c>
      <c r="X22" s="477">
        <f>'2014 Cat RIN Opex'!K117</f>
        <v>37013.434555190994</v>
      </c>
      <c r="Y22" s="477">
        <f>'2014 Cat RIN Opex'!L117</f>
        <v>36919.503448566044</v>
      </c>
      <c r="Z22" s="478">
        <f>'2014 Cat RIN Opex'!M117</f>
        <v>36825.946003345751</v>
      </c>
      <c r="AA22" s="374"/>
      <c r="AB22" s="373"/>
      <c r="AC22" s="373"/>
      <c r="AD22" s="373"/>
    </row>
    <row r="23" spans="1:30" ht="15.75" thickBot="1">
      <c r="A23" s="538" t="s">
        <v>476</v>
      </c>
      <c r="C23" s="410"/>
      <c r="D23" s="409" t="s">
        <v>475</v>
      </c>
      <c r="E23" s="457"/>
      <c r="F23" s="457"/>
      <c r="G23" s="458"/>
      <c r="H23" s="458"/>
      <c r="I23" s="458"/>
      <c r="J23" s="459"/>
      <c r="K23" s="379"/>
      <c r="L23" s="378" t="s">
        <v>474</v>
      </c>
      <c r="M23" s="377"/>
      <c r="N23" s="376" t="s">
        <v>449</v>
      </c>
      <c r="O23" s="479">
        <f ca="1">'2014 Cat RIN Opex'!H156</f>
        <v>1884045.0729374376</v>
      </c>
      <c r="P23" s="481">
        <f ca="1">'2014 Cat RIN Opex'!I156</f>
        <v>1247682.7540826551</v>
      </c>
      <c r="Q23" s="481">
        <f ca="1">'2014 Cat RIN Opex'!J156</f>
        <v>1278259.818687872</v>
      </c>
      <c r="R23" s="481">
        <f ca="1">'2014 Cat RIN Opex'!K156</f>
        <v>1303215.7629624468</v>
      </c>
      <c r="S23" s="481">
        <f ca="1">'2014 Cat RIN Opex'!L156</f>
        <v>1328254.7284235042</v>
      </c>
      <c r="T23" s="482">
        <f ca="1">'2014 Cat RIN Opex'!M156</f>
        <v>1354111.3961183734</v>
      </c>
      <c r="U23" s="479">
        <f>'2014 Cat RIN Opex'!H118</f>
        <v>177587.28499532869</v>
      </c>
      <c r="V23" s="480">
        <f>'2014 Cat RIN Opex'!I118</f>
        <v>175773.70744718853</v>
      </c>
      <c r="W23" s="481">
        <f>'2014 Cat RIN Opex'!J118</f>
        <v>175326.27933665825</v>
      </c>
      <c r="X23" s="481">
        <f>'2014 Cat RIN Opex'!K118</f>
        <v>174880.6786513924</v>
      </c>
      <c r="Y23" s="481">
        <f>'2014 Cat RIN Opex'!L118</f>
        <v>174436.8739661354</v>
      </c>
      <c r="Z23" s="482">
        <f>'2014 Cat RIN Opex'!M118</f>
        <v>173994.83475227593</v>
      </c>
      <c r="AA23" s="374"/>
      <c r="AB23" s="373"/>
      <c r="AC23" s="373"/>
      <c r="AD23" s="373"/>
    </row>
    <row r="24" spans="1:30">
      <c r="D24" s="405"/>
      <c r="E24" s="405"/>
      <c r="F24" s="405"/>
      <c r="G24" s="405"/>
      <c r="H24" s="405"/>
      <c r="I24" s="405"/>
      <c r="J24" s="405"/>
      <c r="K24" s="379"/>
      <c r="L24" s="378" t="s">
        <v>473</v>
      </c>
      <c r="M24" s="381" t="s">
        <v>472</v>
      </c>
      <c r="N24" s="395" t="s">
        <v>438</v>
      </c>
      <c r="O24" s="498"/>
      <c r="P24" s="471"/>
      <c r="Q24" s="471"/>
      <c r="R24" s="471"/>
      <c r="S24" s="471"/>
      <c r="T24" s="472"/>
      <c r="U24" s="470"/>
      <c r="V24" s="470"/>
      <c r="W24" s="471"/>
      <c r="X24" s="471"/>
      <c r="Y24" s="471"/>
      <c r="Z24" s="472"/>
      <c r="AA24" s="374"/>
      <c r="AB24" s="373"/>
      <c r="AC24" s="373"/>
      <c r="AD24" s="373"/>
    </row>
    <row r="25" spans="1:30">
      <c r="D25" s="405"/>
      <c r="E25" s="405"/>
      <c r="F25" s="405"/>
      <c r="G25" s="405"/>
      <c r="H25" s="405"/>
      <c r="I25" s="405"/>
      <c r="J25" s="405"/>
      <c r="K25" s="379"/>
      <c r="L25" s="378" t="s">
        <v>471</v>
      </c>
      <c r="M25" s="391"/>
      <c r="N25" s="398" t="s">
        <v>451</v>
      </c>
      <c r="O25" s="499"/>
      <c r="P25" s="464"/>
      <c r="Q25" s="464"/>
      <c r="R25" s="464"/>
      <c r="S25" s="464"/>
      <c r="T25" s="465"/>
      <c r="U25" s="463"/>
      <c r="V25" s="463"/>
      <c r="W25" s="464"/>
      <c r="X25" s="464"/>
      <c r="Y25" s="464"/>
      <c r="Z25" s="465"/>
      <c r="AA25" s="374"/>
      <c r="AB25" s="373"/>
      <c r="AC25" s="373"/>
      <c r="AD25" s="373"/>
    </row>
    <row r="26" spans="1:30" ht="15.75" thickBot="1">
      <c r="K26" s="379"/>
      <c r="L26" s="378" t="s">
        <v>470</v>
      </c>
      <c r="M26" s="377"/>
      <c r="N26" s="385" t="s">
        <v>449</v>
      </c>
      <c r="O26" s="466"/>
      <c r="P26" s="468"/>
      <c r="Q26" s="468"/>
      <c r="R26" s="468"/>
      <c r="S26" s="468"/>
      <c r="T26" s="469"/>
      <c r="U26" s="466"/>
      <c r="V26" s="467"/>
      <c r="W26" s="468"/>
      <c r="X26" s="468"/>
      <c r="Y26" s="468"/>
      <c r="Z26" s="469"/>
      <c r="AA26" s="374"/>
      <c r="AB26" s="373"/>
      <c r="AC26" s="373"/>
      <c r="AD26" s="373"/>
    </row>
    <row r="27" spans="1:30">
      <c r="C27" s="405"/>
      <c r="K27" s="379"/>
      <c r="L27" s="378" t="s">
        <v>469</v>
      </c>
      <c r="M27" s="381" t="s">
        <v>468</v>
      </c>
      <c r="N27" s="392" t="s">
        <v>438</v>
      </c>
      <c r="O27" s="498"/>
      <c r="P27" s="471"/>
      <c r="Q27" s="471"/>
      <c r="R27" s="471"/>
      <c r="S27" s="471"/>
      <c r="T27" s="472"/>
      <c r="U27" s="470"/>
      <c r="V27" s="470"/>
      <c r="W27" s="471"/>
      <c r="X27" s="471"/>
      <c r="Y27" s="471"/>
      <c r="Z27" s="472"/>
      <c r="AA27" s="374"/>
      <c r="AB27" s="373"/>
      <c r="AC27" s="373"/>
      <c r="AD27" s="373"/>
    </row>
    <row r="28" spans="1:30" ht="15.75">
      <c r="C28" s="405"/>
      <c r="D28" s="408"/>
      <c r="E28" s="408"/>
      <c r="F28" s="408"/>
      <c r="G28" s="408"/>
      <c r="H28" s="408"/>
      <c r="I28" s="408"/>
      <c r="J28" s="407"/>
      <c r="K28" s="379"/>
      <c r="L28" s="378" t="s">
        <v>467</v>
      </c>
      <c r="M28" s="391"/>
      <c r="N28" s="398" t="s">
        <v>451</v>
      </c>
      <c r="O28" s="499"/>
      <c r="P28" s="464"/>
      <c r="Q28" s="464"/>
      <c r="R28" s="464"/>
      <c r="S28" s="464"/>
      <c r="T28" s="465"/>
      <c r="U28" s="463"/>
      <c r="V28" s="463"/>
      <c r="W28" s="464"/>
      <c r="X28" s="464"/>
      <c r="Y28" s="464"/>
      <c r="Z28" s="465"/>
      <c r="AA28" s="374"/>
    </row>
    <row r="29" spans="1:30" ht="15.75" thickBot="1">
      <c r="C29" s="405"/>
      <c r="J29" s="406"/>
      <c r="K29" s="379"/>
      <c r="L29" s="378" t="s">
        <v>466</v>
      </c>
      <c r="M29" s="377"/>
      <c r="N29" s="376" t="s">
        <v>449</v>
      </c>
      <c r="O29" s="466"/>
      <c r="P29" s="468"/>
      <c r="Q29" s="468"/>
      <c r="R29" s="468"/>
      <c r="S29" s="468"/>
      <c r="T29" s="469"/>
      <c r="U29" s="466"/>
      <c r="V29" s="467"/>
      <c r="W29" s="468"/>
      <c r="X29" s="468"/>
      <c r="Y29" s="468"/>
      <c r="Z29" s="469"/>
      <c r="AA29" s="374"/>
    </row>
    <row r="30" spans="1:30">
      <c r="C30" s="405"/>
      <c r="D30" s="374"/>
      <c r="E30" s="374"/>
      <c r="F30" s="374"/>
      <c r="G30" s="374"/>
      <c r="H30" s="374"/>
      <c r="I30" s="374"/>
      <c r="J30" s="404"/>
      <c r="K30" s="379"/>
      <c r="L30" s="378" t="s">
        <v>465</v>
      </c>
      <c r="M30" s="381" t="s">
        <v>464</v>
      </c>
      <c r="N30" s="395" t="s">
        <v>438</v>
      </c>
      <c r="O30" s="507">
        <f>Inputs!$F$220*Inputs!I247</f>
        <v>3082422.947210216</v>
      </c>
      <c r="P30" s="474">
        <f ca="1">('PAL Cost'!Y87*(1+Inputs!G17))+((SUM('PAL Cost'!Y87:Y87)/SUM('PAL Cost'!Y85:Y87))*Capex!H102)</f>
        <v>4354132.2930530757</v>
      </c>
      <c r="Q30" s="474">
        <f ca="1">('PAL Cost'!Z87*(1+Inputs!H17))+((SUM('PAL Cost'!Z87:Z87)/SUM('PAL Cost'!Z85:Z87))*Capex!I102)</f>
        <v>2622724.5046628308</v>
      </c>
      <c r="R30" s="474">
        <f ca="1">('PAL Cost'!AA87*(1+Inputs!I17))+((SUM('PAL Cost'!AA87:AA87)/SUM('PAL Cost'!AA85:AA87))*Capex!J102)</f>
        <v>2770861.5083328485</v>
      </c>
      <c r="S30" s="474">
        <f ca="1">('PAL Cost'!AB87*(1+Inputs!J17))+((SUM('PAL Cost'!AB87:AB87)/SUM('PAL Cost'!AB85:AB87))*Capex!K102)</f>
        <v>2839158.0097660823</v>
      </c>
      <c r="T30" s="475">
        <f ca="1">('PAL Cost'!AC87*(1+Inputs!K17))+((SUM('PAL Cost'!AC87:AC87)/SUM('PAL Cost'!AC85:AC87))*Capex!L102)</f>
        <v>2936258.7544851</v>
      </c>
      <c r="U30" s="473">
        <f>O30/Inputs!J247</f>
        <v>5728.6231094618324</v>
      </c>
      <c r="V30" s="470"/>
      <c r="W30" s="471"/>
      <c r="X30" s="471"/>
      <c r="Y30" s="471"/>
      <c r="Z30" s="472"/>
      <c r="AA30" s="374"/>
    </row>
    <row r="31" spans="1:30" ht="15.75">
      <c r="C31" s="374"/>
      <c r="D31" s="382"/>
      <c r="E31" s="403"/>
      <c r="F31" s="403"/>
      <c r="G31" s="403"/>
      <c r="H31" s="403"/>
      <c r="I31" s="403"/>
      <c r="J31" s="403"/>
      <c r="K31" s="379"/>
      <c r="L31" s="378" t="s">
        <v>463</v>
      </c>
      <c r="M31" s="391"/>
      <c r="N31" s="398" t="s">
        <v>451</v>
      </c>
      <c r="O31" s="499"/>
      <c r="P31" s="464"/>
      <c r="Q31" s="464"/>
      <c r="R31" s="464"/>
      <c r="S31" s="464"/>
      <c r="T31" s="465"/>
      <c r="U31" s="463"/>
      <c r="V31" s="463"/>
      <c r="W31" s="464"/>
      <c r="X31" s="464"/>
      <c r="Y31" s="464"/>
      <c r="Z31" s="465"/>
      <c r="AA31" s="374"/>
    </row>
    <row r="32" spans="1:30" ht="15.75" thickBot="1">
      <c r="C32" s="374"/>
      <c r="D32" s="374"/>
      <c r="E32" s="402"/>
      <c r="F32" s="402"/>
      <c r="G32" s="402"/>
      <c r="H32" s="402"/>
      <c r="I32" s="402"/>
      <c r="J32" s="402"/>
      <c r="K32" s="379"/>
      <c r="L32" s="378" t="s">
        <v>462</v>
      </c>
      <c r="M32" s="377"/>
      <c r="N32" s="385" t="s">
        <v>449</v>
      </c>
      <c r="O32" s="466"/>
      <c r="P32" s="468"/>
      <c r="Q32" s="468"/>
      <c r="R32" s="468"/>
      <c r="S32" s="468"/>
      <c r="T32" s="469"/>
      <c r="U32" s="466"/>
      <c r="V32" s="467"/>
      <c r="W32" s="468"/>
      <c r="X32" s="468"/>
      <c r="Y32" s="468"/>
      <c r="Z32" s="469"/>
      <c r="AA32" s="374"/>
    </row>
    <row r="33" spans="1:28">
      <c r="C33" s="401"/>
      <c r="D33" s="374"/>
      <c r="E33" s="400"/>
      <c r="F33" s="400"/>
      <c r="G33" s="400"/>
      <c r="H33" s="400"/>
      <c r="I33" s="400"/>
      <c r="J33" s="399"/>
      <c r="K33" s="379"/>
      <c r="L33" s="378" t="s">
        <v>461</v>
      </c>
      <c r="M33" s="381" t="s">
        <v>227</v>
      </c>
      <c r="N33" s="392" t="s">
        <v>438</v>
      </c>
      <c r="O33" s="498"/>
      <c r="P33" s="471"/>
      <c r="Q33" s="471"/>
      <c r="R33" s="471"/>
      <c r="S33" s="471"/>
      <c r="T33" s="472"/>
      <c r="U33" s="470"/>
      <c r="V33" s="470"/>
      <c r="W33" s="471"/>
      <c r="X33" s="471"/>
      <c r="Y33" s="471"/>
      <c r="Z33" s="472"/>
      <c r="AA33" s="374"/>
    </row>
    <row r="34" spans="1:28">
      <c r="C34" s="374"/>
      <c r="D34" s="383"/>
      <c r="E34" s="382"/>
      <c r="F34" s="382"/>
      <c r="G34" s="382"/>
      <c r="H34" s="382"/>
      <c r="I34" s="382"/>
      <c r="J34" s="382"/>
      <c r="K34" s="379"/>
      <c r="L34" s="378" t="s">
        <v>460</v>
      </c>
      <c r="M34" s="391"/>
      <c r="N34" s="398" t="s">
        <v>451</v>
      </c>
      <c r="O34" s="499"/>
      <c r="P34" s="464"/>
      <c r="Q34" s="464"/>
      <c r="R34" s="464"/>
      <c r="S34" s="464"/>
      <c r="T34" s="465"/>
      <c r="U34" s="463"/>
      <c r="V34" s="463"/>
      <c r="W34" s="464"/>
      <c r="X34" s="464"/>
      <c r="Y34" s="464"/>
      <c r="Z34" s="465"/>
      <c r="AA34" s="374"/>
    </row>
    <row r="35" spans="1:28" ht="15.75" thickBot="1">
      <c r="C35" s="397"/>
      <c r="D35" s="383"/>
      <c r="E35" s="382"/>
      <c r="F35" s="382"/>
      <c r="G35" s="382"/>
      <c r="H35" s="382"/>
      <c r="I35" s="382"/>
      <c r="J35" s="382"/>
      <c r="K35" s="379"/>
      <c r="L35" s="378" t="s">
        <v>459</v>
      </c>
      <c r="M35" s="391"/>
      <c r="N35" s="376" t="s">
        <v>449</v>
      </c>
      <c r="O35" s="466"/>
      <c r="P35" s="468"/>
      <c r="Q35" s="468"/>
      <c r="R35" s="468"/>
      <c r="S35" s="468"/>
      <c r="T35" s="469"/>
      <c r="U35" s="466"/>
      <c r="V35" s="467"/>
      <c r="W35" s="468"/>
      <c r="X35" s="468"/>
      <c r="Y35" s="468"/>
      <c r="Z35" s="469"/>
      <c r="AA35" s="374"/>
    </row>
    <row r="36" spans="1:28">
      <c r="C36" s="375"/>
      <c r="D36" s="383"/>
      <c r="E36" s="382"/>
      <c r="F36" s="382"/>
      <c r="G36" s="382"/>
      <c r="H36" s="382"/>
      <c r="I36" s="382"/>
      <c r="J36" s="382"/>
      <c r="K36" s="379"/>
      <c r="L36" s="378" t="s">
        <v>458</v>
      </c>
      <c r="M36" s="396" t="s">
        <v>457</v>
      </c>
      <c r="N36" s="395" t="s">
        <v>438</v>
      </c>
      <c r="O36" s="497">
        <f ca="1">'2014 Cat RIN Opex'!H169</f>
        <v>4345970.1033843709</v>
      </c>
      <c r="P36" s="474">
        <f ca="1">'2014 Cat RIN Opex'!I169</f>
        <v>2878058.5059450706</v>
      </c>
      <c r="Q36" s="474">
        <f ca="1">'2014 Cat RIN Opex'!J169</f>
        <v>2902868.6667272244</v>
      </c>
      <c r="R36" s="474">
        <f ca="1">'2014 Cat RIN Opex'!K169</f>
        <v>2935383.747421646</v>
      </c>
      <c r="S36" s="474">
        <f ca="1">'2014 Cat RIN Opex'!L169</f>
        <v>2968704.8956002109</v>
      </c>
      <c r="T36" s="475">
        <f ca="1">'2014 Cat RIN Opex'!M169</f>
        <v>3001954.6849519601</v>
      </c>
      <c r="U36" s="473">
        <f ca="1">O36/(Inputs!F254/Inputs!H254)</f>
        <v>500411.18699595775</v>
      </c>
      <c r="V36" s="470"/>
      <c r="W36" s="471"/>
      <c r="X36" s="471"/>
      <c r="Y36" s="471"/>
      <c r="Z36" s="472"/>
    </row>
    <row r="37" spans="1:28" s="373" customFormat="1" ht="15.75" thickBot="1">
      <c r="A37" s="371"/>
      <c r="B37" s="372"/>
      <c r="C37" s="375"/>
      <c r="D37" s="383"/>
      <c r="E37" s="382"/>
      <c r="F37" s="382"/>
      <c r="G37" s="382"/>
      <c r="H37" s="382"/>
      <c r="I37" s="382"/>
      <c r="J37" s="382"/>
      <c r="K37" s="379"/>
      <c r="L37" s="378" t="s">
        <v>456</v>
      </c>
      <c r="M37" s="394" t="s">
        <v>455</v>
      </c>
      <c r="N37" s="393" t="s">
        <v>438</v>
      </c>
      <c r="O37" s="500"/>
      <c r="P37" s="501"/>
      <c r="Q37" s="501"/>
      <c r="R37" s="501"/>
      <c r="S37" s="501"/>
      <c r="T37" s="469"/>
      <c r="U37" s="488"/>
      <c r="V37" s="488"/>
      <c r="W37" s="489"/>
      <c r="X37" s="489"/>
      <c r="Y37" s="489"/>
      <c r="Z37" s="490"/>
    </row>
    <row r="38" spans="1:28" s="373" customFormat="1">
      <c r="A38" s="371"/>
      <c r="B38" s="372"/>
      <c r="C38" s="375"/>
      <c r="D38" s="383"/>
      <c r="E38" s="382"/>
      <c r="F38" s="382"/>
      <c r="G38" s="382"/>
      <c r="H38" s="382"/>
      <c r="I38" s="382"/>
      <c r="J38" s="382"/>
      <c r="K38" s="379"/>
      <c r="L38" s="378" t="s">
        <v>454</v>
      </c>
      <c r="M38" s="381" t="s">
        <v>453</v>
      </c>
      <c r="N38" s="392" t="s">
        <v>438</v>
      </c>
      <c r="O38" s="507">
        <f ca="1">'2014 Cat RIN Opex'!H171+Inputs!F223</f>
        <v>9282045.3519952986</v>
      </c>
      <c r="P38" s="529">
        <f ca="1">'2014 Cat RIN Opex'!I171</f>
        <v>6053768.8345050961</v>
      </c>
      <c r="Q38" s="529">
        <f ca="1">'2014 Cat RIN Opex'!J171</f>
        <v>5492824.2295132224</v>
      </c>
      <c r="R38" s="529">
        <f ca="1">'2014 Cat RIN Opex'!K171</f>
        <v>5566100.6855985858</v>
      </c>
      <c r="S38" s="529">
        <f ca="1">'2014 Cat RIN Opex'!L171</f>
        <v>5640488.167899143</v>
      </c>
      <c r="T38" s="530">
        <f ca="1">'2014 Cat RIN Opex'!M171</f>
        <v>5716002.7530513378</v>
      </c>
      <c r="U38" s="388"/>
      <c r="V38" s="388"/>
      <c r="W38" s="388"/>
      <c r="X38" s="388"/>
      <c r="Y38" s="388"/>
    </row>
    <row r="39" spans="1:28" s="373" customFormat="1">
      <c r="A39" s="371"/>
      <c r="B39" s="372"/>
      <c r="C39" s="375"/>
      <c r="D39" s="383"/>
      <c r="E39" s="382"/>
      <c r="F39" s="382"/>
      <c r="G39" s="382"/>
      <c r="H39" s="382"/>
      <c r="I39" s="382"/>
      <c r="J39" s="382"/>
      <c r="K39" s="379"/>
      <c r="L39" s="378" t="s">
        <v>452</v>
      </c>
      <c r="M39" s="391"/>
      <c r="N39" s="390" t="s">
        <v>451</v>
      </c>
      <c r="O39" s="528">
        <f ca="1">'2014 Cat RIN Opex'!H172</f>
        <v>6589.7554056052368</v>
      </c>
      <c r="P39" s="531">
        <f ca="1">'2014 Cat RIN Opex'!I172</f>
        <v>4363.9742441924191</v>
      </c>
      <c r="Q39" s="531">
        <f ca="1">'2014 Cat RIN Opex'!J172</f>
        <v>4429.744642862911</v>
      </c>
      <c r="R39" s="531">
        <f ca="1">'2014 Cat RIN Opex'!K172</f>
        <v>4496.5246956197789</v>
      </c>
      <c r="S39" s="531">
        <f ca="1">'2014 Cat RIN Opex'!L172</f>
        <v>4564.3297347058915</v>
      </c>
      <c r="T39" s="532">
        <f ca="1">'2014 Cat RIN Opex'!M172</f>
        <v>4633.1753289067028</v>
      </c>
      <c r="U39" s="388"/>
      <c r="V39" s="388"/>
      <c r="W39" s="388"/>
      <c r="X39" s="388"/>
      <c r="Y39" s="388"/>
    </row>
    <row r="40" spans="1:28" s="373" customFormat="1">
      <c r="A40" s="371"/>
      <c r="B40" s="372"/>
      <c r="C40" s="375"/>
      <c r="D40" s="383"/>
      <c r="E40" s="382"/>
      <c r="F40" s="382"/>
      <c r="G40" s="382"/>
      <c r="H40" s="382"/>
      <c r="I40" s="382"/>
      <c r="J40" s="382"/>
      <c r="K40" s="379"/>
      <c r="L40" s="378" t="s">
        <v>450</v>
      </c>
      <c r="M40" s="391"/>
      <c r="N40" s="390" t="s">
        <v>449</v>
      </c>
      <c r="O40" s="528">
        <f ca="1">'2014 Cat RIN Opex'!H173</f>
        <v>117173.07295923821</v>
      </c>
      <c r="P40" s="531">
        <f ca="1">'2014 Cat RIN Opex'!I173</f>
        <v>77596.244630271016</v>
      </c>
      <c r="Q40" s="531">
        <f ca="1">'2014 Cat RIN Opex'!J173</f>
        <v>78788.578026275471</v>
      </c>
      <c r="R40" s="531">
        <f ca="1">'2014 Cat RIN Opex'!K173</f>
        <v>79999.539441653702</v>
      </c>
      <c r="S40" s="531">
        <f ca="1">'2014 Cat RIN Opex'!L173</f>
        <v>81229.417822720628</v>
      </c>
      <c r="T40" s="532">
        <f ca="1">'2014 Cat RIN Opex'!M173</f>
        <v>82478.506660873973</v>
      </c>
      <c r="U40" s="388"/>
      <c r="V40" s="388"/>
      <c r="W40" s="388"/>
      <c r="X40" s="388"/>
      <c r="Y40" s="388"/>
    </row>
    <row r="41" spans="1:28" s="373" customFormat="1" ht="15.75" thickBot="1">
      <c r="A41" s="371"/>
      <c r="B41" s="372"/>
      <c r="C41" s="375"/>
      <c r="D41" s="383"/>
      <c r="E41" s="382"/>
      <c r="F41" s="382"/>
      <c r="G41" s="382"/>
      <c r="H41" s="382"/>
      <c r="I41" s="382"/>
      <c r="J41" s="382"/>
      <c r="K41" s="379"/>
      <c r="L41" s="378" t="s">
        <v>448</v>
      </c>
      <c r="M41" s="377"/>
      <c r="N41" s="376" t="s">
        <v>447</v>
      </c>
      <c r="O41" s="533">
        <f ca="1">'2014 Cat RIN Opex'!H174</f>
        <v>2202.8400902837429</v>
      </c>
      <c r="P41" s="534">
        <f>'2014 Cat RIN Opex'!I174</f>
        <v>1458.8003387645977</v>
      </c>
      <c r="Q41" s="534">
        <f>'2014 Cat RIN Opex'!J174</f>
        <v>1479.863094889042</v>
      </c>
      <c r="R41" s="534">
        <f>'2014 Cat RIN Opex'!K174</f>
        <v>1501.2360963913147</v>
      </c>
      <c r="S41" s="534">
        <f>'2014 Cat RIN Opex'!L174</f>
        <v>1522.9238095478722</v>
      </c>
      <c r="T41" s="535">
        <f>'2014 Cat RIN Opex'!M174</f>
        <v>1544.9307660159147</v>
      </c>
      <c r="U41" s="388"/>
      <c r="V41" s="388"/>
      <c r="W41" s="388"/>
      <c r="X41" s="388"/>
      <c r="Y41" s="388"/>
    </row>
    <row r="42" spans="1:28" s="373" customFormat="1">
      <c r="A42" s="371"/>
      <c r="B42" s="372"/>
      <c r="C42" s="375"/>
      <c r="D42" s="383"/>
      <c r="E42" s="382"/>
      <c r="F42" s="382"/>
      <c r="G42" s="382"/>
      <c r="H42" s="382"/>
      <c r="I42" s="382"/>
      <c r="J42" s="382"/>
      <c r="K42" s="379"/>
      <c r="L42" s="378" t="s">
        <v>446</v>
      </c>
      <c r="M42" s="381" t="s">
        <v>445</v>
      </c>
      <c r="N42" s="389" t="s">
        <v>438</v>
      </c>
      <c r="O42" s="507">
        <f>Inputs!F221</f>
        <v>5612562.1861444488</v>
      </c>
      <c r="P42" s="474">
        <f ca="1">Capex!H111</f>
        <v>679945.5977671179</v>
      </c>
      <c r="Q42" s="474">
        <f ca="1">Capex!I111</f>
        <v>721764.07712543162</v>
      </c>
      <c r="R42" s="474">
        <f ca="1">Capex!J111</f>
        <v>578776.03256613703</v>
      </c>
      <c r="S42" s="474">
        <f ca="1">Capex!K111</f>
        <v>355675.08696419722</v>
      </c>
      <c r="T42" s="475">
        <f ca="1">Capex!L111</f>
        <v>1887791.5758508374</v>
      </c>
      <c r="U42" s="388"/>
      <c r="V42" s="388"/>
      <c r="W42" s="388"/>
      <c r="X42" s="388"/>
      <c r="Y42" s="388"/>
    </row>
    <row r="43" spans="1:28" s="384" customFormat="1" ht="15.75" thickBot="1">
      <c r="A43" s="387"/>
      <c r="B43" s="386"/>
      <c r="C43" s="375"/>
      <c r="D43" s="383"/>
      <c r="E43" s="382"/>
      <c r="F43" s="382"/>
      <c r="G43" s="382"/>
      <c r="H43" s="382"/>
      <c r="I43" s="382"/>
      <c r="J43" s="382"/>
      <c r="K43" s="379"/>
      <c r="L43" s="378" t="s">
        <v>444</v>
      </c>
      <c r="M43" s="377" t="s">
        <v>443</v>
      </c>
      <c r="N43" s="385" t="s">
        <v>438</v>
      </c>
      <c r="O43" s="502">
        <f ca="1">'2014 Cat RIN Opex'!H176</f>
        <v>3796007.9099045997</v>
      </c>
      <c r="P43" s="503">
        <f ca="1">'2014 Cat RIN Opex'!I176</f>
        <v>2513853.660711538</v>
      </c>
      <c r="Q43" s="503">
        <f ca="1">'2014 Cat RIN Opex'!J176</f>
        <v>2539128.2468120158</v>
      </c>
      <c r="R43" s="503">
        <f ca="1">'2014 Cat RIN Opex'!K176</f>
        <v>2559518.1120374179</v>
      </c>
      <c r="S43" s="503">
        <f ca="1">'2014 Cat RIN Opex'!L176</f>
        <v>2579994.5115322345</v>
      </c>
      <c r="T43" s="482">
        <f ca="1">'2014 Cat RIN Opex'!M176</f>
        <v>2601194.3848362495</v>
      </c>
    </row>
    <row r="44" spans="1:28" s="373" customFormat="1">
      <c r="A44" s="371"/>
      <c r="B44" s="372"/>
      <c r="C44" s="375"/>
      <c r="D44" s="383"/>
      <c r="E44" s="382"/>
      <c r="F44" s="382"/>
      <c r="G44" s="382"/>
      <c r="H44" s="382"/>
      <c r="I44" s="382"/>
      <c r="J44" s="382"/>
      <c r="K44" s="379"/>
      <c r="L44" s="378" t="s">
        <v>442</v>
      </c>
      <c r="M44" s="381" t="s">
        <v>441</v>
      </c>
      <c r="N44" s="380" t="s">
        <v>438</v>
      </c>
      <c r="O44" s="508">
        <f>Inputs!F222</f>
        <v>1149321.0740706988</v>
      </c>
      <c r="P44" s="504">
        <f ca="1">Capex!H112</f>
        <v>6112872.3515897617</v>
      </c>
      <c r="Q44" s="504">
        <f ca="1">Capex!I112</f>
        <v>4998342.283260881</v>
      </c>
      <c r="R44" s="504">
        <f ca="1">Capex!J112</f>
        <v>1094026.8206270873</v>
      </c>
      <c r="S44" s="504">
        <f ca="1">Capex!K112</f>
        <v>1137594.0667988427</v>
      </c>
      <c r="T44" s="475">
        <f ca="1">Capex!L112</f>
        <v>999478.02526603825</v>
      </c>
    </row>
    <row r="45" spans="1:28" s="373" customFormat="1" ht="15.75" thickBot="1">
      <c r="A45" s="371"/>
      <c r="B45" s="372"/>
      <c r="C45" s="375"/>
      <c r="D45" s="374"/>
      <c r="E45" s="374"/>
      <c r="F45" s="374"/>
      <c r="G45" s="374"/>
      <c r="H45" s="374"/>
      <c r="I45" s="374"/>
      <c r="J45" s="374"/>
      <c r="K45" s="379"/>
      <c r="L45" s="378" t="s">
        <v>440</v>
      </c>
      <c r="M45" s="377" t="s">
        <v>439</v>
      </c>
      <c r="N45" s="376" t="s">
        <v>438</v>
      </c>
      <c r="O45" s="505">
        <f ca="1">'2014 Cat RIN Opex'!H178</f>
        <v>256673.40620761999</v>
      </c>
      <c r="P45" s="483">
        <f ca="1">'2014 Cat RIN Opex'!I178</f>
        <v>169978.40813733739</v>
      </c>
      <c r="Q45" s="483">
        <f ca="1">'2014 Cat RIN Opex'!J178</f>
        <v>172818.25329136089</v>
      </c>
      <c r="R45" s="483">
        <f ca="1">'2014 Cat RIN Opex'!K178</f>
        <v>174986.1166131584</v>
      </c>
      <c r="S45" s="483">
        <f ca="1">'2014 Cat RIN Opex'!L178</f>
        <v>177148.63112462917</v>
      </c>
      <c r="T45" s="484">
        <f ca="1">'2014 Cat RIN Opex'!M178</f>
        <v>179390.80450334545</v>
      </c>
    </row>
    <row r="46" spans="1:28" s="373" customFormat="1" ht="12.75" customHeight="1">
      <c r="A46" s="371"/>
      <c r="B46" s="372"/>
      <c r="C46" s="375"/>
      <c r="D46" s="374"/>
      <c r="E46" s="374"/>
      <c r="F46" s="374"/>
      <c r="G46" s="374"/>
      <c r="H46" s="374"/>
      <c r="I46" s="374"/>
      <c r="J46" s="374"/>
      <c r="K46" s="372"/>
      <c r="L46" s="371"/>
      <c r="M46" s="370"/>
      <c r="N46" s="370"/>
      <c r="O46" s="370"/>
      <c r="P46" s="370"/>
      <c r="Q46" s="370"/>
      <c r="R46" s="370"/>
      <c r="S46" s="370"/>
      <c r="T46" s="370"/>
    </row>
    <row r="47" spans="1:28">
      <c r="O47" s="536">
        <f ca="1">SUM(O12:O45)-SUM(Inputs!F220:F224)</f>
        <v>0</v>
      </c>
      <c r="P47" s="536">
        <f ca="1">SUM(P12:P45)-Opex!H205-Capex!H114</f>
        <v>0</v>
      </c>
      <c r="Q47" s="536">
        <f ca="1">SUM(Q12:Q45)-Opex!I205-Capex!I114</f>
        <v>0</v>
      </c>
      <c r="R47" s="536">
        <f ca="1">SUM(R12:R45)-Opex!J205-Capex!J114</f>
        <v>0</v>
      </c>
      <c r="S47" s="536">
        <f ca="1">SUM(S12:S45)-Opex!K205-Capex!K114</f>
        <v>0</v>
      </c>
      <c r="T47" s="536">
        <f ca="1">SUM(T12:T45)-Opex!L205-Capex!L114</f>
        <v>0</v>
      </c>
      <c r="U47" s="536">
        <f ca="1">SUM(U15:U23)-SUM('2014 Cat RIN Opex'!H107:H140)</f>
        <v>0</v>
      </c>
      <c r="V47" s="536">
        <f>SUM(V12:V45)-SUM('2014 Cat RIN Opex'!I107:I140)</f>
        <v>0</v>
      </c>
      <c r="W47" s="536">
        <f>SUM(W12:W45)-SUM('2014 Cat RIN Opex'!J107:J140)</f>
        <v>0</v>
      </c>
      <c r="X47" s="536">
        <f>SUM(X12:X45)-SUM('2014 Cat RIN Opex'!K107:K140)</f>
        <v>0</v>
      </c>
      <c r="Y47" s="536">
        <f>SUM(Y12:Y45)-SUM('2014 Cat RIN Opex'!L107:L140)</f>
        <v>0</v>
      </c>
      <c r="Z47" s="536">
        <f>SUM(Z12:Z45)-SUM('2014 Cat RIN Opex'!M107:M140)</f>
        <v>0</v>
      </c>
      <c r="AB47" s="536">
        <f ca="1">SUM(O47:AA47)</f>
        <v>0</v>
      </c>
    </row>
    <row r="48" spans="1:28">
      <c r="O48" s="536"/>
      <c r="P48" s="536"/>
      <c r="Q48" s="536"/>
      <c r="R48" s="536"/>
      <c r="S48" s="536"/>
      <c r="T48" s="536"/>
      <c r="U48" s="536"/>
      <c r="V48" s="536"/>
      <c r="W48" s="536"/>
      <c r="X48" s="536"/>
      <c r="Y48" s="536"/>
      <c r="Z48" s="536"/>
      <c r="AB48" s="536"/>
    </row>
    <row r="49" spans="3:28" ht="15.75" thickBot="1">
      <c r="E49" s="585" t="s">
        <v>581</v>
      </c>
      <c r="F49" s="586"/>
      <c r="G49" s="587"/>
      <c r="H49" s="587"/>
      <c r="I49" s="587"/>
      <c r="J49" s="587"/>
      <c r="O49" s="536"/>
      <c r="P49" s="536"/>
      <c r="Q49" s="536"/>
      <c r="R49" s="536"/>
      <c r="S49" s="536"/>
      <c r="T49" s="536"/>
      <c r="U49" s="536"/>
      <c r="V49" s="536"/>
      <c r="W49" s="536"/>
      <c r="X49" s="536"/>
      <c r="Y49" s="536"/>
      <c r="Z49" s="536"/>
      <c r="AB49" s="536"/>
    </row>
    <row r="50" spans="3:28">
      <c r="E50" s="650" t="s">
        <v>596</v>
      </c>
      <c r="F50" s="651"/>
      <c r="G50" s="651"/>
      <c r="H50" s="651"/>
      <c r="I50" s="651"/>
      <c r="J50" s="652"/>
      <c r="O50" s="536"/>
      <c r="P50" s="536"/>
      <c r="Q50" s="536"/>
      <c r="R50" s="536"/>
      <c r="S50" s="536"/>
      <c r="T50" s="536"/>
      <c r="U50" s="536"/>
      <c r="V50" s="536"/>
      <c r="W50" s="536"/>
      <c r="X50" s="536"/>
      <c r="Y50" s="536"/>
      <c r="Z50" s="536"/>
      <c r="AB50" s="536"/>
    </row>
    <row r="51" spans="3:28" ht="15.75" thickBot="1">
      <c r="E51" s="588" t="s">
        <v>511</v>
      </c>
      <c r="F51" s="589" t="s">
        <v>510</v>
      </c>
      <c r="G51" s="589" t="s">
        <v>509</v>
      </c>
      <c r="H51" s="589" t="s">
        <v>508</v>
      </c>
      <c r="I51" s="589" t="s">
        <v>507</v>
      </c>
      <c r="J51" s="590" t="s">
        <v>506</v>
      </c>
      <c r="O51" s="536"/>
      <c r="P51" s="536"/>
      <c r="Q51" s="536"/>
      <c r="R51" s="536"/>
      <c r="S51" s="536"/>
      <c r="T51" s="536"/>
      <c r="U51" s="536"/>
      <c r="V51" s="536"/>
      <c r="W51" s="536"/>
      <c r="X51" s="536"/>
      <c r="Y51" s="536"/>
      <c r="Z51" s="536"/>
      <c r="AB51" s="536"/>
    </row>
    <row r="52" spans="3:28" ht="15.75" thickBot="1">
      <c r="E52" s="591"/>
      <c r="F52" s="592"/>
      <c r="G52" s="592"/>
      <c r="H52" s="592"/>
      <c r="I52" s="592"/>
      <c r="J52" s="592"/>
    </row>
    <row r="53" spans="3:28" ht="15.75">
      <c r="C53" s="575" t="s">
        <v>556</v>
      </c>
      <c r="D53" s="576"/>
      <c r="E53" s="593"/>
      <c r="F53" s="593"/>
      <c r="G53" s="593"/>
      <c r="H53" s="593"/>
      <c r="I53" s="593"/>
      <c r="J53" s="593"/>
    </row>
    <row r="54" spans="3:28" ht="16.5" thickBot="1">
      <c r="C54" s="577" t="s">
        <v>557</v>
      </c>
      <c r="D54" s="578"/>
      <c r="E54" s="593"/>
      <c r="F54" s="593"/>
      <c r="G54" s="593"/>
      <c r="H54" s="593"/>
      <c r="I54" s="593"/>
      <c r="J54" s="593"/>
    </row>
    <row r="55" spans="3:28">
      <c r="C55" s="570" t="s">
        <v>558</v>
      </c>
      <c r="D55" s="579"/>
      <c r="E55" s="594"/>
      <c r="F55" s="595"/>
      <c r="G55" s="595"/>
      <c r="H55" s="595"/>
      <c r="I55" s="595"/>
      <c r="J55" s="596"/>
    </row>
    <row r="56" spans="3:28">
      <c r="C56" s="571" t="s">
        <v>226</v>
      </c>
      <c r="D56" s="580"/>
      <c r="E56" s="597"/>
      <c r="F56" s="598"/>
      <c r="G56" s="598"/>
      <c r="H56" s="598"/>
      <c r="I56" s="598"/>
      <c r="J56" s="599"/>
    </row>
    <row r="57" spans="3:28">
      <c r="C57" s="571" t="s">
        <v>559</v>
      </c>
      <c r="D57" s="580"/>
      <c r="E57" s="597"/>
      <c r="F57" s="598"/>
      <c r="G57" s="598"/>
      <c r="H57" s="598"/>
      <c r="I57" s="598"/>
      <c r="J57" s="599"/>
    </row>
    <row r="58" spans="3:28">
      <c r="C58" s="571" t="s">
        <v>560</v>
      </c>
      <c r="D58" s="580"/>
      <c r="E58" s="600"/>
      <c r="F58" s="601"/>
      <c r="G58" s="601"/>
      <c r="H58" s="601"/>
      <c r="I58" s="601"/>
      <c r="J58" s="602"/>
    </row>
    <row r="59" spans="3:28">
      <c r="C59" s="571" t="s">
        <v>561</v>
      </c>
      <c r="D59" s="580"/>
      <c r="E59" s="600"/>
      <c r="F59" s="601"/>
      <c r="G59" s="601"/>
      <c r="H59" s="601"/>
      <c r="I59" s="601"/>
      <c r="J59" s="602"/>
    </row>
    <row r="60" spans="3:28">
      <c r="C60" s="571" t="s">
        <v>562</v>
      </c>
      <c r="D60" s="580"/>
      <c r="E60" s="600"/>
      <c r="F60" s="601"/>
      <c r="G60" s="601"/>
      <c r="H60" s="601"/>
      <c r="I60" s="601"/>
      <c r="J60" s="602"/>
    </row>
    <row r="61" spans="3:28">
      <c r="C61" s="571" t="s">
        <v>563</v>
      </c>
      <c r="D61" s="580"/>
      <c r="E61" s="600"/>
      <c r="F61" s="601"/>
      <c r="G61" s="601"/>
      <c r="H61" s="601"/>
      <c r="I61" s="601"/>
      <c r="J61" s="602"/>
    </row>
    <row r="62" spans="3:28">
      <c r="C62" s="571" t="s">
        <v>564</v>
      </c>
      <c r="D62" s="580"/>
      <c r="E62" s="600"/>
      <c r="F62" s="601"/>
      <c r="G62" s="601"/>
      <c r="H62" s="601"/>
      <c r="I62" s="601"/>
      <c r="J62" s="602"/>
    </row>
    <row r="63" spans="3:28">
      <c r="C63" s="571" t="s">
        <v>233</v>
      </c>
      <c r="D63" s="580"/>
      <c r="E63" s="600"/>
      <c r="F63" s="601"/>
      <c r="G63" s="601"/>
      <c r="H63" s="601"/>
      <c r="I63" s="601"/>
      <c r="J63" s="602"/>
    </row>
    <row r="64" spans="3:28">
      <c r="C64" s="571" t="s">
        <v>565</v>
      </c>
      <c r="D64" s="580"/>
      <c r="E64" s="600"/>
      <c r="F64" s="601"/>
      <c r="G64" s="601"/>
      <c r="H64" s="601"/>
      <c r="I64" s="601"/>
      <c r="J64" s="602"/>
      <c r="P64" s="516"/>
      <c r="Q64" s="516"/>
    </row>
    <row r="65" spans="3:10">
      <c r="C65" s="571" t="s">
        <v>566</v>
      </c>
      <c r="D65" s="580"/>
      <c r="E65" s="600"/>
      <c r="F65" s="601"/>
      <c r="G65" s="601"/>
      <c r="H65" s="601"/>
      <c r="I65" s="601"/>
      <c r="J65" s="602"/>
    </row>
    <row r="66" spans="3:10">
      <c r="C66" s="571" t="s">
        <v>567</v>
      </c>
      <c r="D66" s="580"/>
      <c r="E66" s="600"/>
      <c r="F66" s="601"/>
      <c r="G66" s="601"/>
      <c r="H66" s="601"/>
      <c r="I66" s="601"/>
      <c r="J66" s="602"/>
    </row>
    <row r="67" spans="3:10">
      <c r="C67" s="571" t="s">
        <v>568</v>
      </c>
      <c r="D67" s="580"/>
      <c r="E67" s="600"/>
      <c r="F67" s="601"/>
      <c r="G67" s="601"/>
      <c r="H67" s="601"/>
      <c r="I67" s="601"/>
      <c r="J67" s="602"/>
    </row>
    <row r="68" spans="3:10">
      <c r="C68" s="571" t="s">
        <v>148</v>
      </c>
      <c r="D68" s="580"/>
      <c r="E68" s="600"/>
      <c r="F68" s="601"/>
      <c r="G68" s="601"/>
      <c r="H68" s="601"/>
      <c r="I68" s="601"/>
      <c r="J68" s="602"/>
    </row>
    <row r="69" spans="3:10">
      <c r="C69" s="571" t="s">
        <v>569</v>
      </c>
      <c r="D69" s="580"/>
      <c r="E69" s="603">
        <f ca="1">Opex!G205-E78</f>
        <v>17346056.1531558</v>
      </c>
      <c r="F69" s="604">
        <f ca="1">Opex!H205-F78</f>
        <v>12487262.931507915</v>
      </c>
      <c r="G69" s="604">
        <f ca="1">Opex!I205-G78</f>
        <v>12007123.576935243</v>
      </c>
      <c r="H69" s="604">
        <f ca="1">Opex!J205-H78</f>
        <v>12156408.737328354</v>
      </c>
      <c r="I69" s="604">
        <f ca="1">Opex!K205-I78</f>
        <v>12307656.928097075</v>
      </c>
      <c r="J69" s="605">
        <f ca="1">Opex!L205-J78</f>
        <v>12461616.988693284</v>
      </c>
    </row>
    <row r="70" spans="3:10">
      <c r="C70" s="571" t="s">
        <v>570</v>
      </c>
      <c r="D70" s="580"/>
      <c r="E70" s="600"/>
      <c r="F70" s="601"/>
      <c r="G70" s="601"/>
      <c r="H70" s="601"/>
      <c r="I70" s="601"/>
      <c r="J70" s="602"/>
    </row>
    <row r="71" spans="3:10">
      <c r="C71" s="571" t="s">
        <v>571</v>
      </c>
      <c r="D71" s="580"/>
      <c r="E71" s="600"/>
      <c r="F71" s="601"/>
      <c r="G71" s="601"/>
      <c r="H71" s="601"/>
      <c r="I71" s="601"/>
      <c r="J71" s="602"/>
    </row>
    <row r="72" spans="3:10">
      <c r="C72" s="572" t="s">
        <v>572</v>
      </c>
      <c r="D72" s="581"/>
      <c r="E72" s="600"/>
      <c r="F72" s="601"/>
      <c r="G72" s="601"/>
      <c r="H72" s="601"/>
      <c r="I72" s="601"/>
      <c r="J72" s="602"/>
    </row>
    <row r="73" spans="3:10">
      <c r="C73" s="571" t="s">
        <v>573</v>
      </c>
      <c r="D73" s="580"/>
      <c r="E73" s="600"/>
      <c r="F73" s="601"/>
      <c r="G73" s="601"/>
      <c r="H73" s="601"/>
      <c r="I73" s="601"/>
      <c r="J73" s="602"/>
    </row>
    <row r="74" spans="3:10">
      <c r="C74" s="571" t="s">
        <v>574</v>
      </c>
      <c r="D74" s="580"/>
      <c r="E74" s="600"/>
      <c r="F74" s="601"/>
      <c r="G74" s="601"/>
      <c r="H74" s="601"/>
      <c r="I74" s="601"/>
      <c r="J74" s="602"/>
    </row>
    <row r="75" spans="3:10">
      <c r="C75" s="571" t="s">
        <v>575</v>
      </c>
      <c r="D75" s="580"/>
      <c r="E75" s="600"/>
      <c r="F75" s="601"/>
      <c r="G75" s="601"/>
      <c r="H75" s="601"/>
      <c r="I75" s="601"/>
      <c r="J75" s="602"/>
    </row>
    <row r="76" spans="3:10">
      <c r="C76" s="571" t="s">
        <v>576</v>
      </c>
      <c r="D76" s="580"/>
      <c r="E76" s="600"/>
      <c r="F76" s="601"/>
      <c r="G76" s="601"/>
      <c r="H76" s="601"/>
      <c r="I76" s="601"/>
      <c r="J76" s="602"/>
    </row>
    <row r="77" spans="3:10">
      <c r="C77" s="571" t="s">
        <v>577</v>
      </c>
      <c r="D77" s="580"/>
      <c r="E77" s="600"/>
      <c r="F77" s="601"/>
      <c r="G77" s="601"/>
      <c r="H77" s="601"/>
      <c r="I77" s="601"/>
      <c r="J77" s="602"/>
    </row>
    <row r="78" spans="3:10">
      <c r="C78" s="571" t="s">
        <v>569</v>
      </c>
      <c r="D78" s="580"/>
      <c r="E78" s="603">
        <f ca="1">Opex!G197</f>
        <v>2480584.4350638129</v>
      </c>
      <c r="F78" s="604">
        <f ca="1">Opex!H197</f>
        <v>2920746.7227574782</v>
      </c>
      <c r="G78" s="604">
        <f ca="1">Opex!I197</f>
        <v>2984383.0723189199</v>
      </c>
      <c r="H78" s="604">
        <f ca="1">Opex!J197</f>
        <v>3028445.4825542658</v>
      </c>
      <c r="I78" s="604">
        <f ca="1">Opex!K197</f>
        <v>3073170.9740430363</v>
      </c>
      <c r="J78" s="605">
        <f ca="1">Opex!L197</f>
        <v>3118569.3720983579</v>
      </c>
    </row>
    <row r="79" spans="3:10">
      <c r="C79" s="571" t="s">
        <v>570</v>
      </c>
      <c r="D79" s="580"/>
      <c r="E79" s="600"/>
      <c r="F79" s="601"/>
      <c r="G79" s="601"/>
      <c r="H79" s="601"/>
      <c r="I79" s="601"/>
      <c r="J79" s="602"/>
    </row>
    <row r="80" spans="3:10">
      <c r="C80" s="571" t="s">
        <v>571</v>
      </c>
      <c r="D80" s="580"/>
      <c r="E80" s="600"/>
      <c r="F80" s="601"/>
      <c r="G80" s="601"/>
      <c r="H80" s="601"/>
      <c r="I80" s="601"/>
      <c r="J80" s="602"/>
    </row>
    <row r="81" spans="3:10">
      <c r="C81" s="571" t="s">
        <v>578</v>
      </c>
      <c r="D81" s="580"/>
      <c r="E81" s="600"/>
      <c r="F81" s="601"/>
      <c r="G81" s="601"/>
      <c r="H81" s="601"/>
      <c r="I81" s="601"/>
      <c r="J81" s="602"/>
    </row>
    <row r="82" spans="3:10">
      <c r="C82" s="571" t="s">
        <v>579</v>
      </c>
      <c r="D82" s="580"/>
      <c r="E82" s="600"/>
      <c r="F82" s="601"/>
      <c r="G82" s="601"/>
      <c r="H82" s="601"/>
      <c r="I82" s="601"/>
      <c r="J82" s="602"/>
    </row>
    <row r="83" spans="3:10">
      <c r="C83" s="572"/>
      <c r="D83" s="581"/>
      <c r="E83" s="600"/>
      <c r="F83" s="601"/>
      <c r="G83" s="601"/>
      <c r="H83" s="601"/>
      <c r="I83" s="601"/>
      <c r="J83" s="602"/>
    </row>
    <row r="84" spans="3:10">
      <c r="C84" s="573"/>
      <c r="D84" s="582"/>
      <c r="E84" s="600"/>
      <c r="F84" s="601"/>
      <c r="G84" s="601"/>
      <c r="H84" s="601"/>
      <c r="I84" s="601"/>
      <c r="J84" s="602"/>
    </row>
    <row r="85" spans="3:10">
      <c r="C85" s="574"/>
      <c r="D85" s="583"/>
      <c r="E85" s="600"/>
      <c r="F85" s="601"/>
      <c r="G85" s="601"/>
      <c r="H85" s="601"/>
      <c r="I85" s="601"/>
      <c r="J85" s="602"/>
    </row>
    <row r="86" spans="3:10">
      <c r="C86" s="572"/>
      <c r="D86" s="581"/>
      <c r="E86" s="600"/>
      <c r="F86" s="601"/>
      <c r="G86" s="601"/>
      <c r="H86" s="601"/>
      <c r="I86" s="601"/>
      <c r="J86" s="602"/>
    </row>
    <row r="87" spans="3:10">
      <c r="C87" s="572"/>
      <c r="D87" s="581"/>
      <c r="E87" s="600"/>
      <c r="F87" s="601"/>
      <c r="G87" s="601"/>
      <c r="H87" s="601"/>
      <c r="I87" s="601"/>
      <c r="J87" s="602"/>
    </row>
    <row r="88" spans="3:10" ht="15.75" thickBot="1">
      <c r="C88" s="573"/>
      <c r="D88" s="582"/>
      <c r="E88" s="606"/>
      <c r="F88" s="607"/>
      <c r="G88" s="607"/>
      <c r="H88" s="607"/>
      <c r="I88" s="607"/>
      <c r="J88" s="608"/>
    </row>
    <row r="89" spans="3:10" ht="15.75" thickBot="1">
      <c r="C89" s="569" t="s">
        <v>580</v>
      </c>
      <c r="D89" s="609"/>
      <c r="E89" s="610">
        <f t="shared" ref="E89:J89" ca="1" si="0">SUM(E55:E88)</f>
        <v>19826640.588219613</v>
      </c>
      <c r="F89" s="610">
        <f t="shared" ca="1" si="0"/>
        <v>15408009.654265393</v>
      </c>
      <c r="G89" s="610">
        <f t="shared" ca="1" si="0"/>
        <v>14991506.649254162</v>
      </c>
      <c r="H89" s="610">
        <f t="shared" ca="1" si="0"/>
        <v>15184854.21988262</v>
      </c>
      <c r="I89" s="610">
        <f t="shared" ca="1" si="0"/>
        <v>15380827.902140111</v>
      </c>
      <c r="J89" s="611">
        <f t="shared" ca="1" si="0"/>
        <v>15580186.360791642</v>
      </c>
    </row>
    <row r="91" spans="3:10" ht="15.75" thickBot="1"/>
    <row r="92" spans="3:10" ht="15.75">
      <c r="C92" s="615" t="s">
        <v>582</v>
      </c>
      <c r="D92" s="576"/>
    </row>
    <row r="93" spans="3:10">
      <c r="C93" s="612" t="s">
        <v>583</v>
      </c>
      <c r="D93" s="578"/>
    </row>
    <row r="94" spans="3:10">
      <c r="C94" s="613" t="s">
        <v>584</v>
      </c>
      <c r="D94" s="616"/>
      <c r="E94" s="600"/>
      <c r="F94" s="601"/>
      <c r="G94" s="601"/>
      <c r="H94" s="601"/>
      <c r="I94" s="601"/>
      <c r="J94" s="602"/>
    </row>
    <row r="95" spans="3:10">
      <c r="C95" s="613" t="s">
        <v>585</v>
      </c>
      <c r="D95" s="616"/>
      <c r="E95" s="603">
        <f ca="1">E89</f>
        <v>19826640.588219613</v>
      </c>
      <c r="F95" s="604">
        <f t="shared" ref="F95:J95" ca="1" si="1">F89</f>
        <v>15408009.654265393</v>
      </c>
      <c r="G95" s="604">
        <f t="shared" ca="1" si="1"/>
        <v>14991506.649254162</v>
      </c>
      <c r="H95" s="604">
        <f t="shared" ca="1" si="1"/>
        <v>15184854.21988262</v>
      </c>
      <c r="I95" s="604">
        <f t="shared" ca="1" si="1"/>
        <v>15380827.902140111</v>
      </c>
      <c r="J95" s="605">
        <f t="shared" ca="1" si="1"/>
        <v>15580186.360791642</v>
      </c>
    </row>
    <row r="96" spans="3:10">
      <c r="C96" s="613" t="s">
        <v>586</v>
      </c>
      <c r="D96" s="616"/>
      <c r="E96" s="600"/>
      <c r="F96" s="601"/>
      <c r="G96" s="601"/>
      <c r="H96" s="601"/>
      <c r="I96" s="601"/>
      <c r="J96" s="602"/>
    </row>
    <row r="97" spans="3:10">
      <c r="C97" s="613" t="s">
        <v>587</v>
      </c>
      <c r="D97" s="616"/>
      <c r="E97" s="600"/>
      <c r="F97" s="601"/>
      <c r="G97" s="601"/>
      <c r="H97" s="601"/>
      <c r="I97" s="601"/>
      <c r="J97" s="602"/>
    </row>
    <row r="98" spans="3:10">
      <c r="C98" s="613" t="s">
        <v>588</v>
      </c>
      <c r="D98" s="616"/>
      <c r="E98" s="600"/>
      <c r="F98" s="601"/>
      <c r="G98" s="601"/>
      <c r="H98" s="601"/>
      <c r="I98" s="601"/>
      <c r="J98" s="602"/>
    </row>
    <row r="99" spans="3:10" ht="15.75" thickBot="1">
      <c r="C99" s="614" t="s">
        <v>589</v>
      </c>
      <c r="D99" s="584"/>
      <c r="E99" s="606"/>
      <c r="F99" s="607"/>
      <c r="G99" s="607"/>
      <c r="H99" s="607"/>
      <c r="I99" s="607"/>
      <c r="J99" s="608"/>
    </row>
    <row r="100" spans="3:10" ht="15.75" thickBot="1">
      <c r="C100" s="569" t="s">
        <v>580</v>
      </c>
      <c r="D100" s="609"/>
      <c r="E100" s="617">
        <f t="shared" ref="E100:J100" ca="1" si="2">SUM(E94:E99)</f>
        <v>19826640.588219613</v>
      </c>
      <c r="F100" s="610">
        <f t="shared" ca="1" si="2"/>
        <v>15408009.654265393</v>
      </c>
      <c r="G100" s="610">
        <f t="shared" ca="1" si="2"/>
        <v>14991506.649254162</v>
      </c>
      <c r="H100" s="610">
        <f t="shared" ca="1" si="2"/>
        <v>15184854.21988262</v>
      </c>
      <c r="I100" s="610">
        <f t="shared" ca="1" si="2"/>
        <v>15380827.902140111</v>
      </c>
      <c r="J100" s="611">
        <f t="shared" ca="1" si="2"/>
        <v>15580186.360791642</v>
      </c>
    </row>
  </sheetData>
  <mergeCells count="4">
    <mergeCell ref="E10:J10"/>
    <mergeCell ref="O10:T10"/>
    <mergeCell ref="U10:Z10"/>
    <mergeCell ref="E50:J50"/>
  </mergeCells>
  <dataValidations disablePrompts="1" xWindow="2230" yWindow="583" count="4">
    <dataValidation type="custom" operator="greaterThanOrEqual" allowBlank="1" showInputMessage="1" showErrorMessage="1" errorTitle="Expenditure" error="Must be a number" promptTitle="Expenditure" prompt="Enter expenditure in $0's" sqref="O12:T45">
      <formula1>ISNUMBER(O12)</formula1>
    </dataValidation>
    <dataValidation type="custom" operator="greaterThanOrEqual" allowBlank="1" showInputMessage="1" showErrorMessage="1" errorTitle="Volume" error="Must be a number" promptTitle="Volume" prompt="Enter volume in 0's" sqref="U12:Z37 E12:K23">
      <formula1>ISNUMBER(E12)</formula1>
    </dataValidation>
    <dataValidation type="textLength" operator="greaterThanOrEqual" allowBlank="1" showInputMessage="1" promptTitle="Opex category" prompt="Enter opex category as reported in annual reporting RIN." sqref="C55:C88">
      <formula1>0</formula1>
    </dataValidation>
    <dataValidation type="custom" operator="greaterThanOrEqual" allowBlank="1" showInputMessage="1" showErrorMessage="1" errorTitle="Opex" error="Must be a number" promptTitle="Opex - alternative control" prompt="Enter value in $0's" sqref="E55:J88 E94:J99">
      <formula1>ISNUMBER(E55)</formula1>
    </dataValidation>
  </dataValidations>
  <hyperlinks>
    <hyperlink ref="A3" location="Menu!A4" display="Menu"/>
  </hyperlinks>
  <pageMargins left="0.70866141732283472" right="0.70866141732283472" top="0.74803149606299213" bottom="0.74803149606299213" header="0.31496062992125984" footer="0.31496062992125984"/>
  <pageSetup paperSize="8" scale="10" orientation="landscape" r:id="rId1"/>
  <rowBreaks count="1" manualBreakCount="1">
    <brk id="36"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8"/>
    <pageSetUpPr fitToPage="1"/>
  </sheetPr>
  <dimension ref="A1:Q209"/>
  <sheetViews>
    <sheetView showGridLines="0" zoomScale="70" zoomScaleNormal="70" workbookViewId="0">
      <pane ySplit="7" topLeftCell="A194" activePane="bottomLeft" state="frozen"/>
      <selection activeCell="B51" sqref="B51"/>
      <selection pane="bottomLeft" activeCell="J2" sqref="J2"/>
    </sheetView>
  </sheetViews>
  <sheetFormatPr defaultRowHeight="12.75"/>
  <cols>
    <col min="1" max="1" width="3.28515625" customWidth="1"/>
    <col min="2" max="2" width="3.85546875" customWidth="1"/>
    <col min="3" max="3" width="4" customWidth="1"/>
    <col min="4" max="4" width="46.42578125" customWidth="1"/>
    <col min="5" max="5" width="1.7109375" style="12" customWidth="1"/>
    <col min="6" max="12" width="14.28515625" customWidth="1"/>
    <col min="13" max="13" width="9" customWidth="1"/>
    <col min="14" max="14" width="11.28515625" bestFit="1" customWidth="1"/>
    <col min="15" max="15" width="12" bestFit="1" customWidth="1"/>
    <col min="17" max="17" width="10.28515625" bestFit="1" customWidth="1"/>
  </cols>
  <sheetData>
    <row r="1" spans="1:15" s="30" customFormat="1" ht="18">
      <c r="A1" s="73" t="str">
        <f>Title!A38</f>
        <v>PAL Metering Capex &amp; Opex Expenditure Model</v>
      </c>
      <c r="B1" s="73"/>
      <c r="C1" s="27"/>
      <c r="D1" s="27"/>
      <c r="E1" s="27"/>
      <c r="F1" s="27"/>
      <c r="G1" s="27"/>
      <c r="H1" s="28"/>
      <c r="I1" s="29"/>
      <c r="J1" s="29"/>
      <c r="K1" s="29"/>
      <c r="L1" s="29"/>
      <c r="M1" s="29"/>
    </row>
    <row r="2" spans="1:15" s="30" customFormat="1" ht="15.75">
      <c r="A2" s="155" t="str">
        <f ca="1">MID(CELL("Filename",D1),FIND("]",CELL("Filename",D1))+1,255)</f>
        <v>Opex</v>
      </c>
      <c r="B2" s="155"/>
      <c r="C2" s="31"/>
      <c r="D2" s="31"/>
      <c r="E2" s="31"/>
      <c r="G2" s="31"/>
      <c r="I2" s="32"/>
      <c r="J2" s="232" t="str">
        <f ca="1">Check!G6</f>
        <v>OK</v>
      </c>
      <c r="K2" s="29"/>
      <c r="L2" s="29"/>
      <c r="M2" s="29"/>
    </row>
    <row r="3" spans="1:15">
      <c r="A3" s="33" t="s">
        <v>83</v>
      </c>
      <c r="B3" s="33"/>
      <c r="E3" s="26"/>
    </row>
    <row r="4" spans="1:15">
      <c r="A4" s="1"/>
      <c r="B4" s="1"/>
    </row>
    <row r="5" spans="1:15">
      <c r="A5" s="1"/>
      <c r="B5" s="1"/>
    </row>
    <row r="6" spans="1:15">
      <c r="A6" s="1"/>
      <c r="B6" s="1"/>
      <c r="D6" s="1"/>
      <c r="F6" s="190">
        <v>2014</v>
      </c>
      <c r="G6" s="190">
        <v>2015</v>
      </c>
      <c r="H6" s="190">
        <v>2016</v>
      </c>
      <c r="I6" s="190">
        <v>2017</v>
      </c>
      <c r="J6" s="190">
        <v>2018</v>
      </c>
      <c r="K6" s="190">
        <v>2019</v>
      </c>
      <c r="L6" s="190">
        <v>2020</v>
      </c>
    </row>
    <row r="7" spans="1:15">
      <c r="A7" s="1"/>
      <c r="B7" s="1"/>
      <c r="F7" s="6" t="s">
        <v>87</v>
      </c>
      <c r="G7" s="6" t="s">
        <v>87</v>
      </c>
      <c r="H7" s="6" t="s">
        <v>87</v>
      </c>
      <c r="I7" s="6" t="s">
        <v>87</v>
      </c>
      <c r="J7" s="6" t="s">
        <v>87</v>
      </c>
      <c r="K7" s="6" t="s">
        <v>87</v>
      </c>
      <c r="L7" s="6" t="s">
        <v>87</v>
      </c>
      <c r="O7" s="4">
        <f ca="1">SUM(O8:O209)</f>
        <v>0</v>
      </c>
    </row>
    <row r="8" spans="1:15" s="2" customFormat="1">
      <c r="A8" s="3"/>
      <c r="B8" s="3"/>
      <c r="E8" s="24"/>
      <c r="F8" s="14"/>
      <c r="G8" s="14"/>
      <c r="H8" s="14"/>
      <c r="I8" s="14"/>
      <c r="J8" s="14"/>
    </row>
    <row r="9" spans="1:15" s="2" customFormat="1">
      <c r="A9" s="3"/>
      <c r="B9" s="1" t="s">
        <v>269</v>
      </c>
      <c r="C9"/>
      <c r="D9" s="1"/>
      <c r="E9" s="26"/>
      <c r="F9"/>
      <c r="G9"/>
      <c r="H9"/>
      <c r="I9"/>
      <c r="J9"/>
      <c r="K9"/>
      <c r="L9"/>
    </row>
    <row r="10" spans="1:15" s="2" customFormat="1">
      <c r="A10" s="3"/>
      <c r="B10"/>
      <c r="C10" s="1"/>
      <c r="D10" s="161" t="s">
        <v>226</v>
      </c>
      <c r="E10" s="26"/>
      <c r="F10" s="159">
        <f>'2014 Total Opex'!$E13*(1+Inputs!$F$21)</f>
        <v>3456150.3044629698</v>
      </c>
      <c r="G10" s="159">
        <f>'2014 Total Opex'!$E13*(1+Inputs!$F$21)</f>
        <v>3456150.3044629698</v>
      </c>
      <c r="H10" s="159">
        <f>'2014 Total Opex'!$E13*(1+Inputs!$F$21)</f>
        <v>3456150.3044629698</v>
      </c>
      <c r="I10" s="159">
        <f>'2014 Total Opex'!$E13*(1+Inputs!$F$21)</f>
        <v>3456150.3044629698</v>
      </c>
      <c r="J10" s="159">
        <f>'2014 Total Opex'!$E13*(1+Inputs!$F$21)</f>
        <v>3456150.3044629698</v>
      </c>
      <c r="K10" s="159">
        <f>'2014 Total Opex'!$E13*(1+Inputs!$F$21)</f>
        <v>3456150.3044629698</v>
      </c>
      <c r="L10" s="159">
        <f>'2014 Total Opex'!$E13*(1+Inputs!$F$21)</f>
        <v>3456150.3044629698</v>
      </c>
    </row>
    <row r="11" spans="1:15" s="2" customFormat="1">
      <c r="A11" s="3"/>
      <c r="B11"/>
      <c r="C11" s="1"/>
      <c r="D11" s="161" t="s">
        <v>227</v>
      </c>
      <c r="E11" s="26"/>
      <c r="F11" s="485">
        <f>('2014 Total Opex'!$E14+'2014 Total Opex'!$E24)*(1+Inputs!$F$21)</f>
        <v>2408383.3430413925</v>
      </c>
      <c r="G11" s="485">
        <f>('2014 Total Opex'!$E14+'2014 Total Opex'!$E24)*(1+Inputs!$F$21)</f>
        <v>2408383.3430413925</v>
      </c>
      <c r="H11" s="485">
        <f>('2014 Total Opex'!$E14+'2014 Total Opex'!$E24)*(1+Inputs!$F$21)</f>
        <v>2408383.3430413925</v>
      </c>
      <c r="I11" s="485">
        <f>('2014 Total Opex'!$E14+'2014 Total Opex'!$E24)*(1+Inputs!$F$21)</f>
        <v>2408383.3430413925</v>
      </c>
      <c r="J11" s="485">
        <f>('2014 Total Opex'!$E14+'2014 Total Opex'!$E24)*(1+Inputs!$F$21)</f>
        <v>2408383.3430413925</v>
      </c>
      <c r="K11" s="485">
        <f>('2014 Total Opex'!$E14+'2014 Total Opex'!$E24)*(1+Inputs!$F$21)</f>
        <v>2408383.3430413925</v>
      </c>
      <c r="L11" s="485">
        <f>('2014 Total Opex'!$E14+'2014 Total Opex'!$E24)*(1+Inputs!$F$21)</f>
        <v>2408383.3430413925</v>
      </c>
    </row>
    <row r="12" spans="1:15" s="2" customFormat="1">
      <c r="A12" s="3"/>
      <c r="B12"/>
      <c r="C12" s="1"/>
      <c r="D12" s="161" t="s">
        <v>228</v>
      </c>
      <c r="E12" s="26"/>
      <c r="F12" s="159">
        <f>'2014 Total Opex'!$E15*(1+Inputs!$F$21)</f>
        <v>1187543.018981972</v>
      </c>
      <c r="G12" s="159">
        <f>'2014 Total Opex'!$E15*(1+Inputs!$F$21)</f>
        <v>1187543.018981972</v>
      </c>
      <c r="H12" s="159">
        <f>'2014 Total Opex'!$E15*(1+Inputs!$F$21)</f>
        <v>1187543.018981972</v>
      </c>
      <c r="I12" s="159">
        <f>'2014 Total Opex'!$E15*(1+Inputs!$F$21)</f>
        <v>1187543.018981972</v>
      </c>
      <c r="J12" s="159">
        <f>'2014 Total Opex'!$E15*(1+Inputs!$F$21)</f>
        <v>1187543.018981972</v>
      </c>
      <c r="K12" s="159">
        <f>'2014 Total Opex'!$E15*(1+Inputs!$F$21)</f>
        <v>1187543.018981972</v>
      </c>
      <c r="L12" s="159">
        <f>'2014 Total Opex'!$E15*(1+Inputs!$F$21)</f>
        <v>1187543.018981972</v>
      </c>
    </row>
    <row r="13" spans="1:15" s="2" customFormat="1">
      <c r="A13" s="3"/>
      <c r="B13"/>
      <c r="C13" s="1"/>
      <c r="D13" s="161" t="s">
        <v>229</v>
      </c>
      <c r="E13" s="26"/>
      <c r="F13" s="159">
        <f>'2014 Total Opex'!$E16*(1+Inputs!$F$21)</f>
        <v>0</v>
      </c>
      <c r="G13" s="159">
        <f>'2014 Total Opex'!$E16*(1+Inputs!$F$21)</f>
        <v>0</v>
      </c>
      <c r="H13" s="159">
        <f>'2014 Total Opex'!$E16*(1+Inputs!$F$21)</f>
        <v>0</v>
      </c>
      <c r="I13" s="159">
        <f>'2014 Total Opex'!$E16*(1+Inputs!$F$21)</f>
        <v>0</v>
      </c>
      <c r="J13" s="159">
        <f>'2014 Total Opex'!$E16*(1+Inputs!$F$21)</f>
        <v>0</v>
      </c>
      <c r="K13" s="159">
        <f>'2014 Total Opex'!$E16*(1+Inputs!$F$21)</f>
        <v>0</v>
      </c>
      <c r="L13" s="159">
        <f>'2014 Total Opex'!$E16*(1+Inputs!$F$21)</f>
        <v>0</v>
      </c>
    </row>
    <row r="14" spans="1:15" s="2" customFormat="1">
      <c r="A14" s="3"/>
      <c r="B14"/>
      <c r="C14" s="1"/>
      <c r="D14" s="161" t="s">
        <v>230</v>
      </c>
      <c r="E14" s="26"/>
      <c r="F14" s="159">
        <f>'2014 Total Opex'!$E17*(1+Inputs!$F$21)</f>
        <v>161020.69542463179</v>
      </c>
      <c r="G14" s="159">
        <f>'2014 Total Opex'!$E17*(1+Inputs!$F$21)</f>
        <v>161020.69542463179</v>
      </c>
      <c r="H14" s="159">
        <f>'2014 Total Opex'!$E17*(1+Inputs!$F$21)</f>
        <v>161020.69542463179</v>
      </c>
      <c r="I14" s="159">
        <f>'2014 Total Opex'!$E17*(1+Inputs!$F$21)</f>
        <v>161020.69542463179</v>
      </c>
      <c r="J14" s="159">
        <f>'2014 Total Opex'!$E17*(1+Inputs!$F$21)</f>
        <v>161020.69542463179</v>
      </c>
      <c r="K14" s="159">
        <f>'2014 Total Opex'!$E17*(1+Inputs!$F$21)</f>
        <v>161020.69542463179</v>
      </c>
      <c r="L14" s="159">
        <f>'2014 Total Opex'!$E17*(1+Inputs!$F$21)</f>
        <v>161020.69542463179</v>
      </c>
    </row>
    <row r="15" spans="1:15" s="2" customFormat="1">
      <c r="A15" s="3"/>
      <c r="B15"/>
      <c r="C15" s="1"/>
      <c r="D15" s="161" t="s">
        <v>231</v>
      </c>
      <c r="E15" s="26"/>
      <c r="F15" s="159">
        <f>'2014 Total Opex'!$E18*(1+Inputs!$F$21)</f>
        <v>3153335.2105528829</v>
      </c>
      <c r="G15" s="159">
        <f>'2014 Total Opex'!$E18*(1+Inputs!$F$21)</f>
        <v>3153335.2105528829</v>
      </c>
      <c r="H15" s="159">
        <f>'2014 Total Opex'!$E18*(1+Inputs!$F$21)</f>
        <v>3153335.2105528829</v>
      </c>
      <c r="I15" s="159">
        <f>'2014 Total Opex'!$E18*(1+Inputs!$F$21)</f>
        <v>3153335.2105528829</v>
      </c>
      <c r="J15" s="159">
        <f>'2014 Total Opex'!$E18*(1+Inputs!$F$21)</f>
        <v>3153335.2105528829</v>
      </c>
      <c r="K15" s="159">
        <f>'2014 Total Opex'!$E18*(1+Inputs!$F$21)</f>
        <v>3153335.2105528829</v>
      </c>
      <c r="L15" s="159">
        <f>'2014 Total Opex'!$E18*(1+Inputs!$F$21)</f>
        <v>3153335.2105528829</v>
      </c>
    </row>
    <row r="16" spans="1:15" s="2" customFormat="1">
      <c r="A16" s="3"/>
      <c r="B16"/>
      <c r="C16" s="1"/>
      <c r="D16" s="161" t="s">
        <v>281</v>
      </c>
      <c r="E16" s="26"/>
      <c r="F16" s="159">
        <f>'2014 Total Opex'!$E19*(1+Inputs!$F$21)</f>
        <v>1144262.2908225227</v>
      </c>
      <c r="G16" s="159">
        <f>'2014 Total Opex'!$E19*(1+Inputs!$F$21)</f>
        <v>1144262.2908225227</v>
      </c>
      <c r="H16" s="159">
        <f>'2014 Total Opex'!$E19*(1+Inputs!$F$21)</f>
        <v>1144262.2908225227</v>
      </c>
      <c r="I16" s="159">
        <f>'2014 Total Opex'!$E19*(1+Inputs!$F$21)</f>
        <v>1144262.2908225227</v>
      </c>
      <c r="J16" s="159">
        <f>'2014 Total Opex'!$E19*(1+Inputs!$F$21)</f>
        <v>1144262.2908225227</v>
      </c>
      <c r="K16" s="159">
        <f>'2014 Total Opex'!$E19*(1+Inputs!$F$21)</f>
        <v>1144262.2908225227</v>
      </c>
      <c r="L16" s="159">
        <f>'2014 Total Opex'!$E19*(1+Inputs!$F$21)</f>
        <v>1144262.2908225227</v>
      </c>
    </row>
    <row r="17" spans="1:12" s="2" customFormat="1">
      <c r="A17" s="3"/>
      <c r="B17"/>
      <c r="C17" s="1"/>
      <c r="D17" s="259" t="s">
        <v>310</v>
      </c>
      <c r="E17" s="26"/>
      <c r="F17" s="159">
        <f>'2014 Total Opex'!$E20*(1+Inputs!$F$21)</f>
        <v>76891.197820391972</v>
      </c>
      <c r="G17" s="159">
        <f>'2014 Total Opex'!$E20*(1+Inputs!$F$21)</f>
        <v>76891.197820391972</v>
      </c>
      <c r="H17" s="159">
        <f>'2014 Total Opex'!$E20*(1+Inputs!$F$21)</f>
        <v>76891.197820391972</v>
      </c>
      <c r="I17" s="159">
        <f>'2014 Total Opex'!$E20*(1+Inputs!$F$21)</f>
        <v>76891.197820391972</v>
      </c>
      <c r="J17" s="159">
        <f>'2014 Total Opex'!$E20*(1+Inputs!$F$21)</f>
        <v>76891.197820391972</v>
      </c>
      <c r="K17" s="159">
        <f>'2014 Total Opex'!$E20*(1+Inputs!$F$21)</f>
        <v>76891.197820391972</v>
      </c>
      <c r="L17" s="159">
        <f>'2014 Total Opex'!$E20*(1+Inputs!$F$21)</f>
        <v>76891.197820391972</v>
      </c>
    </row>
    <row r="18" spans="1:12" s="2" customFormat="1">
      <c r="A18" s="3"/>
      <c r="B18"/>
      <c r="C18" s="1"/>
      <c r="D18" s="161" t="s">
        <v>233</v>
      </c>
      <c r="E18" s="26"/>
      <c r="F18" s="159">
        <f>'2014 Total Opex'!$E21*(1+Inputs!$F$21)</f>
        <v>7331641.499072683</v>
      </c>
      <c r="G18" s="159">
        <f>'2014 Total Opex'!$E21*(1+Inputs!$F$21)</f>
        <v>7331641.499072683</v>
      </c>
      <c r="H18" s="159">
        <f>'2014 Total Opex'!$E21*(1+Inputs!$F$21)</f>
        <v>7331641.499072683</v>
      </c>
      <c r="I18" s="159">
        <f>'2014 Total Opex'!$E21*(1+Inputs!$F$21)</f>
        <v>7331641.499072683</v>
      </c>
      <c r="J18" s="159">
        <f>'2014 Total Opex'!$E21*(1+Inputs!$F$21)</f>
        <v>7331641.499072683</v>
      </c>
      <c r="K18" s="159">
        <f>'2014 Total Opex'!$E21*(1+Inputs!$F$21)</f>
        <v>7331641.499072683</v>
      </c>
      <c r="L18" s="159">
        <f>'2014 Total Opex'!$E21*(1+Inputs!$F$21)</f>
        <v>7331641.499072683</v>
      </c>
    </row>
    <row r="19" spans="1:12" s="2" customFormat="1">
      <c r="A19" s="3"/>
      <c r="B19"/>
      <c r="C19" s="1"/>
      <c r="D19" s="1"/>
      <c r="E19" s="26"/>
      <c r="F19" s="194">
        <f>SUM(F10:F18)</f>
        <v>18919227.560179446</v>
      </c>
      <c r="G19" s="194">
        <f t="shared" ref="G19:L19" si="0">SUM(G10:G18)</f>
        <v>18919227.560179446</v>
      </c>
      <c r="H19" s="194">
        <f t="shared" si="0"/>
        <v>18919227.560179446</v>
      </c>
      <c r="I19" s="194">
        <f t="shared" si="0"/>
        <v>18919227.560179446</v>
      </c>
      <c r="J19" s="194">
        <f t="shared" si="0"/>
        <v>18919227.560179446</v>
      </c>
      <c r="K19" s="194">
        <f t="shared" si="0"/>
        <v>18919227.560179446</v>
      </c>
      <c r="L19" s="194">
        <f t="shared" si="0"/>
        <v>18919227.560179446</v>
      </c>
    </row>
    <row r="20" spans="1:12" s="2" customFormat="1">
      <c r="A20" s="3"/>
      <c r="B20" s="3"/>
      <c r="E20" s="24"/>
      <c r="F20" s="14"/>
      <c r="G20" s="14"/>
      <c r="H20" s="14"/>
      <c r="I20" s="14"/>
      <c r="J20" s="14"/>
    </row>
    <row r="21" spans="1:12" s="2" customFormat="1">
      <c r="A21" s="3"/>
      <c r="B21" s="1" t="s">
        <v>319</v>
      </c>
      <c r="C21"/>
      <c r="D21" s="1"/>
      <c r="E21" s="24"/>
      <c r="F21" s="14"/>
      <c r="G21" s="14"/>
      <c r="H21" s="14"/>
      <c r="I21" s="14"/>
      <c r="J21" s="14"/>
    </row>
    <row r="22" spans="1:12" s="2" customFormat="1">
      <c r="A22" s="3"/>
      <c r="B22"/>
      <c r="C22" s="1"/>
      <c r="D22" s="161" t="s">
        <v>226</v>
      </c>
      <c r="E22" s="24"/>
      <c r="F22" s="317"/>
      <c r="G22" s="348">
        <f>('2014 Non IT Opex'!$P54*(1+Inputs!$F$21)*'2014 Non IT Opex'!I54)+Inputs!F184</f>
        <v>-377633.92526801297</v>
      </c>
      <c r="H22" s="348">
        <f>('2014 Non IT Opex'!$P54*(1+Inputs!$F$21)*'2014 Non IT Opex'!J54)+Inputs!G184</f>
        <v>-503511.90035735065</v>
      </c>
      <c r="I22" s="348">
        <f>('2014 Non IT Opex'!$P54*(1+Inputs!$F$21)*'2014 Non IT Opex'!K54)+Inputs!H184</f>
        <v>-503511.90035735065</v>
      </c>
      <c r="J22" s="348">
        <f>('2014 Non IT Opex'!$P54*(1+Inputs!$F$21)*'2014 Non IT Opex'!L54)+Inputs!I184</f>
        <v>-503511.90035735065</v>
      </c>
      <c r="K22" s="348">
        <f>('2014 Non IT Opex'!$P54*(1+Inputs!$F$21)*'2014 Non IT Opex'!M54)+Inputs!J184</f>
        <v>-503511.90035735065</v>
      </c>
      <c r="L22" s="348">
        <f>('2014 Non IT Opex'!$P54*(1+Inputs!$F$21)*'2014 Non IT Opex'!N54)+Inputs!K184</f>
        <v>-503511.90035735065</v>
      </c>
    </row>
    <row r="23" spans="1:12" s="2" customFormat="1">
      <c r="A23" s="3"/>
      <c r="B23"/>
      <c r="C23" s="1"/>
      <c r="D23" s="161" t="s">
        <v>227</v>
      </c>
      <c r="E23" s="24"/>
      <c r="F23" s="317"/>
      <c r="G23" s="299">
        <f>'2014 Non IT Opex'!$P55*(1+Inputs!$F$21)*'2014 Non IT Opex'!I55</f>
        <v>0</v>
      </c>
      <c r="H23" s="299">
        <f>'2014 Non IT Opex'!$P55*(1+Inputs!$F$21)*'2014 Non IT Opex'!J55</f>
        <v>0</v>
      </c>
      <c r="I23" s="299">
        <f>'2014 Non IT Opex'!$P55*(1+Inputs!$F$21)*'2014 Non IT Opex'!K55</f>
        <v>0</v>
      </c>
      <c r="J23" s="299">
        <f>'2014 Non IT Opex'!$P55*(1+Inputs!$F$21)*'2014 Non IT Opex'!L55</f>
        <v>0</v>
      </c>
      <c r="K23" s="299">
        <f>'2014 Non IT Opex'!$P55*(1+Inputs!$F$21)*'2014 Non IT Opex'!M55</f>
        <v>0</v>
      </c>
      <c r="L23" s="299">
        <f>'2014 Non IT Opex'!$P55*(1+Inputs!$F$21)*'2014 Non IT Opex'!N55</f>
        <v>0</v>
      </c>
    </row>
    <row r="24" spans="1:12" s="2" customFormat="1">
      <c r="A24" s="3"/>
      <c r="B24"/>
      <c r="C24" s="1"/>
      <c r="D24" s="161" t="s">
        <v>228</v>
      </c>
      <c r="E24" s="24"/>
      <c r="F24" s="317"/>
      <c r="G24" s="299">
        <f>'2014 Non IT Opex'!$P56*(1+Inputs!$F$21)*'2014 Non IT Opex'!I56</f>
        <v>0</v>
      </c>
      <c r="H24" s="299">
        <f>'2014 Non IT Opex'!$P56*(1+Inputs!$F$21)*'2014 Non IT Opex'!J56</f>
        <v>0</v>
      </c>
      <c r="I24" s="299">
        <f>'2014 Non IT Opex'!$P56*(1+Inputs!$F$21)*'2014 Non IT Opex'!K56</f>
        <v>0</v>
      </c>
      <c r="J24" s="299">
        <f>'2014 Non IT Opex'!$P56*(1+Inputs!$F$21)*'2014 Non IT Opex'!L56</f>
        <v>0</v>
      </c>
      <c r="K24" s="299">
        <f>'2014 Non IT Opex'!$P56*(1+Inputs!$F$21)*'2014 Non IT Opex'!M56</f>
        <v>0</v>
      </c>
      <c r="L24" s="299">
        <f>'2014 Non IT Opex'!$P56*(1+Inputs!$F$21)*'2014 Non IT Opex'!N56</f>
        <v>0</v>
      </c>
    </row>
    <row r="25" spans="1:12" s="2" customFormat="1">
      <c r="A25" s="3"/>
      <c r="B25"/>
      <c r="C25" s="1"/>
      <c r="D25" s="161" t="s">
        <v>229</v>
      </c>
      <c r="E25" s="24"/>
      <c r="F25" s="317"/>
      <c r="G25" s="299">
        <f>'2014 Non IT Opex'!$P57*(1+Inputs!$F$21)*'2014 Non IT Opex'!I57</f>
        <v>0</v>
      </c>
      <c r="H25" s="299">
        <f>'2014 Non IT Opex'!$P57*(1+Inputs!$F$21)*'2014 Non IT Opex'!J57</f>
        <v>0</v>
      </c>
      <c r="I25" s="299">
        <f>'2014 Non IT Opex'!$P57*(1+Inputs!$F$21)*'2014 Non IT Opex'!K57</f>
        <v>0</v>
      </c>
      <c r="J25" s="299">
        <f>'2014 Non IT Opex'!$P57*(1+Inputs!$F$21)*'2014 Non IT Opex'!L57</f>
        <v>0</v>
      </c>
      <c r="K25" s="299">
        <f>'2014 Non IT Opex'!$P57*(1+Inputs!$F$21)*'2014 Non IT Opex'!M57</f>
        <v>0</v>
      </c>
      <c r="L25" s="299">
        <f>'2014 Non IT Opex'!$P57*(1+Inputs!$F$21)*'2014 Non IT Opex'!N57</f>
        <v>0</v>
      </c>
    </row>
    <row r="26" spans="1:12" s="2" customFormat="1">
      <c r="A26" s="3"/>
      <c r="B26"/>
      <c r="C26" s="1"/>
      <c r="D26" s="161" t="s">
        <v>230</v>
      </c>
      <c r="E26" s="24"/>
      <c r="F26" s="317"/>
      <c r="G26" s="299">
        <f>'2014 Non IT Opex'!$P58*(1+Inputs!$F$21)*'2014 Non IT Opex'!I58</f>
        <v>0</v>
      </c>
      <c r="H26" s="299">
        <f>'2014 Non IT Opex'!$P58*(1+Inputs!$F$21)*'2014 Non IT Opex'!J58</f>
        <v>0</v>
      </c>
      <c r="I26" s="299">
        <f>'2014 Non IT Opex'!$P58*(1+Inputs!$F$21)*'2014 Non IT Opex'!K58</f>
        <v>0</v>
      </c>
      <c r="J26" s="299">
        <f>'2014 Non IT Opex'!$P58*(1+Inputs!$F$21)*'2014 Non IT Opex'!L58</f>
        <v>0</v>
      </c>
      <c r="K26" s="299">
        <f>'2014 Non IT Opex'!$P58*(1+Inputs!$F$21)*'2014 Non IT Opex'!M58</f>
        <v>0</v>
      </c>
      <c r="L26" s="299">
        <f>'2014 Non IT Opex'!$P58*(1+Inputs!$F$21)*'2014 Non IT Opex'!N58</f>
        <v>0</v>
      </c>
    </row>
    <row r="27" spans="1:12" s="2" customFormat="1">
      <c r="A27" s="3"/>
      <c r="B27"/>
      <c r="C27" s="1"/>
      <c r="D27" s="161" t="s">
        <v>231</v>
      </c>
      <c r="E27" s="24"/>
      <c r="F27" s="317"/>
      <c r="G27" s="299">
        <f>'2014 Non IT Opex'!$P59*(1+Inputs!$F$21)*'2014 Non IT Opex'!I59</f>
        <v>0</v>
      </c>
      <c r="H27" s="299">
        <f>'2014 Non IT Opex'!$P59*(1+Inputs!$F$21)*'2014 Non IT Opex'!J59</f>
        <v>0</v>
      </c>
      <c r="I27" s="299">
        <f>'2014 Non IT Opex'!$P59*(1+Inputs!$F$21)*'2014 Non IT Opex'!K59</f>
        <v>0</v>
      </c>
      <c r="J27" s="299">
        <f>'2014 Non IT Opex'!$P59*(1+Inputs!$F$21)*'2014 Non IT Opex'!L59</f>
        <v>0</v>
      </c>
      <c r="K27" s="299">
        <f>'2014 Non IT Opex'!$P59*(1+Inputs!$F$21)*'2014 Non IT Opex'!M59</f>
        <v>0</v>
      </c>
      <c r="L27" s="299">
        <f>'2014 Non IT Opex'!$P59*(1+Inputs!$F$21)*'2014 Non IT Opex'!N59</f>
        <v>0</v>
      </c>
    </row>
    <row r="28" spans="1:12" s="2" customFormat="1">
      <c r="A28" s="3"/>
      <c r="B28"/>
      <c r="C28" s="1"/>
      <c r="D28" s="161" t="s">
        <v>281</v>
      </c>
      <c r="E28" s="24"/>
      <c r="F28" s="317"/>
      <c r="G28" s="299">
        <f>'2014 Non IT Opex'!$P60*(1+Inputs!$F$21)*'2014 Non IT Opex'!I60</f>
        <v>0</v>
      </c>
      <c r="H28" s="299">
        <f>'2014 Non IT Opex'!$P60*(1+Inputs!$F$21)*'2014 Non IT Opex'!J60</f>
        <v>0</v>
      </c>
      <c r="I28" s="299">
        <f>'2014 Non IT Opex'!$P60*(1+Inputs!$F$21)*'2014 Non IT Opex'!K60</f>
        <v>-608316.62865788455</v>
      </c>
      <c r="J28" s="299">
        <f>'2014 Non IT Opex'!$P60*(1+Inputs!$F$21)*'2014 Non IT Opex'!L60</f>
        <v>-608316.62865788455</v>
      </c>
      <c r="K28" s="299">
        <f>'2014 Non IT Opex'!$P60*(1+Inputs!$F$21)*'2014 Non IT Opex'!M60</f>
        <v>-608316.62865788455</v>
      </c>
      <c r="L28" s="299">
        <f>'2014 Non IT Opex'!$P60*(1+Inputs!$F$21)*'2014 Non IT Opex'!N60</f>
        <v>-608316.62865788455</v>
      </c>
    </row>
    <row r="29" spans="1:12" s="2" customFormat="1">
      <c r="A29" s="3"/>
      <c r="B29"/>
      <c r="C29" s="1"/>
      <c r="D29" s="259" t="s">
        <v>310</v>
      </c>
      <c r="E29" s="24"/>
      <c r="F29" s="317"/>
      <c r="G29" s="299">
        <f>'2014 Non IT Opex'!$P61*(1+Inputs!$F$21)*'2014 Non IT Opex'!I61</f>
        <v>0</v>
      </c>
      <c r="H29" s="299">
        <f>'2014 Non IT Opex'!$P61*(1+Inputs!$F$21)*'2014 Non IT Opex'!J61</f>
        <v>0</v>
      </c>
      <c r="I29" s="299">
        <f>'2014 Non IT Opex'!$P61*(1+Inputs!$F$21)*'2014 Non IT Opex'!K61</f>
        <v>0</v>
      </c>
      <c r="J29" s="299">
        <f>'2014 Non IT Opex'!$P61*(1+Inputs!$F$21)*'2014 Non IT Opex'!L61</f>
        <v>0</v>
      </c>
      <c r="K29" s="299">
        <f>'2014 Non IT Opex'!$P61*(1+Inputs!$F$21)*'2014 Non IT Opex'!M61</f>
        <v>0</v>
      </c>
      <c r="L29" s="299">
        <f>'2014 Non IT Opex'!$P61*(1+Inputs!$F$21)*'2014 Non IT Opex'!N61</f>
        <v>0</v>
      </c>
    </row>
    <row r="30" spans="1:12" s="2" customFormat="1">
      <c r="A30" s="3"/>
      <c r="B30"/>
      <c r="C30" s="1"/>
      <c r="D30" s="161" t="s">
        <v>233</v>
      </c>
      <c r="E30" s="24"/>
      <c r="F30" s="317"/>
      <c r="G30" s="299">
        <f>'2014 Non IT Opex'!$P62*(1+Inputs!$F$21)*'2014 Non IT Opex'!I62</f>
        <v>0</v>
      </c>
      <c r="H30" s="299">
        <f>'2014 Non IT Opex'!$P62*(1+Inputs!$F$21)*'2014 Non IT Opex'!J62</f>
        <v>0</v>
      </c>
      <c r="I30" s="299">
        <f>'2014 Non IT Opex'!$P62*(1+Inputs!$F$21)*'2014 Non IT Opex'!K62</f>
        <v>0</v>
      </c>
      <c r="J30" s="299">
        <f>'2014 Non IT Opex'!$P62*(1+Inputs!$F$21)*'2014 Non IT Opex'!L62</f>
        <v>0</v>
      </c>
      <c r="K30" s="299">
        <f>'2014 Non IT Opex'!$P62*(1+Inputs!$F$21)*'2014 Non IT Opex'!M62</f>
        <v>0</v>
      </c>
      <c r="L30" s="299">
        <f>'2014 Non IT Opex'!$P62*(1+Inputs!$F$21)*'2014 Non IT Opex'!N62</f>
        <v>0</v>
      </c>
    </row>
    <row r="31" spans="1:12" s="2" customFormat="1">
      <c r="A31" s="3"/>
      <c r="B31"/>
      <c r="C31" s="1"/>
      <c r="D31" s="161"/>
      <c r="E31" s="24"/>
      <c r="F31" s="300">
        <f>SUM(F22:F30)</f>
        <v>0</v>
      </c>
      <c r="G31" s="300">
        <f t="shared" ref="G31:L31" si="1">SUM(G22:G30)</f>
        <v>-377633.92526801297</v>
      </c>
      <c r="H31" s="300">
        <f t="shared" si="1"/>
        <v>-503511.90035735065</v>
      </c>
      <c r="I31" s="300">
        <f t="shared" si="1"/>
        <v>-1111828.5290152351</v>
      </c>
      <c r="J31" s="300">
        <f t="shared" si="1"/>
        <v>-1111828.5290152351</v>
      </c>
      <c r="K31" s="300">
        <f t="shared" si="1"/>
        <v>-1111828.5290152351</v>
      </c>
      <c r="L31" s="300">
        <f t="shared" si="1"/>
        <v>-1111828.5290152351</v>
      </c>
    </row>
    <row r="32" spans="1:12" s="2" customFormat="1">
      <c r="A32" s="3"/>
      <c r="B32" s="3"/>
      <c r="E32" s="24"/>
      <c r="F32" s="14"/>
      <c r="G32" s="14"/>
      <c r="H32" s="14"/>
      <c r="I32" s="14"/>
      <c r="J32" s="14"/>
    </row>
    <row r="33" spans="1:12" s="2" customFormat="1">
      <c r="A33" s="3"/>
      <c r="B33" s="1" t="s">
        <v>320</v>
      </c>
      <c r="C33"/>
      <c r="D33" s="1"/>
      <c r="E33" s="24"/>
      <c r="F33" s="14"/>
      <c r="G33" s="14"/>
      <c r="H33" s="14"/>
      <c r="I33" s="14"/>
      <c r="J33" s="14"/>
    </row>
    <row r="34" spans="1:12" s="2" customFormat="1">
      <c r="A34" s="3"/>
      <c r="B34"/>
      <c r="C34" s="1"/>
      <c r="D34" s="161" t="s">
        <v>226</v>
      </c>
      <c r="E34" s="24"/>
      <c r="F34" s="317"/>
      <c r="G34" s="317"/>
      <c r="H34" s="299">
        <f>-'2014 Non IT Opex'!$V54*(1+Inputs!$F$21)</f>
        <v>0</v>
      </c>
      <c r="I34" s="299">
        <f>-'2014 Non IT Opex'!$V54*(1+Inputs!$F$21)</f>
        <v>0</v>
      </c>
      <c r="J34" s="299">
        <f>-'2014 Non IT Opex'!$V54*(1+Inputs!$F$21)</f>
        <v>0</v>
      </c>
      <c r="K34" s="299">
        <f>-'2014 Non IT Opex'!$V54*(1+Inputs!$F$21)</f>
        <v>0</v>
      </c>
      <c r="L34" s="299">
        <f>-'2014 Non IT Opex'!$V54*(1+Inputs!$F$21)</f>
        <v>0</v>
      </c>
    </row>
    <row r="35" spans="1:12" s="2" customFormat="1">
      <c r="A35" s="3"/>
      <c r="B35"/>
      <c r="C35" s="1"/>
      <c r="D35" s="161" t="s">
        <v>227</v>
      </c>
      <c r="E35" s="24"/>
      <c r="F35" s="317"/>
      <c r="G35" s="317"/>
      <c r="H35" s="299">
        <f>-'2014 Non IT Opex'!$V55*(1+Inputs!$F$21)</f>
        <v>0</v>
      </c>
      <c r="I35" s="299">
        <f>-'2014 Non IT Opex'!$V55*(1+Inputs!$F$21)</f>
        <v>0</v>
      </c>
      <c r="J35" s="299">
        <f>-'2014 Non IT Opex'!$V55*(1+Inputs!$F$21)</f>
        <v>0</v>
      </c>
      <c r="K35" s="299">
        <f>-'2014 Non IT Opex'!$V55*(1+Inputs!$F$21)</f>
        <v>0</v>
      </c>
      <c r="L35" s="299">
        <f>-'2014 Non IT Opex'!$V55*(1+Inputs!$F$21)</f>
        <v>0</v>
      </c>
    </row>
    <row r="36" spans="1:12" s="2" customFormat="1">
      <c r="A36" s="3"/>
      <c r="B36"/>
      <c r="C36" s="1"/>
      <c r="D36" s="161" t="s">
        <v>228</v>
      </c>
      <c r="E36" s="24"/>
      <c r="F36" s="317"/>
      <c r="G36" s="317"/>
      <c r="H36" s="299">
        <f>-'2014 Non IT Opex'!$V56*(1+Inputs!$F$21)</f>
        <v>0</v>
      </c>
      <c r="I36" s="299">
        <f>-'2014 Non IT Opex'!$V56*(1+Inputs!$F$21)</f>
        <v>0</v>
      </c>
      <c r="J36" s="299">
        <f>-'2014 Non IT Opex'!$V56*(1+Inputs!$F$21)</f>
        <v>0</v>
      </c>
      <c r="K36" s="299">
        <f>-'2014 Non IT Opex'!$V56*(1+Inputs!$F$21)</f>
        <v>0</v>
      </c>
      <c r="L36" s="299">
        <f>-'2014 Non IT Opex'!$V56*(1+Inputs!$F$21)</f>
        <v>0</v>
      </c>
    </row>
    <row r="37" spans="1:12" s="2" customFormat="1">
      <c r="A37" s="3"/>
      <c r="B37"/>
      <c r="C37" s="1"/>
      <c r="D37" s="161" t="s">
        <v>229</v>
      </c>
      <c r="E37" s="24"/>
      <c r="F37" s="317"/>
      <c r="G37" s="317"/>
      <c r="H37" s="299">
        <f>-'2014 Non IT Opex'!$V57*(1+Inputs!$F$21)</f>
        <v>0</v>
      </c>
      <c r="I37" s="299">
        <f>-'2014 Non IT Opex'!$V57*(1+Inputs!$F$21)</f>
        <v>0</v>
      </c>
      <c r="J37" s="299">
        <f>-'2014 Non IT Opex'!$V57*(1+Inputs!$F$21)</f>
        <v>0</v>
      </c>
      <c r="K37" s="299">
        <f>-'2014 Non IT Opex'!$V57*(1+Inputs!$F$21)</f>
        <v>0</v>
      </c>
      <c r="L37" s="299">
        <f>-'2014 Non IT Opex'!$V57*(1+Inputs!$F$21)</f>
        <v>0</v>
      </c>
    </row>
    <row r="38" spans="1:12" s="2" customFormat="1">
      <c r="A38" s="3"/>
      <c r="B38"/>
      <c r="C38" s="1"/>
      <c r="D38" s="161" t="s">
        <v>230</v>
      </c>
      <c r="E38" s="24"/>
      <c r="F38" s="317"/>
      <c r="G38" s="317"/>
      <c r="H38" s="299">
        <f>-'2014 Non IT Opex'!$V58*(1+Inputs!$F$21)</f>
        <v>0</v>
      </c>
      <c r="I38" s="299">
        <f>-'2014 Non IT Opex'!$V58*(1+Inputs!$F$21)</f>
        <v>0</v>
      </c>
      <c r="J38" s="299">
        <f>-'2014 Non IT Opex'!$V58*(1+Inputs!$F$21)</f>
        <v>0</v>
      </c>
      <c r="K38" s="299">
        <f>-'2014 Non IT Opex'!$V58*(1+Inputs!$F$21)</f>
        <v>0</v>
      </c>
      <c r="L38" s="299">
        <f>-'2014 Non IT Opex'!$V58*(1+Inputs!$F$21)</f>
        <v>0</v>
      </c>
    </row>
    <row r="39" spans="1:12" s="2" customFormat="1">
      <c r="A39" s="3"/>
      <c r="B39"/>
      <c r="C39" s="1"/>
      <c r="D39" s="161" t="s">
        <v>231</v>
      </c>
      <c r="E39" s="24"/>
      <c r="F39" s="317"/>
      <c r="G39" s="317"/>
      <c r="H39" s="299">
        <f>-'2014 Non IT Opex'!$V59*(1+Inputs!$F$21)</f>
        <v>0</v>
      </c>
      <c r="I39" s="299">
        <f>-'2014 Non IT Opex'!$V59*(1+Inputs!$F$21)</f>
        <v>0</v>
      </c>
      <c r="J39" s="299">
        <f>-'2014 Non IT Opex'!$V59*(1+Inputs!$F$21)</f>
        <v>0</v>
      </c>
      <c r="K39" s="299">
        <f>-'2014 Non IT Opex'!$V59*(1+Inputs!$F$21)</f>
        <v>0</v>
      </c>
      <c r="L39" s="299">
        <f>-'2014 Non IT Opex'!$V59*(1+Inputs!$F$21)</f>
        <v>0</v>
      </c>
    </row>
    <row r="40" spans="1:12" s="2" customFormat="1">
      <c r="A40" s="3"/>
      <c r="B40"/>
      <c r="C40" s="1"/>
      <c r="D40" s="161" t="s">
        <v>281</v>
      </c>
      <c r="E40" s="24"/>
      <c r="F40" s="317"/>
      <c r="G40" s="317"/>
      <c r="H40" s="299">
        <f>-'2014 Non IT Opex'!$V60*(1+Inputs!$F$21)</f>
        <v>0</v>
      </c>
      <c r="I40" s="299">
        <f>-'2014 Non IT Opex'!$V60*(1+Inputs!$F$21)</f>
        <v>0</v>
      </c>
      <c r="J40" s="299">
        <f>-'2014 Non IT Opex'!$V60*(1+Inputs!$F$21)</f>
        <v>0</v>
      </c>
      <c r="K40" s="299">
        <f>-'2014 Non IT Opex'!$V60*(1+Inputs!$F$21)</f>
        <v>0</v>
      </c>
      <c r="L40" s="299">
        <f>-'2014 Non IT Opex'!$V60*(1+Inputs!$F$21)</f>
        <v>0</v>
      </c>
    </row>
    <row r="41" spans="1:12" s="2" customFormat="1">
      <c r="A41" s="3"/>
      <c r="B41"/>
      <c r="C41" s="1"/>
      <c r="D41" s="259" t="s">
        <v>310</v>
      </c>
      <c r="E41" s="24"/>
      <c r="F41" s="317"/>
      <c r="G41" s="317"/>
      <c r="H41" s="299">
        <f>-'2014 Non IT Opex'!$V61*(1+Inputs!$F$21)</f>
        <v>0</v>
      </c>
      <c r="I41" s="299">
        <f>-'2014 Non IT Opex'!$V61*(1+Inputs!$F$21)</f>
        <v>0</v>
      </c>
      <c r="J41" s="299">
        <f>-'2014 Non IT Opex'!$V61*(1+Inputs!$F$21)</f>
        <v>0</v>
      </c>
      <c r="K41" s="299">
        <f>-'2014 Non IT Opex'!$V61*(1+Inputs!$F$21)</f>
        <v>0</v>
      </c>
      <c r="L41" s="299">
        <f>-'2014 Non IT Opex'!$V61*(1+Inputs!$F$21)</f>
        <v>0</v>
      </c>
    </row>
    <row r="42" spans="1:12" s="2" customFormat="1">
      <c r="A42" s="3"/>
      <c r="B42"/>
      <c r="C42" s="1"/>
      <c r="D42" s="161" t="s">
        <v>233</v>
      </c>
      <c r="E42" s="24"/>
      <c r="F42" s="317"/>
      <c r="G42" s="317"/>
      <c r="H42" s="299">
        <f>-'2014 IT Opex'!$X$40*(1+Inputs!$F$21)</f>
        <v>-4926021.6592646269</v>
      </c>
      <c r="I42" s="299">
        <f>-'2014 IT Opex'!$X$40*(1+Inputs!$F$21)</f>
        <v>-4926021.6592646269</v>
      </c>
      <c r="J42" s="299">
        <f>-'2014 IT Opex'!$X$40*(1+Inputs!$F$21)</f>
        <v>-4926021.6592646269</v>
      </c>
      <c r="K42" s="299">
        <f>-'2014 IT Opex'!$X$40*(1+Inputs!$F$21)</f>
        <v>-4926021.6592646269</v>
      </c>
      <c r="L42" s="299">
        <f>-'2014 IT Opex'!$X$40*(1+Inputs!$F$21)</f>
        <v>-4926021.6592646269</v>
      </c>
    </row>
    <row r="43" spans="1:12" s="2" customFormat="1">
      <c r="A43" s="3"/>
      <c r="B43" s="3"/>
      <c r="E43" s="24"/>
      <c r="F43" s="300">
        <f>SUM(F34:F42)</f>
        <v>0</v>
      </c>
      <c r="G43" s="300">
        <f t="shared" ref="G43:L43" si="2">SUM(G34:G42)</f>
        <v>0</v>
      </c>
      <c r="H43" s="300">
        <f t="shared" si="2"/>
        <v>-4926021.6592646269</v>
      </c>
      <c r="I43" s="300">
        <f t="shared" si="2"/>
        <v>-4926021.6592646269</v>
      </c>
      <c r="J43" s="300">
        <f t="shared" si="2"/>
        <v>-4926021.6592646269</v>
      </c>
      <c r="K43" s="300">
        <f t="shared" si="2"/>
        <v>-4926021.6592646269</v>
      </c>
      <c r="L43" s="300">
        <f t="shared" si="2"/>
        <v>-4926021.6592646269</v>
      </c>
    </row>
    <row r="44" spans="1:12" s="2" customFormat="1">
      <c r="A44" s="3"/>
      <c r="B44" s="3"/>
      <c r="E44" s="24"/>
      <c r="F44" s="14"/>
      <c r="G44" s="14"/>
      <c r="H44" s="14"/>
      <c r="I44" s="14"/>
      <c r="J44" s="14"/>
    </row>
    <row r="45" spans="1:12">
      <c r="B45" s="1" t="s">
        <v>269</v>
      </c>
      <c r="D45" s="1"/>
      <c r="E45" s="26"/>
    </row>
    <row r="46" spans="1:12">
      <c r="C46" s="1"/>
      <c r="D46" s="161" t="s">
        <v>226</v>
      </c>
      <c r="E46" s="26"/>
      <c r="F46" s="159">
        <f t="shared" ref="F46:L54" si="3">F10+F22+F34</f>
        <v>3456150.3044629698</v>
      </c>
      <c r="G46" s="159">
        <f t="shared" si="3"/>
        <v>3078516.3791949567</v>
      </c>
      <c r="H46" s="159">
        <f t="shared" si="3"/>
        <v>2952638.4041056191</v>
      </c>
      <c r="I46" s="159">
        <f t="shared" si="3"/>
        <v>2952638.4041056191</v>
      </c>
      <c r="J46" s="159">
        <f t="shared" si="3"/>
        <v>2952638.4041056191</v>
      </c>
      <c r="K46" s="159">
        <f t="shared" si="3"/>
        <v>2952638.4041056191</v>
      </c>
      <c r="L46" s="159">
        <f t="shared" si="3"/>
        <v>2952638.4041056191</v>
      </c>
    </row>
    <row r="47" spans="1:12">
      <c r="C47" s="1"/>
      <c r="D47" s="161" t="s">
        <v>227</v>
      </c>
      <c r="E47" s="26"/>
      <c r="F47" s="159">
        <f t="shared" si="3"/>
        <v>2408383.3430413925</v>
      </c>
      <c r="G47" s="159">
        <f t="shared" si="3"/>
        <v>2408383.3430413925</v>
      </c>
      <c r="H47" s="159">
        <f t="shared" si="3"/>
        <v>2408383.3430413925</v>
      </c>
      <c r="I47" s="159">
        <f t="shared" si="3"/>
        <v>2408383.3430413925</v>
      </c>
      <c r="J47" s="159">
        <f t="shared" si="3"/>
        <v>2408383.3430413925</v>
      </c>
      <c r="K47" s="159">
        <f t="shared" si="3"/>
        <v>2408383.3430413925</v>
      </c>
      <c r="L47" s="159">
        <f t="shared" si="3"/>
        <v>2408383.3430413925</v>
      </c>
    </row>
    <row r="48" spans="1:12">
      <c r="C48" s="1"/>
      <c r="D48" s="161" t="s">
        <v>228</v>
      </c>
      <c r="E48" s="26"/>
      <c r="F48" s="159">
        <f t="shared" si="3"/>
        <v>1187543.018981972</v>
      </c>
      <c r="G48" s="159">
        <f t="shared" si="3"/>
        <v>1187543.018981972</v>
      </c>
      <c r="H48" s="159">
        <f t="shared" si="3"/>
        <v>1187543.018981972</v>
      </c>
      <c r="I48" s="159">
        <f t="shared" si="3"/>
        <v>1187543.018981972</v>
      </c>
      <c r="J48" s="159">
        <f t="shared" si="3"/>
        <v>1187543.018981972</v>
      </c>
      <c r="K48" s="159">
        <f t="shared" si="3"/>
        <v>1187543.018981972</v>
      </c>
      <c r="L48" s="159">
        <f t="shared" si="3"/>
        <v>1187543.018981972</v>
      </c>
    </row>
    <row r="49" spans="2:12">
      <c r="C49" s="1"/>
      <c r="D49" s="161" t="s">
        <v>229</v>
      </c>
      <c r="E49" s="26"/>
      <c r="F49" s="159">
        <f t="shared" si="3"/>
        <v>0</v>
      </c>
      <c r="G49" s="159">
        <f t="shared" si="3"/>
        <v>0</v>
      </c>
      <c r="H49" s="159">
        <f t="shared" si="3"/>
        <v>0</v>
      </c>
      <c r="I49" s="159">
        <f t="shared" si="3"/>
        <v>0</v>
      </c>
      <c r="J49" s="159">
        <f t="shared" si="3"/>
        <v>0</v>
      </c>
      <c r="K49" s="159">
        <f t="shared" si="3"/>
        <v>0</v>
      </c>
      <c r="L49" s="159">
        <f t="shared" si="3"/>
        <v>0</v>
      </c>
    </row>
    <row r="50" spans="2:12">
      <c r="C50" s="1"/>
      <c r="D50" s="161" t="s">
        <v>230</v>
      </c>
      <c r="E50" s="26"/>
      <c r="F50" s="159">
        <f t="shared" si="3"/>
        <v>161020.69542463179</v>
      </c>
      <c r="G50" s="159">
        <f t="shared" si="3"/>
        <v>161020.69542463179</v>
      </c>
      <c r="H50" s="159">
        <f t="shared" si="3"/>
        <v>161020.69542463179</v>
      </c>
      <c r="I50" s="159">
        <f t="shared" si="3"/>
        <v>161020.69542463179</v>
      </c>
      <c r="J50" s="159">
        <f t="shared" si="3"/>
        <v>161020.69542463179</v>
      </c>
      <c r="K50" s="159">
        <f t="shared" si="3"/>
        <v>161020.69542463179</v>
      </c>
      <c r="L50" s="159">
        <f t="shared" si="3"/>
        <v>161020.69542463179</v>
      </c>
    </row>
    <row r="51" spans="2:12">
      <c r="C51" s="1"/>
      <c r="D51" s="161" t="s">
        <v>231</v>
      </c>
      <c r="E51" s="26"/>
      <c r="F51" s="159">
        <f t="shared" si="3"/>
        <v>3153335.2105528829</v>
      </c>
      <c r="G51" s="159">
        <f t="shared" si="3"/>
        <v>3153335.2105528829</v>
      </c>
      <c r="H51" s="159">
        <f t="shared" si="3"/>
        <v>3153335.2105528829</v>
      </c>
      <c r="I51" s="159">
        <f t="shared" si="3"/>
        <v>3153335.2105528829</v>
      </c>
      <c r="J51" s="159">
        <f t="shared" si="3"/>
        <v>3153335.2105528829</v>
      </c>
      <c r="K51" s="159">
        <f t="shared" si="3"/>
        <v>3153335.2105528829</v>
      </c>
      <c r="L51" s="159">
        <f t="shared" si="3"/>
        <v>3153335.2105528829</v>
      </c>
    </row>
    <row r="52" spans="2:12">
      <c r="C52" s="1"/>
      <c r="D52" s="161" t="s">
        <v>281</v>
      </c>
      <c r="E52" s="26"/>
      <c r="F52" s="159">
        <f t="shared" si="3"/>
        <v>1144262.2908225227</v>
      </c>
      <c r="G52" s="159">
        <f t="shared" si="3"/>
        <v>1144262.2908225227</v>
      </c>
      <c r="H52" s="159">
        <f t="shared" si="3"/>
        <v>1144262.2908225227</v>
      </c>
      <c r="I52" s="159">
        <f t="shared" si="3"/>
        <v>535945.66216463817</v>
      </c>
      <c r="J52" s="159">
        <f t="shared" si="3"/>
        <v>535945.66216463817</v>
      </c>
      <c r="K52" s="159">
        <f t="shared" si="3"/>
        <v>535945.66216463817</v>
      </c>
      <c r="L52" s="159">
        <f t="shared" si="3"/>
        <v>535945.66216463817</v>
      </c>
    </row>
    <row r="53" spans="2:12">
      <c r="C53" s="1"/>
      <c r="D53" s="259" t="s">
        <v>310</v>
      </c>
      <c r="E53" s="26"/>
      <c r="F53" s="159">
        <f t="shared" si="3"/>
        <v>76891.197820391972</v>
      </c>
      <c r="G53" s="159">
        <f t="shared" si="3"/>
        <v>76891.197820391972</v>
      </c>
      <c r="H53" s="159">
        <f t="shared" si="3"/>
        <v>76891.197820391972</v>
      </c>
      <c r="I53" s="159">
        <f t="shared" si="3"/>
        <v>76891.197820391972</v>
      </c>
      <c r="J53" s="159">
        <f t="shared" si="3"/>
        <v>76891.197820391972</v>
      </c>
      <c r="K53" s="159">
        <f t="shared" si="3"/>
        <v>76891.197820391972</v>
      </c>
      <c r="L53" s="159">
        <f t="shared" si="3"/>
        <v>76891.197820391972</v>
      </c>
    </row>
    <row r="54" spans="2:12">
      <c r="C54" s="1"/>
      <c r="D54" s="161" t="s">
        <v>233</v>
      </c>
      <c r="E54" s="26"/>
      <c r="F54" s="159">
        <f t="shared" si="3"/>
        <v>7331641.499072683</v>
      </c>
      <c r="G54" s="159">
        <f t="shared" si="3"/>
        <v>7331641.499072683</v>
      </c>
      <c r="H54" s="159">
        <f t="shared" si="3"/>
        <v>2405619.8398080561</v>
      </c>
      <c r="I54" s="159">
        <f t="shared" si="3"/>
        <v>2405619.8398080561</v>
      </c>
      <c r="J54" s="159">
        <f t="shared" si="3"/>
        <v>2405619.8398080561</v>
      </c>
      <c r="K54" s="159">
        <f t="shared" si="3"/>
        <v>2405619.8398080561</v>
      </c>
      <c r="L54" s="159">
        <f t="shared" si="3"/>
        <v>2405619.8398080561</v>
      </c>
    </row>
    <row r="55" spans="2:12">
      <c r="C55" s="1"/>
      <c r="D55" s="1"/>
      <c r="E55" s="26"/>
      <c r="F55" s="194">
        <f>SUM(F46:F54)</f>
        <v>18919227.560179446</v>
      </c>
      <c r="G55" s="194">
        <f t="shared" ref="G55:L55" si="4">SUM(G46:G54)</f>
        <v>18541593.634911433</v>
      </c>
      <c r="H55" s="194">
        <f t="shared" si="4"/>
        <v>13489694.000557469</v>
      </c>
      <c r="I55" s="194">
        <f t="shared" si="4"/>
        <v>12881377.371899584</v>
      </c>
      <c r="J55" s="194">
        <f t="shared" si="4"/>
        <v>12881377.371899584</v>
      </c>
      <c r="K55" s="194">
        <f t="shared" si="4"/>
        <v>12881377.371899584</v>
      </c>
      <c r="L55" s="194">
        <f t="shared" si="4"/>
        <v>12881377.371899584</v>
      </c>
    </row>
    <row r="56" spans="2:12">
      <c r="C56" s="1"/>
      <c r="D56" s="1"/>
      <c r="E56" s="26"/>
      <c r="F56" s="195"/>
    </row>
    <row r="57" spans="2:12">
      <c r="B57" s="1" t="s">
        <v>311</v>
      </c>
      <c r="D57" s="1"/>
      <c r="E57" s="26"/>
      <c r="F57" s="195"/>
    </row>
    <row r="58" spans="2:12">
      <c r="C58" s="1"/>
      <c r="D58" s="161" t="s">
        <v>226</v>
      </c>
      <c r="E58" s="26"/>
      <c r="F58" s="195"/>
    </row>
    <row r="59" spans="2:12">
      <c r="C59" s="1"/>
      <c r="D59" s="161" t="s">
        <v>227</v>
      </c>
      <c r="E59" s="26"/>
      <c r="F59" s="195"/>
    </row>
    <row r="60" spans="2:12">
      <c r="C60" s="1"/>
      <c r="D60" s="161" t="s">
        <v>228</v>
      </c>
      <c r="E60" s="26"/>
      <c r="F60" s="195"/>
    </row>
    <row r="61" spans="2:12">
      <c r="C61" s="1"/>
      <c r="D61" s="161" t="s">
        <v>229</v>
      </c>
      <c r="E61" s="26"/>
      <c r="F61" s="195"/>
    </row>
    <row r="62" spans="2:12">
      <c r="C62" s="1"/>
      <c r="D62" s="161" t="s">
        <v>230</v>
      </c>
      <c r="E62" s="26"/>
      <c r="F62" s="195"/>
    </row>
    <row r="63" spans="2:12">
      <c r="C63" s="1"/>
      <c r="D63" s="161" t="s">
        <v>231</v>
      </c>
      <c r="E63" s="26"/>
      <c r="F63" s="195"/>
    </row>
    <row r="64" spans="2:12">
      <c r="C64" s="1"/>
      <c r="D64" s="161" t="s">
        <v>281</v>
      </c>
      <c r="E64" s="26"/>
      <c r="F64" s="195"/>
    </row>
    <row r="65" spans="2:12">
      <c r="C65" s="1"/>
      <c r="D65" s="259" t="s">
        <v>310</v>
      </c>
      <c r="E65" s="26"/>
      <c r="F65" s="195">
        <f>Inputs!$F$43</f>
        <v>762007</v>
      </c>
      <c r="G65" s="195">
        <f>Inputs!$F$43</f>
        <v>762007</v>
      </c>
      <c r="H65" s="195">
        <f>Inputs!$F$43</f>
        <v>762007</v>
      </c>
      <c r="I65" s="195">
        <f>Inputs!$F$43</f>
        <v>762007</v>
      </c>
      <c r="J65" s="195">
        <f>Inputs!$F$43</f>
        <v>762007</v>
      </c>
      <c r="K65" s="195">
        <f>Inputs!$F$43</f>
        <v>762007</v>
      </c>
      <c r="L65" s="195">
        <f>Inputs!$F$43</f>
        <v>762007</v>
      </c>
    </row>
    <row r="66" spans="2:12">
      <c r="C66" s="1"/>
      <c r="D66" s="161" t="s">
        <v>233</v>
      </c>
      <c r="E66" s="26"/>
      <c r="F66" s="195"/>
    </row>
    <row r="67" spans="2:12">
      <c r="C67" s="1"/>
      <c r="D67" s="1"/>
      <c r="E67" s="26"/>
      <c r="F67" s="194">
        <f>SUM(F58:F66)</f>
        <v>762007</v>
      </c>
      <c r="G67" s="194">
        <f t="shared" ref="G67:L67" si="5">SUM(G58:G66)</f>
        <v>762007</v>
      </c>
      <c r="H67" s="194">
        <f t="shared" si="5"/>
        <v>762007</v>
      </c>
      <c r="I67" s="194">
        <f t="shared" si="5"/>
        <v>762007</v>
      </c>
      <c r="J67" s="194">
        <f t="shared" si="5"/>
        <v>762007</v>
      </c>
      <c r="K67" s="194">
        <f t="shared" si="5"/>
        <v>762007</v>
      </c>
      <c r="L67" s="194">
        <f t="shared" si="5"/>
        <v>762007</v>
      </c>
    </row>
    <row r="68" spans="2:12">
      <c r="C68" s="1"/>
      <c r="D68" s="1"/>
      <c r="E68" s="26"/>
      <c r="F68" s="195"/>
    </row>
    <row r="69" spans="2:12">
      <c r="B69" s="1" t="s">
        <v>313</v>
      </c>
      <c r="D69" s="1"/>
      <c r="E69" s="26"/>
      <c r="F69" s="195"/>
    </row>
    <row r="70" spans="2:12">
      <c r="C70" s="1"/>
      <c r="D70" s="161" t="s">
        <v>226</v>
      </c>
      <c r="E70" s="26"/>
      <c r="F70" s="195">
        <f>F46+F58</f>
        <v>3456150.3044629698</v>
      </c>
      <c r="G70" s="195">
        <f>G46+G58</f>
        <v>3078516.3791949567</v>
      </c>
      <c r="H70" s="195">
        <f t="shared" ref="H70:L70" si="6">H46+H58</f>
        <v>2952638.4041056191</v>
      </c>
      <c r="I70" s="195">
        <f t="shared" si="6"/>
        <v>2952638.4041056191</v>
      </c>
      <c r="J70" s="195">
        <f t="shared" si="6"/>
        <v>2952638.4041056191</v>
      </c>
      <c r="K70" s="195">
        <f t="shared" si="6"/>
        <v>2952638.4041056191</v>
      </c>
      <c r="L70" s="195">
        <f t="shared" si="6"/>
        <v>2952638.4041056191</v>
      </c>
    </row>
    <row r="71" spans="2:12">
      <c r="C71" s="1"/>
      <c r="D71" s="161" t="s">
        <v>227</v>
      </c>
      <c r="E71" s="26"/>
      <c r="F71" s="195">
        <f t="shared" ref="F71:L78" si="7">F47+F59</f>
        <v>2408383.3430413925</v>
      </c>
      <c r="G71" s="195">
        <f t="shared" si="7"/>
        <v>2408383.3430413925</v>
      </c>
      <c r="H71" s="195">
        <f t="shared" si="7"/>
        <v>2408383.3430413925</v>
      </c>
      <c r="I71" s="195">
        <f t="shared" si="7"/>
        <v>2408383.3430413925</v>
      </c>
      <c r="J71" s="195">
        <f t="shared" si="7"/>
        <v>2408383.3430413925</v>
      </c>
      <c r="K71" s="195">
        <f t="shared" si="7"/>
        <v>2408383.3430413925</v>
      </c>
      <c r="L71" s="195">
        <f t="shared" si="7"/>
        <v>2408383.3430413925</v>
      </c>
    </row>
    <row r="72" spans="2:12">
      <c r="C72" s="1"/>
      <c r="D72" s="161" t="s">
        <v>228</v>
      </c>
      <c r="E72" s="26"/>
      <c r="F72" s="195">
        <f t="shared" si="7"/>
        <v>1187543.018981972</v>
      </c>
      <c r="G72" s="195">
        <f t="shared" si="7"/>
        <v>1187543.018981972</v>
      </c>
      <c r="H72" s="195">
        <f t="shared" si="7"/>
        <v>1187543.018981972</v>
      </c>
      <c r="I72" s="195">
        <f t="shared" si="7"/>
        <v>1187543.018981972</v>
      </c>
      <c r="J72" s="195">
        <f t="shared" si="7"/>
        <v>1187543.018981972</v>
      </c>
      <c r="K72" s="195">
        <f t="shared" si="7"/>
        <v>1187543.018981972</v>
      </c>
      <c r="L72" s="195">
        <f t="shared" si="7"/>
        <v>1187543.018981972</v>
      </c>
    </row>
    <row r="73" spans="2:12">
      <c r="C73" s="1"/>
      <c r="D73" s="161" t="s">
        <v>229</v>
      </c>
      <c r="E73" s="26"/>
      <c r="F73" s="195">
        <f t="shared" si="7"/>
        <v>0</v>
      </c>
      <c r="G73" s="195">
        <f t="shared" si="7"/>
        <v>0</v>
      </c>
      <c r="H73" s="195">
        <f t="shared" si="7"/>
        <v>0</v>
      </c>
      <c r="I73" s="195">
        <f t="shared" si="7"/>
        <v>0</v>
      </c>
      <c r="J73" s="195">
        <f t="shared" si="7"/>
        <v>0</v>
      </c>
      <c r="K73" s="195">
        <f t="shared" si="7"/>
        <v>0</v>
      </c>
      <c r="L73" s="195">
        <f t="shared" si="7"/>
        <v>0</v>
      </c>
    </row>
    <row r="74" spans="2:12">
      <c r="C74" s="1"/>
      <c r="D74" s="161" t="s">
        <v>230</v>
      </c>
      <c r="E74" s="26"/>
      <c r="F74" s="195">
        <f t="shared" si="7"/>
        <v>161020.69542463179</v>
      </c>
      <c r="G74" s="195">
        <f t="shared" si="7"/>
        <v>161020.69542463179</v>
      </c>
      <c r="H74" s="195">
        <f t="shared" si="7"/>
        <v>161020.69542463179</v>
      </c>
      <c r="I74" s="195">
        <f t="shared" si="7"/>
        <v>161020.69542463179</v>
      </c>
      <c r="J74" s="195">
        <f t="shared" si="7"/>
        <v>161020.69542463179</v>
      </c>
      <c r="K74" s="195">
        <f t="shared" si="7"/>
        <v>161020.69542463179</v>
      </c>
      <c r="L74" s="195">
        <f t="shared" si="7"/>
        <v>161020.69542463179</v>
      </c>
    </row>
    <row r="75" spans="2:12">
      <c r="C75" s="1"/>
      <c r="D75" s="161" t="s">
        <v>231</v>
      </c>
      <c r="E75" s="26"/>
      <c r="F75" s="195">
        <f t="shared" si="7"/>
        <v>3153335.2105528829</v>
      </c>
      <c r="G75" s="195">
        <f t="shared" si="7"/>
        <v>3153335.2105528829</v>
      </c>
      <c r="H75" s="195">
        <f t="shared" si="7"/>
        <v>3153335.2105528829</v>
      </c>
      <c r="I75" s="195">
        <f t="shared" si="7"/>
        <v>3153335.2105528829</v>
      </c>
      <c r="J75" s="195">
        <f t="shared" si="7"/>
        <v>3153335.2105528829</v>
      </c>
      <c r="K75" s="195">
        <f t="shared" si="7"/>
        <v>3153335.2105528829</v>
      </c>
      <c r="L75" s="195">
        <f t="shared" si="7"/>
        <v>3153335.2105528829</v>
      </c>
    </row>
    <row r="76" spans="2:12">
      <c r="C76" s="1"/>
      <c r="D76" s="161" t="s">
        <v>281</v>
      </c>
      <c r="E76" s="26"/>
      <c r="F76" s="195">
        <f t="shared" si="7"/>
        <v>1144262.2908225227</v>
      </c>
      <c r="G76" s="195">
        <f t="shared" si="7"/>
        <v>1144262.2908225227</v>
      </c>
      <c r="H76" s="195">
        <f t="shared" si="7"/>
        <v>1144262.2908225227</v>
      </c>
      <c r="I76" s="195">
        <f t="shared" si="7"/>
        <v>535945.66216463817</v>
      </c>
      <c r="J76" s="195">
        <f t="shared" si="7"/>
        <v>535945.66216463817</v>
      </c>
      <c r="K76" s="195">
        <f t="shared" si="7"/>
        <v>535945.66216463817</v>
      </c>
      <c r="L76" s="195">
        <f t="shared" si="7"/>
        <v>535945.66216463817</v>
      </c>
    </row>
    <row r="77" spans="2:12">
      <c r="C77" s="1"/>
      <c r="D77" s="259" t="s">
        <v>310</v>
      </c>
      <c r="E77" s="26"/>
      <c r="F77" s="195">
        <f t="shared" si="7"/>
        <v>838898.19782039197</v>
      </c>
      <c r="G77" s="195">
        <f t="shared" si="7"/>
        <v>838898.19782039197</v>
      </c>
      <c r="H77" s="195">
        <f t="shared" si="7"/>
        <v>838898.19782039197</v>
      </c>
      <c r="I77" s="195">
        <f t="shared" si="7"/>
        <v>838898.19782039197</v>
      </c>
      <c r="J77" s="195">
        <f t="shared" si="7"/>
        <v>838898.19782039197</v>
      </c>
      <c r="K77" s="195">
        <f t="shared" si="7"/>
        <v>838898.19782039197</v>
      </c>
      <c r="L77" s="195">
        <f t="shared" si="7"/>
        <v>838898.19782039197</v>
      </c>
    </row>
    <row r="78" spans="2:12">
      <c r="C78" s="1"/>
      <c r="D78" s="161" t="s">
        <v>233</v>
      </c>
      <c r="E78" s="26"/>
      <c r="F78" s="195">
        <f t="shared" si="7"/>
        <v>7331641.499072683</v>
      </c>
      <c r="G78" s="195">
        <f t="shared" si="7"/>
        <v>7331641.499072683</v>
      </c>
      <c r="H78" s="195">
        <f t="shared" si="7"/>
        <v>2405619.8398080561</v>
      </c>
      <c r="I78" s="195">
        <f t="shared" si="7"/>
        <v>2405619.8398080561</v>
      </c>
      <c r="J78" s="195">
        <f t="shared" si="7"/>
        <v>2405619.8398080561</v>
      </c>
      <c r="K78" s="195">
        <f t="shared" si="7"/>
        <v>2405619.8398080561</v>
      </c>
      <c r="L78" s="195">
        <f t="shared" si="7"/>
        <v>2405619.8398080561</v>
      </c>
    </row>
    <row r="79" spans="2:12">
      <c r="C79" s="1"/>
      <c r="D79" s="1"/>
      <c r="E79" s="26"/>
      <c r="F79" s="194">
        <f>SUM(F70:F78)</f>
        <v>19681234.560179446</v>
      </c>
      <c r="G79" s="194">
        <f t="shared" ref="G79:L79" si="8">SUM(G70:G78)</f>
        <v>19303600.634911433</v>
      </c>
      <c r="H79" s="194">
        <f t="shared" si="8"/>
        <v>14251701.000557469</v>
      </c>
      <c r="I79" s="194">
        <f t="shared" si="8"/>
        <v>13643384.371899584</v>
      </c>
      <c r="J79" s="194">
        <f t="shared" si="8"/>
        <v>13643384.371899584</v>
      </c>
      <c r="K79" s="194">
        <f t="shared" si="8"/>
        <v>13643384.371899584</v>
      </c>
      <c r="L79" s="194">
        <f t="shared" si="8"/>
        <v>13643384.371899584</v>
      </c>
    </row>
    <row r="80" spans="2:12">
      <c r="C80" s="1"/>
      <c r="D80" s="1"/>
      <c r="E80" s="26"/>
      <c r="F80" s="195"/>
    </row>
    <row r="81" spans="3:12">
      <c r="C81" s="1" t="s">
        <v>270</v>
      </c>
      <c r="E81" s="26"/>
    </row>
    <row r="82" spans="3:12">
      <c r="C82" s="1"/>
      <c r="D82" s="161" t="s">
        <v>226</v>
      </c>
      <c r="E82" s="26"/>
      <c r="G82" s="196">
        <f>(1+F82)*(1+Inputs!$F26*Inputs!F$37)-1</f>
        <v>8.1581806475954366E-3</v>
      </c>
      <c r="H82" s="196">
        <f>(1+G82)*(1+Inputs!$F26*Inputs!G$37)-1</f>
        <v>1.6382917206669623E-2</v>
      </c>
      <c r="I82" s="196">
        <f>(1+H82)*(1+Inputs!$F26*Inputs!H$37)-1</f>
        <v>1.3978682330096248E-2</v>
      </c>
      <c r="J82" s="196">
        <f>(1+I82)*(1+Inputs!$F26*Inputs!I$37)-1</f>
        <v>1.1584267041187868E-2</v>
      </c>
      <c r="K82" s="196">
        <f>(1+J82)*(1+Inputs!$F26*Inputs!J$37)-1</f>
        <v>9.199502477743593E-3</v>
      </c>
      <c r="L82" s="196">
        <f>(1+K82)*(1+Inputs!$F26*Inputs!K$37)-1</f>
        <v>6.8242245956400271E-3</v>
      </c>
    </row>
    <row r="83" spans="3:12">
      <c r="C83" s="1"/>
      <c r="D83" s="161" t="s">
        <v>227</v>
      </c>
      <c r="E83" s="26"/>
      <c r="G83" s="196">
        <f>(1+F83)*(1+Inputs!$F27*Inputs!F$37)-1</f>
        <v>8.1581806475954366E-3</v>
      </c>
      <c r="H83" s="196">
        <f>(1+G83)*(1+Inputs!$F27*Inputs!G$37)-1</f>
        <v>1.6382917206669623E-2</v>
      </c>
      <c r="I83" s="196">
        <f>(1+H83)*(1+Inputs!$F27*Inputs!H$37)-1</f>
        <v>1.3978682330096248E-2</v>
      </c>
      <c r="J83" s="196">
        <f>(1+I83)*(1+Inputs!$F27*Inputs!I$37)-1</f>
        <v>1.1584267041187868E-2</v>
      </c>
      <c r="K83" s="196">
        <f>(1+J83)*(1+Inputs!$F27*Inputs!J$37)-1</f>
        <v>9.199502477743593E-3</v>
      </c>
      <c r="L83" s="196">
        <f>(1+K83)*(1+Inputs!$F27*Inputs!K$37)-1</f>
        <v>6.8242245956400271E-3</v>
      </c>
    </row>
    <row r="84" spans="3:12">
      <c r="C84" s="1"/>
      <c r="D84" s="161" t="s">
        <v>228</v>
      </c>
      <c r="E84" s="26"/>
      <c r="G84" s="196">
        <f>(1+F84)*(1+Inputs!$F28*Inputs!F$37)-1</f>
        <v>1.2237270971393155E-2</v>
      </c>
      <c r="H84" s="196">
        <f>(1+G84)*(1+Inputs!$F28*Inputs!G$37)-1</f>
        <v>2.4624292743613552E-2</v>
      </c>
      <c r="I84" s="196">
        <f>(1+H84)*(1+Inputs!$F28*Inputs!H$37)-1</f>
        <v>2.0988698198052491E-2</v>
      </c>
      <c r="J84" s="196">
        <f>(1+I84)*(1+Inputs!$F28*Inputs!I$37)-1</f>
        <v>1.737224502496848E-2</v>
      </c>
      <c r="K84" s="196">
        <f>(1+J84)*(1+Inputs!$F28*Inputs!J$37)-1</f>
        <v>1.3774630831841828E-2</v>
      </c>
      <c r="L84" s="196">
        <f>(1+K84)*(1+Inputs!$F28*Inputs!K$37)-1</f>
        <v>1.0195561799196673E-2</v>
      </c>
    </row>
    <row r="85" spans="3:12">
      <c r="C85" s="1"/>
      <c r="D85" s="161" t="s">
        <v>229</v>
      </c>
      <c r="E85" s="26"/>
      <c r="G85" s="196">
        <f>(1+F85)*(1+Inputs!$F29*Inputs!F$37)-1</f>
        <v>0</v>
      </c>
      <c r="H85" s="196">
        <f>(1+G85)*(1+Inputs!$F29*Inputs!G$37)-1</f>
        <v>0</v>
      </c>
      <c r="I85" s="196">
        <f>(1+H85)*(1+Inputs!$F29*Inputs!H$37)-1</f>
        <v>0</v>
      </c>
      <c r="J85" s="196">
        <f>(1+I85)*(1+Inputs!$F29*Inputs!I$37)-1</f>
        <v>0</v>
      </c>
      <c r="K85" s="196">
        <f>(1+J85)*(1+Inputs!$F29*Inputs!J$37)-1</f>
        <v>0</v>
      </c>
      <c r="L85" s="196">
        <f>(1+K85)*(1+Inputs!$F29*Inputs!K$37)-1</f>
        <v>0</v>
      </c>
    </row>
    <row r="86" spans="3:12">
      <c r="C86" s="1"/>
      <c r="D86" s="161" t="s">
        <v>230</v>
      </c>
      <c r="E86" s="26"/>
      <c r="G86" s="196">
        <f>(1+F86)*(1+Inputs!$F30*Inputs!F$37)-1</f>
        <v>1.6316361295190873E-2</v>
      </c>
      <c r="H86" s="196">
        <f>(1+G86)*(1+Inputs!$F30*Inputs!G$37)-1</f>
        <v>3.2898946236296966E-2</v>
      </c>
      <c r="I86" s="196">
        <f>(1+H86)*(1+Inputs!$F30*Inputs!H$37)-1</f>
        <v>2.8012339764511118E-2</v>
      </c>
      <c r="J86" s="196">
        <f>(1+I86)*(1+Inputs!$F30*Inputs!I$37)-1</f>
        <v>2.3157230862493217E-2</v>
      </c>
      <c r="K86" s="196">
        <f>(1+J86)*(1+Inputs!$F30*Inputs!J$37)-1</f>
        <v>1.8333136248745552E-2</v>
      </c>
      <c r="L86" s="196">
        <f>(1+K86)*(1+Inputs!$F30*Inputs!K$37)-1</f>
        <v>1.3539586174243556E-2</v>
      </c>
    </row>
    <row r="87" spans="3:12">
      <c r="C87" s="1"/>
      <c r="D87" s="161" t="s">
        <v>231</v>
      </c>
      <c r="E87" s="26"/>
      <c r="G87" s="196">
        <f>(1+F87)*(1+Inputs!$F31*Inputs!F$37)-1</f>
        <v>1.2237270971393155E-2</v>
      </c>
      <c r="H87" s="196">
        <f>(1+G87)*(1+Inputs!$F31*Inputs!G$37)-1</f>
        <v>2.4624292743613552E-2</v>
      </c>
      <c r="I87" s="196">
        <f>(1+H87)*(1+Inputs!$F31*Inputs!H$37)-1</f>
        <v>2.0988698198052491E-2</v>
      </c>
      <c r="J87" s="196">
        <f>(1+I87)*(1+Inputs!$F31*Inputs!I$37)-1</f>
        <v>1.737224502496848E-2</v>
      </c>
      <c r="K87" s="196">
        <f>(1+J87)*(1+Inputs!$F31*Inputs!J$37)-1</f>
        <v>1.3774630831841828E-2</v>
      </c>
      <c r="L87" s="196">
        <f>(1+K87)*(1+Inputs!$F31*Inputs!K$37)-1</f>
        <v>1.0195561799196673E-2</v>
      </c>
    </row>
    <row r="88" spans="3:12">
      <c r="C88" s="1"/>
      <c r="D88" s="161" t="s">
        <v>281</v>
      </c>
      <c r="E88" s="26"/>
      <c r="G88" s="196">
        <f>(1+F88)*(1+Inputs!$F32*Inputs!F$37)-1</f>
        <v>0</v>
      </c>
      <c r="H88" s="196">
        <f>(1+G88)*(1+Inputs!$F32*Inputs!G$37)-1</f>
        <v>0</v>
      </c>
      <c r="I88" s="196">
        <f>(1+H88)*(1+Inputs!$F32*Inputs!H$37)-1</f>
        <v>0</v>
      </c>
      <c r="J88" s="196">
        <f>(1+I88)*(1+Inputs!$F32*Inputs!I$37)-1</f>
        <v>0</v>
      </c>
      <c r="K88" s="196">
        <f>(1+J88)*(1+Inputs!$F32*Inputs!J$37)-1</f>
        <v>0</v>
      </c>
      <c r="L88" s="196">
        <f>(1+K88)*(1+Inputs!$F32*Inputs!K$37)-1</f>
        <v>0</v>
      </c>
    </row>
    <row r="89" spans="3:12">
      <c r="C89" s="1"/>
      <c r="D89" s="259" t="s">
        <v>310</v>
      </c>
      <c r="E89" s="26"/>
      <c r="G89" s="196">
        <f>(1+F89)*(1+Inputs!$F33*Inputs!F$37)-1</f>
        <v>0</v>
      </c>
      <c r="H89" s="196">
        <f>(1+G89)*(1+Inputs!$F33*Inputs!G$37)-1</f>
        <v>0</v>
      </c>
      <c r="I89" s="196">
        <f>(1+H89)*(1+Inputs!$F33*Inputs!H$37)-1</f>
        <v>0</v>
      </c>
      <c r="J89" s="196">
        <f>(1+I89)*(1+Inputs!$F33*Inputs!I$37)-1</f>
        <v>0</v>
      </c>
      <c r="K89" s="196">
        <f>(1+J89)*(1+Inputs!$F33*Inputs!J$37)-1</f>
        <v>0</v>
      </c>
      <c r="L89" s="196">
        <f>(1+K89)*(1+Inputs!$F33*Inputs!K$37)-1</f>
        <v>0</v>
      </c>
    </row>
    <row r="90" spans="3:12">
      <c r="C90" s="1"/>
      <c r="D90" s="161" t="s">
        <v>233</v>
      </c>
      <c r="E90" s="26"/>
      <c r="G90" s="196">
        <f>(1+F90)*(1+Inputs!$F34*Inputs!F$37)-1</f>
        <v>1.3053089036152654E-2</v>
      </c>
      <c r="H90" s="196">
        <f>(1+G90)*(1+Inputs!$F34*Inputs!G$37)-1</f>
        <v>2.6276561205690996E-2</v>
      </c>
      <c r="I90" s="196">
        <f>(1+H90)*(1+Inputs!$F34*Inputs!H$37)-1</f>
        <v>2.2392340233946539E-2</v>
      </c>
      <c r="J90" s="196">
        <f>(1+I90)*(1+Inputs!$F34*Inputs!I$37)-1</f>
        <v>1.852948687281919E-2</v>
      </c>
      <c r="K90" s="196">
        <f>(1+J90)*(1+Inputs!$F34*Inputs!J$37)-1</f>
        <v>1.4687666700234914E-2</v>
      </c>
      <c r="L90" s="196">
        <f>(1+K90)*(1+Inputs!$F34*Inputs!K$37)-1</f>
        <v>1.0866554753922397E-2</v>
      </c>
    </row>
    <row r="91" spans="3:12">
      <c r="C91" s="1"/>
      <c r="D91" s="161"/>
      <c r="E91" s="26"/>
      <c r="G91" s="194"/>
      <c r="H91" s="194"/>
      <c r="I91" s="194"/>
      <c r="J91" s="194"/>
      <c r="K91" s="194"/>
      <c r="L91" s="194"/>
    </row>
    <row r="92" spans="3:12">
      <c r="C92" s="1"/>
      <c r="D92" s="1"/>
      <c r="E92" s="26"/>
    </row>
    <row r="93" spans="3:12">
      <c r="C93" s="1" t="s">
        <v>242</v>
      </c>
      <c r="D93" s="1"/>
      <c r="F93" s="159"/>
    </row>
    <row r="94" spans="3:12">
      <c r="C94" s="1"/>
      <c r="D94" s="161" t="s">
        <v>226</v>
      </c>
      <c r="G94" s="159">
        <f>G70*G82</f>
        <v>25115.09274805387</v>
      </c>
      <c r="H94" s="159">
        <f t="shared" ref="H94:L94" si="9">H70*H82</f>
        <v>48372.830515695481</v>
      </c>
      <c r="I94" s="159">
        <f t="shared" si="9"/>
        <v>41273.994286634799</v>
      </c>
      <c r="J94" s="159">
        <f t="shared" si="9"/>
        <v>34204.151749226265</v>
      </c>
      <c r="K94" s="159">
        <f t="shared" si="9"/>
        <v>27162.804314450532</v>
      </c>
      <c r="L94" s="159">
        <f t="shared" si="9"/>
        <v>20149.467619328883</v>
      </c>
    </row>
    <row r="95" spans="3:12">
      <c r="C95" s="1"/>
      <c r="D95" s="161" t="s">
        <v>227</v>
      </c>
      <c r="G95" s="159">
        <f t="shared" ref="G95:L102" si="10">G71*G83</f>
        <v>19648.026381191488</v>
      </c>
      <c r="H95" s="159">
        <f t="shared" si="10"/>
        <v>39456.344910969339</v>
      </c>
      <c r="I95" s="159">
        <f t="shared" si="10"/>
        <v>33666.025681470841</v>
      </c>
      <c r="J95" s="159">
        <f t="shared" si="10"/>
        <v>27899.355783340259</v>
      </c>
      <c r="K95" s="159">
        <f t="shared" si="10"/>
        <v>22155.92853166569</v>
      </c>
      <c r="L95" s="159">
        <f t="shared" si="10"/>
        <v>16435.348845312823</v>
      </c>
    </row>
    <row r="96" spans="3:12">
      <c r="C96" s="1"/>
      <c r="D96" s="161" t="s">
        <v>228</v>
      </c>
      <c r="G96" s="159">
        <f t="shared" si="10"/>
        <v>14532.285713468676</v>
      </c>
      <c r="H96" s="159">
        <f t="shared" si="10"/>
        <v>29242.406945046703</v>
      </c>
      <c r="I96" s="159">
        <f t="shared" si="10"/>
        <v>24924.982022616732</v>
      </c>
      <c r="J96" s="159">
        <f t="shared" si="10"/>
        <v>20630.288303445614</v>
      </c>
      <c r="K96" s="159">
        <f t="shared" si="10"/>
        <v>16357.966683407596</v>
      </c>
      <c r="L96" s="159">
        <f t="shared" si="10"/>
        <v>12107.668239235283</v>
      </c>
    </row>
    <row r="97" spans="3:17">
      <c r="C97" s="1"/>
      <c r="D97" s="161" t="s">
        <v>229</v>
      </c>
      <c r="G97" s="159">
        <f t="shared" si="10"/>
        <v>0</v>
      </c>
      <c r="H97" s="159">
        <f t="shared" si="10"/>
        <v>0</v>
      </c>
      <c r="I97" s="159">
        <f t="shared" si="10"/>
        <v>0</v>
      </c>
      <c r="J97" s="159">
        <f t="shared" si="10"/>
        <v>0</v>
      </c>
      <c r="K97" s="159">
        <f t="shared" si="10"/>
        <v>0</v>
      </c>
      <c r="L97" s="159">
        <f t="shared" si="10"/>
        <v>0</v>
      </c>
    </row>
    <row r="98" spans="3:17">
      <c r="C98" s="1"/>
      <c r="D98" s="161" t="s">
        <v>230</v>
      </c>
      <c r="G98" s="159">
        <f t="shared" si="10"/>
        <v>2627.2718425511803</v>
      </c>
      <c r="H98" s="159">
        <f t="shared" si="10"/>
        <v>5297.4112017061107</v>
      </c>
      <c r="I98" s="159">
        <f t="shared" si="10"/>
        <v>4510.566429352647</v>
      </c>
      <c r="J98" s="159">
        <f t="shared" si="10"/>
        <v>3728.7934175874034</v>
      </c>
      <c r="K98" s="159">
        <f t="shared" si="10"/>
        <v>2952.014348087534</v>
      </c>
      <c r="L98" s="159">
        <f t="shared" si="10"/>
        <v>2180.1535815384273</v>
      </c>
    </row>
    <row r="99" spans="3:17">
      <c r="C99" s="1"/>
      <c r="D99" s="161" t="s">
        <v>231</v>
      </c>
      <c r="G99" s="159">
        <f t="shared" si="10"/>
        <v>38588.217435170714</v>
      </c>
      <c r="H99" s="159">
        <f t="shared" si="10"/>
        <v>77648.649343398458</v>
      </c>
      <c r="I99" s="159">
        <f t="shared" si="10"/>
        <v>66184.40105158677</v>
      </c>
      <c r="J99" s="159">
        <f t="shared" si="10"/>
        <v>54780.511923585254</v>
      </c>
      <c r="K99" s="159">
        <f t="shared" si="10"/>
        <v>43436.028414414184</v>
      </c>
      <c r="L99" s="159">
        <f t="shared" si="10"/>
        <v>32150.024012774771</v>
      </c>
    </row>
    <row r="100" spans="3:17">
      <c r="C100" s="1"/>
      <c r="D100" s="161" t="s">
        <v>281</v>
      </c>
      <c r="G100" s="159">
        <f t="shared" si="10"/>
        <v>0</v>
      </c>
      <c r="H100" s="159">
        <f t="shared" si="10"/>
        <v>0</v>
      </c>
      <c r="I100" s="159">
        <f t="shared" si="10"/>
        <v>0</v>
      </c>
      <c r="J100" s="159">
        <f t="shared" si="10"/>
        <v>0</v>
      </c>
      <c r="K100" s="159">
        <f t="shared" si="10"/>
        <v>0</v>
      </c>
      <c r="L100" s="159">
        <f t="shared" si="10"/>
        <v>0</v>
      </c>
    </row>
    <row r="101" spans="3:17">
      <c r="C101" s="1"/>
      <c r="D101" s="259" t="s">
        <v>310</v>
      </c>
      <c r="G101" s="159">
        <f t="shared" si="10"/>
        <v>0</v>
      </c>
      <c r="H101" s="159">
        <f t="shared" si="10"/>
        <v>0</v>
      </c>
      <c r="I101" s="159">
        <f t="shared" si="10"/>
        <v>0</v>
      </c>
      <c r="J101" s="159">
        <f t="shared" si="10"/>
        <v>0</v>
      </c>
      <c r="K101" s="159">
        <f t="shared" si="10"/>
        <v>0</v>
      </c>
      <c r="L101" s="159">
        <f t="shared" si="10"/>
        <v>0</v>
      </c>
    </row>
    <row r="102" spans="3:17">
      <c r="C102" s="1"/>
      <c r="D102" s="161" t="s">
        <v>233</v>
      </c>
      <c r="G102" s="159">
        <f t="shared" si="10"/>
        <v>95700.56926854745</v>
      </c>
      <c r="H102" s="159">
        <f t="shared" si="10"/>
        <v>63211.416958340953</v>
      </c>
      <c r="I102" s="159">
        <f t="shared" si="10"/>
        <v>53867.457926513962</v>
      </c>
      <c r="J102" s="159">
        <f t="shared" si="10"/>
        <v>44574.901242716776</v>
      </c>
      <c r="K102" s="159">
        <f t="shared" si="10"/>
        <v>35332.942414573234</v>
      </c>
      <c r="L102" s="159">
        <f t="shared" si="10"/>
        <v>26140.799706396268</v>
      </c>
    </row>
    <row r="103" spans="3:17">
      <c r="G103" s="194">
        <f>SUM(G94:G102)</f>
        <v>196211.46338898339</v>
      </c>
      <c r="H103" s="194">
        <f t="shared" ref="H103:L103" si="11">SUM(H94:H102)</f>
        <v>263229.05987515708</v>
      </c>
      <c r="I103" s="194">
        <f t="shared" si="11"/>
        <v>224427.42739817576</v>
      </c>
      <c r="J103" s="194">
        <f t="shared" si="11"/>
        <v>185818.0024199016</v>
      </c>
      <c r="K103" s="194">
        <f t="shared" si="11"/>
        <v>147397.68470659875</v>
      </c>
      <c r="L103" s="194">
        <f t="shared" si="11"/>
        <v>109163.46200458646</v>
      </c>
    </row>
    <row r="104" spans="3:17">
      <c r="G104" s="160"/>
    </row>
    <row r="105" spans="3:17">
      <c r="C105" s="1" t="s">
        <v>243</v>
      </c>
      <c r="D105" s="1"/>
      <c r="G105" s="199"/>
      <c r="H105" s="199"/>
    </row>
    <row r="106" spans="3:17">
      <c r="C106" s="1"/>
      <c r="D106" s="161" t="s">
        <v>226</v>
      </c>
      <c r="G106" s="195">
        <f ca="1">(G70+G94)*Inputs!F290*Inputs!F$19</f>
        <v>0</v>
      </c>
      <c r="H106" s="195">
        <f ca="1">(H70+H94)*Inputs!G290*Inputs!G$19</f>
        <v>0</v>
      </c>
      <c r="I106" s="195">
        <f ca="1">(I70+I94)*Inputs!H290*Inputs!H$19</f>
        <v>0</v>
      </c>
      <c r="J106" s="195">
        <f ca="1">(J70+J94)*Inputs!I290*Inputs!I$19</f>
        <v>0</v>
      </c>
      <c r="K106" s="195">
        <f ca="1">(K70+K94)*Inputs!J290*Inputs!J$19</f>
        <v>0</v>
      </c>
      <c r="L106" s="195">
        <f ca="1">(L70+L94)*Inputs!K290*Inputs!K$19</f>
        <v>0</v>
      </c>
      <c r="N106" s="160"/>
      <c r="O106" s="193"/>
      <c r="Q106" s="199"/>
    </row>
    <row r="107" spans="3:17">
      <c r="C107" s="1"/>
      <c r="D107" s="161" t="s">
        <v>227</v>
      </c>
      <c r="G107" s="195">
        <f ca="1">(G71+G95)*Inputs!F291*Inputs!F$19</f>
        <v>0</v>
      </c>
      <c r="H107" s="195">
        <f ca="1">(H71+H95)*Inputs!G291*Inputs!G$19</f>
        <v>0</v>
      </c>
      <c r="I107" s="195">
        <f ca="1">(I71+I95)*Inputs!H291*Inputs!H$19</f>
        <v>0</v>
      </c>
      <c r="J107" s="195">
        <f ca="1">(J71+J95)*Inputs!I291*Inputs!I$19</f>
        <v>0</v>
      </c>
      <c r="K107" s="195">
        <f ca="1">(K71+K95)*Inputs!J291*Inputs!J$19</f>
        <v>0</v>
      </c>
      <c r="L107" s="195">
        <f ca="1">(L71+L95)*Inputs!K291*Inputs!K$19</f>
        <v>0</v>
      </c>
      <c r="N107" s="160"/>
      <c r="O107" s="197"/>
      <c r="Q107" s="199"/>
    </row>
    <row r="108" spans="3:17">
      <c r="C108" s="1"/>
      <c r="D108" s="161" t="s">
        <v>228</v>
      </c>
      <c r="G108" s="195">
        <f ca="1">(G72+G96)*Inputs!F292*Inputs!F$19</f>
        <v>0</v>
      </c>
      <c r="H108" s="195">
        <f ca="1">(H72+H96)*Inputs!G292*Inputs!G$19</f>
        <v>0</v>
      </c>
      <c r="I108" s="195">
        <f ca="1">(I72+I96)*Inputs!H292*Inputs!H$19</f>
        <v>0</v>
      </c>
      <c r="J108" s="195">
        <f ca="1">(J72+J96)*Inputs!I292*Inputs!I$19</f>
        <v>0</v>
      </c>
      <c r="K108" s="195">
        <f ca="1">(K72+K96)*Inputs!J292*Inputs!J$19</f>
        <v>0</v>
      </c>
      <c r="L108" s="195">
        <f ca="1">(L72+L96)*Inputs!K292*Inputs!K$19</f>
        <v>0</v>
      </c>
      <c r="N108" s="160"/>
      <c r="O108" s="197"/>
      <c r="Q108" s="199"/>
    </row>
    <row r="109" spans="3:17">
      <c r="C109" s="1"/>
      <c r="D109" s="161" t="s">
        <v>229</v>
      </c>
      <c r="G109" s="195">
        <f ca="1">(G73+G97)*Inputs!F293*Inputs!F$19</f>
        <v>0</v>
      </c>
      <c r="H109" s="195">
        <f ca="1">(H73+H97)*Inputs!G293*Inputs!G$19</f>
        <v>0</v>
      </c>
      <c r="I109" s="195">
        <f ca="1">(I73+I97)*Inputs!H293*Inputs!H$19</f>
        <v>0</v>
      </c>
      <c r="J109" s="195">
        <f ca="1">(J73+J97)*Inputs!I293*Inputs!I$19</f>
        <v>0</v>
      </c>
      <c r="K109" s="195">
        <f ca="1">(K73+K97)*Inputs!J293*Inputs!J$19</f>
        <v>0</v>
      </c>
      <c r="L109" s="195">
        <f ca="1">(L73+L97)*Inputs!K293*Inputs!K$19</f>
        <v>0</v>
      </c>
      <c r="N109" s="160"/>
      <c r="O109" s="197"/>
      <c r="Q109" s="199"/>
    </row>
    <row r="110" spans="3:17">
      <c r="C110" s="1"/>
      <c r="D110" s="161" t="s">
        <v>230</v>
      </c>
      <c r="G110" s="195">
        <f ca="1">(G74+G98)*Inputs!F294*Inputs!F$19</f>
        <v>2003.1495542178284</v>
      </c>
      <c r="H110" s="195">
        <f ca="1">(H74+H98)*Inputs!G294*Inputs!G$19</f>
        <v>3660.3015109995044</v>
      </c>
      <c r="I110" s="195">
        <f ca="1">(I74+I98)*Inputs!H294*Inputs!H$19</f>
        <v>7286.9914373764368</v>
      </c>
      <c r="J110" s="195">
        <f ca="1">(J74+J98)*Inputs!I294*Inputs!I$19</f>
        <v>10236.6277709392</v>
      </c>
      <c r="K110" s="195">
        <f ca="1">(K74+K98)*Inputs!J294*Inputs!J$19</f>
        <v>13175.921351909841</v>
      </c>
      <c r="L110" s="195">
        <f ca="1">(L74+L98)*Inputs!K294*Inputs!K$19</f>
        <v>16189.955497175235</v>
      </c>
      <c r="N110" s="160"/>
      <c r="O110" s="197"/>
      <c r="Q110" s="199"/>
    </row>
    <row r="111" spans="3:17">
      <c r="C111" s="1"/>
      <c r="D111" s="161" t="s">
        <v>231</v>
      </c>
      <c r="G111" s="195">
        <f ca="1">(G75+G99)*Inputs!F295*Inputs!F$19</f>
        <v>0</v>
      </c>
      <c r="H111" s="195">
        <f ca="1">(H75+H99)*Inputs!G295*Inputs!G$19</f>
        <v>0</v>
      </c>
      <c r="I111" s="195">
        <f ca="1">(I75+I99)*Inputs!H295*Inputs!H$19</f>
        <v>0</v>
      </c>
      <c r="J111" s="195">
        <f ca="1">(J75+J99)*Inputs!I295*Inputs!I$19</f>
        <v>0</v>
      </c>
      <c r="K111" s="195">
        <f ca="1">(K75+K99)*Inputs!J295*Inputs!J$19</f>
        <v>0</v>
      </c>
      <c r="L111" s="195">
        <f ca="1">(L75+L99)*Inputs!K295*Inputs!K$19</f>
        <v>0</v>
      </c>
      <c r="N111" s="160"/>
      <c r="O111" s="197"/>
      <c r="Q111" s="199"/>
    </row>
    <row r="112" spans="3:17">
      <c r="C112" s="1"/>
      <c r="D112" s="161" t="s">
        <v>281</v>
      </c>
      <c r="G112" s="195">
        <f ca="1">(G76+G100)*Inputs!F296*Inputs!F$19</f>
        <v>0</v>
      </c>
      <c r="H112" s="195">
        <f ca="1">(H76+H100)*Inputs!G296*Inputs!G$19</f>
        <v>0</v>
      </c>
      <c r="I112" s="195">
        <f ca="1">(I76+I100)*Inputs!H296*Inputs!H$19</f>
        <v>0</v>
      </c>
      <c r="J112" s="195">
        <f ca="1">(J76+J100)*Inputs!I296*Inputs!I$19</f>
        <v>0</v>
      </c>
      <c r="K112" s="195">
        <f ca="1">(K76+K100)*Inputs!J296*Inputs!J$19</f>
        <v>0</v>
      </c>
      <c r="L112" s="195">
        <f ca="1">(L76+L100)*Inputs!K296*Inputs!K$19</f>
        <v>0</v>
      </c>
      <c r="N112" s="160"/>
      <c r="O112" s="197"/>
      <c r="Q112" s="199"/>
    </row>
    <row r="113" spans="3:17">
      <c r="C113" s="1"/>
      <c r="D113" s="259" t="s">
        <v>310</v>
      </c>
      <c r="G113" s="195">
        <f ca="1">(G77+G101)*Inputs!F297*Inputs!F$19</f>
        <v>0</v>
      </c>
      <c r="H113" s="195">
        <f ca="1">(H77+H101)*Inputs!G297*Inputs!G$19</f>
        <v>0</v>
      </c>
      <c r="I113" s="195">
        <f ca="1">(I77+I101)*Inputs!H297*Inputs!H$19</f>
        <v>0</v>
      </c>
      <c r="J113" s="195">
        <f ca="1">(J77+J101)*Inputs!I297*Inputs!I$19</f>
        <v>0</v>
      </c>
      <c r="K113" s="195">
        <f ca="1">(K77+K101)*Inputs!J297*Inputs!J$19</f>
        <v>0</v>
      </c>
      <c r="L113" s="195">
        <f ca="1">(L77+L101)*Inputs!K297*Inputs!K$19</f>
        <v>0</v>
      </c>
      <c r="N113" s="160"/>
      <c r="O113" s="197"/>
      <c r="Q113" s="199"/>
    </row>
    <row r="114" spans="3:17">
      <c r="C114" s="1"/>
      <c r="D114" s="161" t="s">
        <v>233</v>
      </c>
      <c r="G114" s="195">
        <f ca="1">(G78+G102)*Inputs!F298*Inputs!F$19</f>
        <v>45667.260824803117</v>
      </c>
      <c r="H114" s="195">
        <f ca="1">(H78+H102)*Inputs!G298*Inputs!G$19</f>
        <v>27292.135157526664</v>
      </c>
      <c r="I114" s="195">
        <f ca="1">(I78+I102)*Inputs!H298*Inputs!H$19</f>
        <v>54385.308301073746</v>
      </c>
      <c r="J114" s="195">
        <f ca="1">(J78+J102)*Inputs!I298*Inputs!I$19</f>
        <v>76471.95913386016</v>
      </c>
      <c r="K114" s="195">
        <f ca="1">(K78+K102)*Inputs!J298*Inputs!J$19</f>
        <v>98522.988301008765</v>
      </c>
      <c r="L114" s="195">
        <f ca="1">(L78+L102)*Inputs!K298*Inputs!K$19</f>
        <v>121174.94836316344</v>
      </c>
      <c r="N114" s="160"/>
      <c r="O114" s="193"/>
      <c r="Q114" s="199"/>
    </row>
    <row r="115" spans="3:17">
      <c r="G115" s="194">
        <f ca="1">SUM(G106:G114)</f>
        <v>47670.410379020948</v>
      </c>
      <c r="H115" s="194">
        <f t="shared" ref="H115" ca="1" si="12">SUM(H106:H114)</f>
        <v>30952.436668526167</v>
      </c>
      <c r="I115" s="194">
        <f t="shared" ref="I115" ca="1" si="13">SUM(I106:I114)</f>
        <v>61672.29973845018</v>
      </c>
      <c r="J115" s="194">
        <f t="shared" ref="J115" ca="1" si="14">SUM(J106:J114)</f>
        <v>86708.586904799362</v>
      </c>
      <c r="K115" s="194">
        <f t="shared" ref="K115" ca="1" si="15">SUM(K106:K114)</f>
        <v>111698.90965291861</v>
      </c>
      <c r="L115" s="194">
        <f t="shared" ref="L115" ca="1" si="16">SUM(L106:L114)</f>
        <v>137364.90386033867</v>
      </c>
      <c r="N115" s="160"/>
      <c r="O115" s="193"/>
      <c r="Q115" s="199"/>
    </row>
    <row r="116" spans="3:17">
      <c r="G116" s="125">
        <f ca="1">SUMPRODUCT((G$46:G$54+G$94:G$102)*Inputs!F$290:F$298)*Inputs!F$19-G115</f>
        <v>0</v>
      </c>
      <c r="H116" s="125">
        <f ca="1">SUMPRODUCT((H$46:H$54+H$94:H$102)*Inputs!G$290:G$298)*Inputs!G$19-H115</f>
        <v>0</v>
      </c>
      <c r="I116" s="125">
        <f ca="1">SUMPRODUCT((I$46:I$54+I$94:I$102)*Inputs!H$290:H$298)*Inputs!H$19-I115</f>
        <v>0</v>
      </c>
      <c r="J116" s="125">
        <f ca="1">SUMPRODUCT((J$46:J$54+J$94:J$102)*Inputs!I$290:I$298)*Inputs!I$19-J115</f>
        <v>0</v>
      </c>
      <c r="K116" s="125">
        <f ca="1">SUMPRODUCT((K$46:K$54+K$94:K$102)*Inputs!J$290:J$298)*Inputs!J$19-K115</f>
        <v>0</v>
      </c>
      <c r="L116" s="125">
        <f ca="1">SUMPRODUCT((L$46:L$54+L$94:L$102)*Inputs!K$290:K$298)*Inputs!K$19-L115</f>
        <v>0</v>
      </c>
      <c r="O116" s="125">
        <f ca="1">SUM(G116:N116)</f>
        <v>0</v>
      </c>
      <c r="Q116" s="160"/>
    </row>
    <row r="117" spans="3:17">
      <c r="C117" s="1" t="s">
        <v>244</v>
      </c>
      <c r="D117" s="1"/>
      <c r="G117" s="160"/>
      <c r="H117" s="160"/>
    </row>
    <row r="118" spans="3:17">
      <c r="C118" s="1"/>
      <c r="D118" s="161" t="s">
        <v>226</v>
      </c>
      <c r="G118" s="195">
        <f ca="1">(G70+G94)*Inputs!F301*Inputs!F$18</f>
        <v>0</v>
      </c>
      <c r="H118" s="195">
        <f ca="1">(H70+H94)*Inputs!G301*Inputs!G$18</f>
        <v>0</v>
      </c>
      <c r="I118" s="195">
        <f ca="1">(I70+I94)*Inputs!H301*Inputs!H$18</f>
        <v>0</v>
      </c>
      <c r="J118" s="195">
        <f ca="1">(J70+J94)*Inputs!I301*Inputs!I$18</f>
        <v>0</v>
      </c>
      <c r="K118" s="195">
        <f ca="1">(K70+K94)*Inputs!J301*Inputs!J$18</f>
        <v>0</v>
      </c>
      <c r="L118" s="195">
        <f ca="1">(L70+L94)*Inputs!K301*Inputs!K$18</f>
        <v>0</v>
      </c>
    </row>
    <row r="119" spans="3:17">
      <c r="C119" s="1"/>
      <c r="D119" s="161" t="s">
        <v>227</v>
      </c>
      <c r="G119" s="195">
        <f ca="1">(G71+G95)*Inputs!F302*Inputs!F$18</f>
        <v>0</v>
      </c>
      <c r="H119" s="195">
        <f ca="1">(H71+H95)*Inputs!G302*Inputs!G$18</f>
        <v>0</v>
      </c>
      <c r="I119" s="195">
        <f ca="1">(I71+I95)*Inputs!H302*Inputs!H$18</f>
        <v>0</v>
      </c>
      <c r="J119" s="195">
        <f ca="1">(J71+J95)*Inputs!I302*Inputs!I$18</f>
        <v>0</v>
      </c>
      <c r="K119" s="195">
        <f ca="1">(K71+K95)*Inputs!J302*Inputs!J$18</f>
        <v>0</v>
      </c>
      <c r="L119" s="195">
        <f ca="1">(L71+L95)*Inputs!K302*Inputs!K$18</f>
        <v>0</v>
      </c>
    </row>
    <row r="120" spans="3:17">
      <c r="C120" s="1"/>
      <c r="D120" s="161" t="s">
        <v>228</v>
      </c>
      <c r="G120" s="195">
        <f ca="1">(G72+G96)*Inputs!F303*Inputs!F$18</f>
        <v>0</v>
      </c>
      <c r="H120" s="195">
        <f ca="1">(H72+H96)*Inputs!G303*Inputs!G$18</f>
        <v>0</v>
      </c>
      <c r="I120" s="195">
        <f ca="1">(I72+I96)*Inputs!H303*Inputs!H$18</f>
        <v>0</v>
      </c>
      <c r="J120" s="195">
        <f ca="1">(J72+J96)*Inputs!I303*Inputs!I$18</f>
        <v>0</v>
      </c>
      <c r="K120" s="195">
        <f ca="1">(K72+K96)*Inputs!J303*Inputs!J$18</f>
        <v>0</v>
      </c>
      <c r="L120" s="195">
        <f ca="1">(L72+L96)*Inputs!K303*Inputs!K$18</f>
        <v>0</v>
      </c>
    </row>
    <row r="121" spans="3:17">
      <c r="C121" s="1"/>
      <c r="D121" s="161" t="s">
        <v>229</v>
      </c>
      <c r="G121" s="195">
        <f ca="1">(G73+G97)*Inputs!F304*Inputs!F$18</f>
        <v>0</v>
      </c>
      <c r="H121" s="195">
        <f ca="1">(H73+H97)*Inputs!G304*Inputs!G$18</f>
        <v>0</v>
      </c>
      <c r="I121" s="195">
        <f ca="1">(I73+I97)*Inputs!H304*Inputs!H$18</f>
        <v>0</v>
      </c>
      <c r="J121" s="195">
        <f ca="1">(J73+J97)*Inputs!I304*Inputs!I$18</f>
        <v>0</v>
      </c>
      <c r="K121" s="195">
        <f ca="1">(K73+K97)*Inputs!J304*Inputs!J$18</f>
        <v>0</v>
      </c>
      <c r="L121" s="195">
        <f ca="1">(L73+L97)*Inputs!K304*Inputs!K$18</f>
        <v>0</v>
      </c>
    </row>
    <row r="122" spans="3:17">
      <c r="C122" s="1"/>
      <c r="D122" s="161" t="s">
        <v>230</v>
      </c>
      <c r="G122" s="195">
        <f ca="1">(G74+G98)*Inputs!F305*Inputs!F$18</f>
        <v>0</v>
      </c>
      <c r="H122" s="195">
        <f ca="1">(H74+H98)*Inputs!G305*Inputs!G$18</f>
        <v>0</v>
      </c>
      <c r="I122" s="195">
        <f ca="1">(I74+I98)*Inputs!H305*Inputs!H$18</f>
        <v>0</v>
      </c>
      <c r="J122" s="195">
        <f ca="1">(J74+J98)*Inputs!I305*Inputs!I$18</f>
        <v>0</v>
      </c>
      <c r="K122" s="195">
        <f ca="1">(K74+K98)*Inputs!J305*Inputs!J$18</f>
        <v>0</v>
      </c>
      <c r="L122" s="195">
        <f ca="1">(L74+L98)*Inputs!K305*Inputs!K$18</f>
        <v>0</v>
      </c>
    </row>
    <row r="123" spans="3:17">
      <c r="C123" s="1"/>
      <c r="D123" s="161" t="s">
        <v>231</v>
      </c>
      <c r="G123" s="195">
        <f ca="1">(G75+G99)*Inputs!F306*Inputs!F$18</f>
        <v>0</v>
      </c>
      <c r="H123" s="195">
        <f ca="1">(H75+H99)*Inputs!G306*Inputs!G$18</f>
        <v>0</v>
      </c>
      <c r="I123" s="195">
        <f ca="1">(I75+I99)*Inputs!H306*Inputs!H$18</f>
        <v>0</v>
      </c>
      <c r="J123" s="195">
        <f ca="1">(J75+J99)*Inputs!I306*Inputs!I$18</f>
        <v>0</v>
      </c>
      <c r="K123" s="195">
        <f ca="1">(K75+K99)*Inputs!J306*Inputs!J$18</f>
        <v>0</v>
      </c>
      <c r="L123" s="195">
        <f ca="1">(L75+L99)*Inputs!K306*Inputs!K$18</f>
        <v>0</v>
      </c>
    </row>
    <row r="124" spans="3:17">
      <c r="C124" s="1"/>
      <c r="D124" s="161" t="s">
        <v>281</v>
      </c>
      <c r="G124" s="195">
        <f ca="1">(G76+G100)*Inputs!F307*Inputs!F$18</f>
        <v>0</v>
      </c>
      <c r="H124" s="195">
        <f ca="1">(H76+H100)*Inputs!G307*Inputs!G$18</f>
        <v>0</v>
      </c>
      <c r="I124" s="195">
        <f ca="1">(I76+I100)*Inputs!H307*Inputs!H$18</f>
        <v>0</v>
      </c>
      <c r="J124" s="195">
        <f ca="1">(J76+J100)*Inputs!I307*Inputs!I$18</f>
        <v>0</v>
      </c>
      <c r="K124" s="195">
        <f ca="1">(K76+K100)*Inputs!J307*Inputs!J$18</f>
        <v>0</v>
      </c>
      <c r="L124" s="195">
        <f ca="1">(L76+L100)*Inputs!K307*Inputs!K$18</f>
        <v>0</v>
      </c>
    </row>
    <row r="125" spans="3:17">
      <c r="C125" s="1"/>
      <c r="D125" s="259" t="s">
        <v>310</v>
      </c>
      <c r="G125" s="195">
        <f ca="1">(G77+G101)*Inputs!F308*Inputs!F$18</f>
        <v>0</v>
      </c>
      <c r="H125" s="195">
        <f ca="1">(H77+H101)*Inputs!G308*Inputs!G$18</f>
        <v>0</v>
      </c>
      <c r="I125" s="195">
        <f ca="1">(I77+I101)*Inputs!H308*Inputs!H$18</f>
        <v>0</v>
      </c>
      <c r="J125" s="195">
        <f ca="1">(J77+J101)*Inputs!I308*Inputs!I$18</f>
        <v>0</v>
      </c>
      <c r="K125" s="195">
        <f ca="1">(K77+K101)*Inputs!J308*Inputs!J$18</f>
        <v>0</v>
      </c>
      <c r="L125" s="195">
        <f ca="1">(L77+L101)*Inputs!K308*Inputs!K$18</f>
        <v>0</v>
      </c>
    </row>
    <row r="126" spans="3:17">
      <c r="C126" s="1"/>
      <c r="D126" s="161" t="s">
        <v>233</v>
      </c>
      <c r="G126" s="195">
        <f ca="1">(G78+G102)*Inputs!F309*Inputs!F$18</f>
        <v>0</v>
      </c>
      <c r="H126" s="195">
        <f ca="1">(H78+H102)*Inputs!G309*Inputs!G$18</f>
        <v>0</v>
      </c>
      <c r="I126" s="195">
        <f ca="1">(I78+I102)*Inputs!H309*Inputs!H$18</f>
        <v>0</v>
      </c>
      <c r="J126" s="195">
        <f ca="1">(J78+J102)*Inputs!I309*Inputs!I$18</f>
        <v>0</v>
      </c>
      <c r="K126" s="195">
        <f ca="1">(K78+K102)*Inputs!J309*Inputs!J$18</f>
        <v>0</v>
      </c>
      <c r="L126" s="195">
        <f ca="1">(L78+L102)*Inputs!K309*Inputs!K$18</f>
        <v>0</v>
      </c>
    </row>
    <row r="127" spans="3:17">
      <c r="G127" s="194">
        <f ca="1">SUM(G118:G126)</f>
        <v>0</v>
      </c>
      <c r="H127" s="194">
        <f t="shared" ref="H127:L127" ca="1" si="17">SUM(H118:H126)</f>
        <v>0</v>
      </c>
      <c r="I127" s="194">
        <f t="shared" ca="1" si="17"/>
        <v>0</v>
      </c>
      <c r="J127" s="194">
        <f t="shared" ca="1" si="17"/>
        <v>0</v>
      </c>
      <c r="K127" s="194">
        <f t="shared" ca="1" si="17"/>
        <v>0</v>
      </c>
      <c r="L127" s="194">
        <f t="shared" ca="1" si="17"/>
        <v>0</v>
      </c>
    </row>
    <row r="128" spans="3:17">
      <c r="G128" s="125">
        <f ca="1">SUMPRODUCT((G$46:G$54+G$94:G$102)*Inputs!F$301:F$309)*Inputs!F$18-G127</f>
        <v>0</v>
      </c>
      <c r="H128" s="125">
        <f ca="1">SUMPRODUCT((H$46:H$54+H$94:H$102)*Inputs!G$301:G$309)*Inputs!G$18-H127</f>
        <v>0</v>
      </c>
      <c r="I128" s="125">
        <f ca="1">SUMPRODUCT((I$46:I$54+I$94:I$102)*Inputs!H$301:H$309)*Inputs!H$18-I127</f>
        <v>0</v>
      </c>
      <c r="J128" s="125">
        <f ca="1">SUMPRODUCT((J$46:J$54+J$94:J$102)*Inputs!I$301:I$309)*Inputs!I$18-J127</f>
        <v>0</v>
      </c>
      <c r="K128" s="125">
        <f ca="1">SUMPRODUCT((K$46:K$54+K$94:K$102)*Inputs!J$301:J$309)*Inputs!J$18-K127</f>
        <v>0</v>
      </c>
      <c r="L128" s="125">
        <f ca="1">SUMPRODUCT((L$46:L$54+L$94:L$102)*Inputs!K$301:K$309)*Inputs!K$18-L127</f>
        <v>0</v>
      </c>
      <c r="O128" s="125">
        <f ca="1">SUM(G128:N128)</f>
        <v>0</v>
      </c>
    </row>
    <row r="129" spans="3:15">
      <c r="C129" s="1" t="s">
        <v>245</v>
      </c>
      <c r="D129" s="1"/>
      <c r="G129" s="160"/>
      <c r="H129" s="160"/>
    </row>
    <row r="130" spans="3:15">
      <c r="C130" s="1"/>
      <c r="D130" s="161" t="s">
        <v>226</v>
      </c>
      <c r="G130" s="195">
        <f ca="1">(G70+G94)*Inputs!F312*Inputs!F$17</f>
        <v>67175.964250409874</v>
      </c>
      <c r="H130" s="195">
        <f ca="1">(H70+H94)*Inputs!G312*Inputs!G$17</f>
        <v>122391.5342755991</v>
      </c>
      <c r="I130" s="195">
        <f ca="1">(I70+I94)*Inputs!H312*Inputs!H$17</f>
        <v>174587.33754773173</v>
      </c>
      <c r="J130" s="195">
        <f ca="1">(J70+J94)*Inputs!I312*Inputs!I$17</f>
        <v>227418.40614049678</v>
      </c>
      <c r="K130" s="195">
        <f ca="1">(K70+K94)*Inputs!J312*Inputs!J$17</f>
        <v>280894.80128138931</v>
      </c>
      <c r="L130" s="195">
        <f ca="1">(L70+L94)*Inputs!K312*Inputs!K$17</f>
        <v>335026.70995702472</v>
      </c>
    </row>
    <row r="131" spans="3:15">
      <c r="C131" s="1"/>
      <c r="D131" s="161" t="s">
        <v>227</v>
      </c>
      <c r="G131" s="195">
        <f ca="1">(G71+G95)*Inputs!F313*Inputs!F$17</f>
        <v>52553.065641228997</v>
      </c>
      <c r="H131" s="195">
        <f ca="1">(H71+H95)*Inputs!G313*Inputs!G$17</f>
        <v>99831.30073386681</v>
      </c>
      <c r="I131" s="195">
        <f ca="1">(I71+I95)*Inputs!H313*Inputs!H$17</f>
        <v>142405.93601683079</v>
      </c>
      <c r="J131" s="195">
        <f ca="1">(J71+J95)*Inputs!I313*Inputs!I$17</f>
        <v>185498.73919143216</v>
      </c>
      <c r="K131" s="195">
        <f ca="1">(K71+K95)*Inputs!J313*Inputs!J$17</f>
        <v>229117.91691537618</v>
      </c>
      <c r="L131" s="195">
        <f ca="1">(L71+L95)*Inputs!K313*Inputs!K$17</f>
        <v>273271.77842451294</v>
      </c>
    </row>
    <row r="132" spans="3:15">
      <c r="C132" s="1"/>
      <c r="D132" s="161" t="s">
        <v>228</v>
      </c>
      <c r="G132" s="195">
        <f ca="1">(G72+G96)*Inputs!F314*Inputs!F$17</f>
        <v>26018.091524238876</v>
      </c>
      <c r="H132" s="195">
        <f ca="1">(H72+H96)*Inputs!G314*Inputs!G$17</f>
        <v>49624.684321512825</v>
      </c>
      <c r="I132" s="195">
        <f ca="1">(I72+I96)*Inputs!H314*Inputs!H$17</f>
        <v>70703.992632144393</v>
      </c>
      <c r="J132" s="195">
        <f ca="1">(J72+J96)*Inputs!I314*Inputs!I$17</f>
        <v>91990.402154192139</v>
      </c>
      <c r="K132" s="195">
        <f ca="1">(K72+K96)*Inputs!J314*Inputs!J$17</f>
        <v>113487.27800209449</v>
      </c>
      <c r="L132" s="195">
        <f ca="1">(L72+L96)*Inputs!K314*Inputs!K$17</f>
        <v>135198.01619891406</v>
      </c>
    </row>
    <row r="133" spans="3:15">
      <c r="C133" s="1"/>
      <c r="D133" s="161" t="s">
        <v>229</v>
      </c>
      <c r="G133" s="195">
        <f ca="1">(G73+G97)*Inputs!F315*Inputs!F$17</f>
        <v>0</v>
      </c>
      <c r="H133" s="195">
        <f ca="1">(H73+H97)*Inputs!G315*Inputs!G$17</f>
        <v>0</v>
      </c>
      <c r="I133" s="195">
        <f ca="1">(I73+I97)*Inputs!H315*Inputs!H$17</f>
        <v>0</v>
      </c>
      <c r="J133" s="195">
        <f ca="1">(J73+J97)*Inputs!I315*Inputs!I$17</f>
        <v>0</v>
      </c>
      <c r="K133" s="195">
        <f ca="1">(K73+K97)*Inputs!J315*Inputs!J$17</f>
        <v>0</v>
      </c>
      <c r="L133" s="195">
        <f ca="1">(L73+L97)*Inputs!K315*Inputs!K$17</f>
        <v>0</v>
      </c>
    </row>
    <row r="134" spans="3:15">
      <c r="C134" s="1"/>
      <c r="D134" s="161" t="s">
        <v>230</v>
      </c>
      <c r="G134" s="195">
        <f ca="1">(G74+G98)*Inputs!F316*Inputs!F$17</f>
        <v>0</v>
      </c>
      <c r="H134" s="195">
        <f ca="1">(H74+H98)*Inputs!G316*Inputs!G$17</f>
        <v>0</v>
      </c>
      <c r="I134" s="195">
        <f ca="1">(I74+I98)*Inputs!H316*Inputs!H$17</f>
        <v>0</v>
      </c>
      <c r="J134" s="195">
        <f ca="1">(J74+J98)*Inputs!I316*Inputs!I$17</f>
        <v>0</v>
      </c>
      <c r="K134" s="195">
        <f ca="1">(K74+K98)*Inputs!J316*Inputs!J$17</f>
        <v>0</v>
      </c>
      <c r="L134" s="195">
        <f ca="1">(L74+L98)*Inputs!K316*Inputs!K$17</f>
        <v>0</v>
      </c>
    </row>
    <row r="135" spans="3:15">
      <c r="C135" s="1"/>
      <c r="D135" s="161" t="s">
        <v>231</v>
      </c>
      <c r="G135" s="195">
        <f ca="1">(G75+G99)*Inputs!F317*Inputs!F$17</f>
        <v>62178.284510983205</v>
      </c>
      <c r="H135" s="195">
        <f ca="1">(H75+H99)*Inputs!G317*Inputs!G$17</f>
        <v>118593.54624977689</v>
      </c>
      <c r="I135" s="195">
        <f ca="1">(I75+I99)*Inputs!H317*Inputs!H$17</f>
        <v>168969.07929808431</v>
      </c>
      <c r="J135" s="195">
        <f ca="1">(J75+J99)*Inputs!I317*Inputs!I$17</f>
        <v>219839.5448065227</v>
      </c>
      <c r="K135" s="195">
        <f ca="1">(K75+K99)*Inputs!J317*Inputs!J$17</f>
        <v>271212.98475783202</v>
      </c>
      <c r="L135" s="195">
        <f ca="1">(L75+L99)*Inputs!K317*Inputs!K$17</f>
        <v>323097.5150004786</v>
      </c>
    </row>
    <row r="136" spans="3:15">
      <c r="C136" s="1"/>
      <c r="D136" s="161" t="s">
        <v>281</v>
      </c>
      <c r="G136" s="195">
        <f ca="1">(G76+G100)*Inputs!F318*Inputs!F$17</f>
        <v>24766.768682514936</v>
      </c>
      <c r="H136" s="195">
        <f ca="1">(H76+H100)*Inputs!G318*Inputs!G$17</f>
        <v>46666.942053335049</v>
      </c>
      <c r="I136" s="195">
        <f ca="1">(I76+I100)*Inputs!H318*Inputs!H$17</f>
        <v>31253.194408035277</v>
      </c>
      <c r="J136" s="195">
        <f ca="1">(J76+J100)*Inputs!I318*Inputs!I$17</f>
        <v>40806.941105240658</v>
      </c>
      <c r="K136" s="195">
        <f ca="1">(K76+K100)*Inputs!J318*Inputs!J$17</f>
        <v>50521.608571056087</v>
      </c>
      <c r="L136" s="195">
        <f ca="1">(L76+L100)*Inputs!K318*Inputs!K$17</f>
        <v>60399.907312112082</v>
      </c>
    </row>
    <row r="137" spans="3:15">
      <c r="C137" s="1"/>
      <c r="D137" s="259" t="s">
        <v>310</v>
      </c>
      <c r="G137" s="195">
        <f ca="1">(G77+G101)*Inputs!F319*Inputs!F$17</f>
        <v>18157.373340216822</v>
      </c>
      <c r="H137" s="195">
        <f ca="1">(H77+H101)*Inputs!G319*Inputs!G$17</f>
        <v>34213.146671284907</v>
      </c>
      <c r="I137" s="195">
        <f ca="1">(I77+I101)*Inputs!H319*Inputs!H$17</f>
        <v>48919.601959530577</v>
      </c>
      <c r="J137" s="195">
        <f ca="1">(J77+J101)*Inputs!I319*Inputs!I$17</f>
        <v>63873.768869563508</v>
      </c>
      <c r="K137" s="195">
        <f ca="1">(K77+K101)*Inputs!J319*Inputs!J$17</f>
        <v>79079.819790064212</v>
      </c>
      <c r="L137" s="195">
        <f ca="1">(L77+L101)*Inputs!K319*Inputs!K$17</f>
        <v>94541.997388317919</v>
      </c>
    </row>
    <row r="138" spans="3:15">
      <c r="C138" s="1"/>
      <c r="D138" s="161" t="s">
        <v>233</v>
      </c>
      <c r="G138" s="195">
        <f ca="1">(G78+G102)*Inputs!F320*Inputs!F$17</f>
        <v>28308.531590580424</v>
      </c>
      <c r="H138" s="195">
        <f ca="1">(H78+H102)*Inputs!G320*Inputs!G$17</f>
        <v>17730.268787614463</v>
      </c>
      <c r="I138" s="195">
        <f ca="1">(I78+I102)*Inputs!H320*Inputs!H$17</f>
        <v>25255.640776371612</v>
      </c>
      <c r="J138" s="195">
        <f ca="1">(J78+J102)*Inputs!I320*Inputs!I$17</f>
        <v>32851.411852784935</v>
      </c>
      <c r="K138" s="195">
        <f ca="1">(K78+K102)*Inputs!J320*Inputs!J$17</f>
        <v>40518.741008596182</v>
      </c>
      <c r="L138" s="195">
        <f ca="1">(L78+L102)*Inputs!K320*Inputs!K$17</f>
        <v>48258.796958633495</v>
      </c>
    </row>
    <row r="139" spans="3:15">
      <c r="G139" s="194">
        <f ca="1">SUM(G130:G138)</f>
        <v>279158.07954017312</v>
      </c>
      <c r="H139" s="194">
        <f t="shared" ref="H139" ca="1" si="18">SUM(H130:H138)</f>
        <v>489051.42309299012</v>
      </c>
      <c r="I139" s="194">
        <f t="shared" ref="I139" ca="1" si="19">SUM(I130:I138)</f>
        <v>662094.78263872862</v>
      </c>
      <c r="J139" s="194">
        <f t="shared" ref="J139" ca="1" si="20">SUM(J130:J138)</f>
        <v>862279.21412023285</v>
      </c>
      <c r="K139" s="194">
        <f t="shared" ref="K139" ca="1" si="21">SUM(K130:K138)</f>
        <v>1064833.1503264084</v>
      </c>
      <c r="L139" s="194">
        <f t="shared" ref="L139" ca="1" si="22">SUM(L130:L138)</f>
        <v>1269794.7212399938</v>
      </c>
    </row>
    <row r="140" spans="3:15">
      <c r="G140" s="125">
        <f ca="1">SUMPRODUCT((G$70:G$78+G$94:G$102)*Inputs!F$312:F$320)*Inputs!F$17-G139</f>
        <v>0</v>
      </c>
      <c r="H140" s="125">
        <f ca="1">SUMPRODUCT((H$70:H$78+H$94:H$102)*Inputs!G$312:G$320)*Inputs!G$17-H139</f>
        <v>0</v>
      </c>
      <c r="I140" s="125">
        <f ca="1">SUMPRODUCT((I$70:I$78+I$94:I$102)*Inputs!H$312:H$320)*Inputs!H$17-I139</f>
        <v>0</v>
      </c>
      <c r="J140" s="125">
        <f ca="1">SUMPRODUCT((J$70:J$78+J$94:J$102)*Inputs!I$312:I$320)*Inputs!I$17-J139</f>
        <v>0</v>
      </c>
      <c r="K140" s="125">
        <f ca="1">SUMPRODUCT((K$70:K$78+K$94:K$102)*Inputs!J$312:J$320)*Inputs!J$17-K139</f>
        <v>0</v>
      </c>
      <c r="L140" s="125">
        <f ca="1">SUMPRODUCT((L$70:L$78+L$94:L$102)*Inputs!K$312:K$320)*Inputs!K$17-L139</f>
        <v>0</v>
      </c>
      <c r="O140" s="125">
        <f ca="1">SUM(G140:N140)</f>
        <v>0</v>
      </c>
    </row>
    <row r="141" spans="3:15">
      <c r="H141" s="160"/>
    </row>
    <row r="143" spans="3:15">
      <c r="C143" s="1" t="s">
        <v>238</v>
      </c>
    </row>
    <row r="144" spans="3:15">
      <c r="D144" s="161" t="s">
        <v>226</v>
      </c>
      <c r="G144" s="299">
        <f>Inputs!F191</f>
        <v>0</v>
      </c>
      <c r="H144" s="299">
        <f>Inputs!G191</f>
        <v>0</v>
      </c>
      <c r="I144" s="299">
        <f>Inputs!H191</f>
        <v>0</v>
      </c>
      <c r="J144" s="299">
        <f>Inputs!I191</f>
        <v>0</v>
      </c>
      <c r="K144" s="299">
        <f>Inputs!J191</f>
        <v>0</v>
      </c>
      <c r="L144" s="299">
        <f>Inputs!K191</f>
        <v>0</v>
      </c>
    </row>
    <row r="145" spans="2:12">
      <c r="D145" s="161" t="s">
        <v>227</v>
      </c>
      <c r="G145" s="299">
        <f>Inputs!F192</f>
        <v>0</v>
      </c>
      <c r="H145" s="299">
        <f>Inputs!G192</f>
        <v>373075.73407124955</v>
      </c>
      <c r="I145" s="299">
        <f>Inputs!H192</f>
        <v>399927.76757922606</v>
      </c>
      <c r="J145" s="299">
        <f>Inputs!I192</f>
        <v>406664.04453810112</v>
      </c>
      <c r="K145" s="299">
        <f>Inputs!J192</f>
        <v>413513.78555460175</v>
      </c>
      <c r="L145" s="299">
        <f>Inputs!K192</f>
        <v>420478.90178713953</v>
      </c>
    </row>
    <row r="146" spans="2:12">
      <c r="D146" s="161" t="s">
        <v>228</v>
      </c>
      <c r="G146" s="299">
        <f>Inputs!F193</f>
        <v>0</v>
      </c>
      <c r="H146" s="299">
        <f>Inputs!G193</f>
        <v>0</v>
      </c>
      <c r="I146" s="299">
        <f>Inputs!H193</f>
        <v>0</v>
      </c>
      <c r="J146" s="299">
        <f>Inputs!I193</f>
        <v>0</v>
      </c>
      <c r="K146" s="299">
        <f>Inputs!J193</f>
        <v>0</v>
      </c>
      <c r="L146" s="299">
        <f>Inputs!K193</f>
        <v>0</v>
      </c>
    </row>
    <row r="147" spans="2:12">
      <c r="D147" s="161" t="s">
        <v>229</v>
      </c>
      <c r="G147" s="299">
        <f>Inputs!F194</f>
        <v>0</v>
      </c>
      <c r="H147" s="299">
        <f>Inputs!G194</f>
        <v>0</v>
      </c>
      <c r="I147" s="299">
        <f>Inputs!H194</f>
        <v>0</v>
      </c>
      <c r="J147" s="299">
        <f>Inputs!I194</f>
        <v>0</v>
      </c>
      <c r="K147" s="299">
        <f>Inputs!J194</f>
        <v>0</v>
      </c>
      <c r="L147" s="299">
        <f>Inputs!K194</f>
        <v>0</v>
      </c>
    </row>
    <row r="148" spans="2:12">
      <c r="D148" s="161" t="s">
        <v>230</v>
      </c>
      <c r="G148" s="299">
        <f>Inputs!F195</f>
        <v>0</v>
      </c>
      <c r="H148" s="299">
        <f>Inputs!G195</f>
        <v>0</v>
      </c>
      <c r="I148" s="299">
        <f>Inputs!H195</f>
        <v>0</v>
      </c>
      <c r="J148" s="299">
        <f>Inputs!I195</f>
        <v>0</v>
      </c>
      <c r="K148" s="299">
        <f>Inputs!J195</f>
        <v>0</v>
      </c>
      <c r="L148" s="299">
        <f>Inputs!K195</f>
        <v>0</v>
      </c>
    </row>
    <row r="149" spans="2:12">
      <c r="D149" s="161" t="s">
        <v>231</v>
      </c>
      <c r="G149" s="299">
        <f>Inputs!F196</f>
        <v>0</v>
      </c>
      <c r="H149" s="299">
        <f>Inputs!G196</f>
        <v>0</v>
      </c>
      <c r="I149" s="299">
        <f>Inputs!H196</f>
        <v>0</v>
      </c>
      <c r="J149" s="299">
        <f>Inputs!I196</f>
        <v>0</v>
      </c>
      <c r="K149" s="299">
        <f>Inputs!J196</f>
        <v>0</v>
      </c>
      <c r="L149" s="299">
        <f>Inputs!K196</f>
        <v>0</v>
      </c>
    </row>
    <row r="150" spans="2:12">
      <c r="D150" s="161" t="s">
        <v>281</v>
      </c>
      <c r="G150" s="299">
        <f>Inputs!F197</f>
        <v>0</v>
      </c>
      <c r="H150" s="299">
        <f>Inputs!G197</f>
        <v>0</v>
      </c>
      <c r="I150" s="299">
        <f>Inputs!H197</f>
        <v>0</v>
      </c>
      <c r="J150" s="299">
        <f>Inputs!I197</f>
        <v>0</v>
      </c>
      <c r="K150" s="299">
        <f>Inputs!J197</f>
        <v>0</v>
      </c>
      <c r="L150" s="299">
        <f>Inputs!K197</f>
        <v>0</v>
      </c>
    </row>
    <row r="151" spans="2:12">
      <c r="D151" s="259" t="s">
        <v>310</v>
      </c>
      <c r="G151" s="299">
        <f>Inputs!F198</f>
        <v>0</v>
      </c>
      <c r="H151" s="299">
        <f>Inputs!G198</f>
        <v>0</v>
      </c>
      <c r="I151" s="299">
        <f>Inputs!H198</f>
        <v>0</v>
      </c>
      <c r="J151" s="299">
        <f>Inputs!I198</f>
        <v>0</v>
      </c>
      <c r="K151" s="299">
        <f>Inputs!J198</f>
        <v>0</v>
      </c>
      <c r="L151" s="299">
        <f>Inputs!K198</f>
        <v>0</v>
      </c>
    </row>
    <row r="152" spans="2:12">
      <c r="D152" s="161" t="s">
        <v>233</v>
      </c>
      <c r="G152" s="299">
        <f>Inputs!F199</f>
        <v>0</v>
      </c>
      <c r="H152" s="299">
        <f>Inputs!G199</f>
        <v>0</v>
      </c>
      <c r="I152" s="299">
        <f>Inputs!H199</f>
        <v>0</v>
      </c>
      <c r="J152" s="299">
        <f>Inputs!I199</f>
        <v>0</v>
      </c>
      <c r="K152" s="299">
        <f>Inputs!J199</f>
        <v>0</v>
      </c>
      <c r="L152" s="299">
        <f>Inputs!K199</f>
        <v>0</v>
      </c>
    </row>
    <row r="153" spans="2:12">
      <c r="G153" s="300">
        <f>SUM(G144:G152)</f>
        <v>0</v>
      </c>
      <c r="H153" s="300">
        <f t="shared" ref="H153:L153" si="23">SUM(H144:H152)</f>
        <v>373075.73407124955</v>
      </c>
      <c r="I153" s="300">
        <f t="shared" si="23"/>
        <v>399927.76757922606</v>
      </c>
      <c r="J153" s="300">
        <f t="shared" si="23"/>
        <v>406664.04453810112</v>
      </c>
      <c r="K153" s="300">
        <f t="shared" si="23"/>
        <v>413513.78555460175</v>
      </c>
      <c r="L153" s="300">
        <f t="shared" si="23"/>
        <v>420478.90178713953</v>
      </c>
    </row>
    <row r="155" spans="2:12">
      <c r="B155" s="1" t="s">
        <v>261</v>
      </c>
    </row>
    <row r="157" spans="2:12">
      <c r="C157" s="1" t="s">
        <v>70</v>
      </c>
      <c r="D157" s="1"/>
    </row>
    <row r="158" spans="2:12">
      <c r="C158" s="1"/>
      <c r="D158" s="161" t="s">
        <v>226</v>
      </c>
      <c r="G158" s="159">
        <f ca="1">Inputs!F290*(G70+G94)+G106</f>
        <v>0</v>
      </c>
      <c r="H158" s="159">
        <f ca="1">Inputs!G290*(H70+H94)+H106</f>
        <v>0</v>
      </c>
      <c r="I158" s="159">
        <f ca="1">Inputs!H290*(I70+I94)+I106</f>
        <v>0</v>
      </c>
      <c r="J158" s="159">
        <f ca="1">Inputs!I290*(J70+J94)+J106</f>
        <v>0</v>
      </c>
      <c r="K158" s="159">
        <f ca="1">Inputs!J290*(K70+K94)+K106</f>
        <v>0</v>
      </c>
      <c r="L158" s="159">
        <f ca="1">Inputs!K290*(L70+L94)+L106</f>
        <v>0</v>
      </c>
    </row>
    <row r="159" spans="2:12">
      <c r="C159" s="1"/>
      <c r="D159" s="161" t="s">
        <v>227</v>
      </c>
      <c r="G159" s="159">
        <f ca="1">Inputs!F291*(G71+G95)+G107</f>
        <v>0</v>
      </c>
      <c r="H159" s="159">
        <f ca="1">Inputs!G291*(H71+H95)+H107</f>
        <v>0</v>
      </c>
      <c r="I159" s="159">
        <f ca="1">Inputs!H291*(I71+I95)+I107</f>
        <v>0</v>
      </c>
      <c r="J159" s="159">
        <f ca="1">Inputs!I291*(J71+J95)+J107</f>
        <v>0</v>
      </c>
      <c r="K159" s="159">
        <f ca="1">Inputs!J291*(K71+K95)+K107</f>
        <v>0</v>
      </c>
      <c r="L159" s="159">
        <f ca="1">Inputs!K291*(L71+L95)+L107</f>
        <v>0</v>
      </c>
    </row>
    <row r="160" spans="2:12">
      <c r="C160" s="1"/>
      <c r="D160" s="161" t="s">
        <v>228</v>
      </c>
      <c r="G160" s="159">
        <f ca="1">Inputs!F292*(G72+G96)+G108</f>
        <v>0</v>
      </c>
      <c r="H160" s="159">
        <f ca="1">Inputs!G292*(H72+H96)+H108</f>
        <v>0</v>
      </c>
      <c r="I160" s="159">
        <f ca="1">Inputs!H292*(I72+I96)+I108</f>
        <v>0</v>
      </c>
      <c r="J160" s="159">
        <f ca="1">Inputs!I292*(J72+J96)+J108</f>
        <v>0</v>
      </c>
      <c r="K160" s="159">
        <f ca="1">Inputs!J292*(K72+K96)+K108</f>
        <v>0</v>
      </c>
      <c r="L160" s="159">
        <f ca="1">Inputs!K292*(L72+L96)+L108</f>
        <v>0</v>
      </c>
    </row>
    <row r="161" spans="3:12">
      <c r="C161" s="1"/>
      <c r="D161" s="161" t="s">
        <v>229</v>
      </c>
      <c r="G161" s="159">
        <f ca="1">Inputs!F293*(G73+G97)+G109</f>
        <v>0</v>
      </c>
      <c r="H161" s="159">
        <f ca="1">Inputs!G293*(H73+H97)+H109</f>
        <v>0</v>
      </c>
      <c r="I161" s="159">
        <f ca="1">Inputs!H293*(I73+I97)+I109</f>
        <v>0</v>
      </c>
      <c r="J161" s="159">
        <f ca="1">Inputs!I293*(J73+J97)+J109</f>
        <v>0</v>
      </c>
      <c r="K161" s="159">
        <f ca="1">Inputs!J293*(K73+K97)+K109</f>
        <v>0</v>
      </c>
      <c r="L161" s="159">
        <f ca="1">Inputs!K293*(L73+L97)+L109</f>
        <v>0</v>
      </c>
    </row>
    <row r="162" spans="3:12">
      <c r="C162" s="1"/>
      <c r="D162" s="161" t="s">
        <v>230</v>
      </c>
      <c r="G162" s="159">
        <f ca="1">Inputs!F294*(G74+G98)+G110</f>
        <v>165651.11682140079</v>
      </c>
      <c r="H162" s="159">
        <f ca="1">Inputs!G294*(H74+H98)+H110</f>
        <v>169978.40813733739</v>
      </c>
      <c r="I162" s="159">
        <f ca="1">Inputs!H294*(I74+I98)+I110</f>
        <v>172818.25329136089</v>
      </c>
      <c r="J162" s="159">
        <f ca="1">Inputs!I294*(J74+J98)+J110</f>
        <v>174986.1166131584</v>
      </c>
      <c r="K162" s="159">
        <f ca="1">Inputs!J294*(K74+K98)+K110</f>
        <v>177148.63112462917</v>
      </c>
      <c r="L162" s="159">
        <f ca="1">Inputs!K294*(L74+L98)+L110</f>
        <v>179390.80450334545</v>
      </c>
    </row>
    <row r="163" spans="3:12">
      <c r="C163" s="1"/>
      <c r="D163" s="161" t="s">
        <v>231</v>
      </c>
      <c r="G163" s="159">
        <f ca="1">Inputs!F295*(G75+G99)+G111</f>
        <v>0</v>
      </c>
      <c r="H163" s="159">
        <f ca="1">Inputs!G295*(H75+H99)+H111</f>
        <v>0</v>
      </c>
      <c r="I163" s="159">
        <f ca="1">Inputs!H295*(I75+I99)+I111</f>
        <v>0</v>
      </c>
      <c r="J163" s="159">
        <f ca="1">Inputs!I295*(J75+J99)+J111</f>
        <v>0</v>
      </c>
      <c r="K163" s="159">
        <f ca="1">Inputs!J295*(K75+K99)+K111</f>
        <v>0</v>
      </c>
      <c r="L163" s="159">
        <f ca="1">Inputs!K295*(L75+L99)+L111</f>
        <v>0</v>
      </c>
    </row>
    <row r="164" spans="3:12">
      <c r="C164" s="1"/>
      <c r="D164" s="161" t="s">
        <v>281</v>
      </c>
      <c r="G164" s="159">
        <f ca="1">Inputs!F296*(G76+G100)+G112</f>
        <v>0</v>
      </c>
      <c r="H164" s="159">
        <f ca="1">Inputs!G296*(H76+H100)+H112</f>
        <v>0</v>
      </c>
      <c r="I164" s="159">
        <f ca="1">Inputs!H296*(I76+I100)+I112</f>
        <v>0</v>
      </c>
      <c r="J164" s="159">
        <f ca="1">Inputs!I296*(J76+J100)+J112</f>
        <v>0</v>
      </c>
      <c r="K164" s="159">
        <f ca="1">Inputs!J296*(K76+K100)+K112</f>
        <v>0</v>
      </c>
      <c r="L164" s="159">
        <f ca="1">Inputs!K296*(L76+L100)+L112</f>
        <v>0</v>
      </c>
    </row>
    <row r="165" spans="3:12">
      <c r="C165" s="1"/>
      <c r="D165" s="259" t="s">
        <v>310</v>
      </c>
      <c r="G165" s="159">
        <f ca="1">Inputs!F297*(G77+G101)+G113</f>
        <v>0</v>
      </c>
      <c r="H165" s="159">
        <f ca="1">Inputs!G297*(H77+H101)+H113</f>
        <v>0</v>
      </c>
      <c r="I165" s="159">
        <f ca="1">Inputs!H297*(I77+I101)+I113</f>
        <v>0</v>
      </c>
      <c r="J165" s="159">
        <f ca="1">Inputs!I297*(J77+J101)+J113</f>
        <v>0</v>
      </c>
      <c r="K165" s="159">
        <f ca="1">Inputs!J297*(K77+K101)+K113</f>
        <v>0</v>
      </c>
      <c r="L165" s="159">
        <f ca="1">Inputs!K297*(L77+L101)+L113</f>
        <v>0</v>
      </c>
    </row>
    <row r="166" spans="3:12">
      <c r="C166" s="1"/>
      <c r="D166" s="161" t="s">
        <v>233</v>
      </c>
      <c r="G166" s="159">
        <f ca="1">Inputs!F298*(G78+G102)+G114</f>
        <v>3776469.2815243588</v>
      </c>
      <c r="H166" s="159">
        <f ca="1">Inputs!G298*(H78+H102)+H114</f>
        <v>1267402.0636837287</v>
      </c>
      <c r="I166" s="159">
        <f ca="1">Inputs!H298*(I78+I102)+I114</f>
        <v>1289801.7056937274</v>
      </c>
      <c r="J166" s="159">
        <f ca="1">Inputs!I298*(J78+J102)+J114</f>
        <v>1307220.6451252643</v>
      </c>
      <c r="K166" s="159">
        <f ca="1">Inputs!J298*(K78+K102)+K114</f>
        <v>1324629.3785217323</v>
      </c>
      <c r="L166" s="159">
        <f ca="1">Inputs!K298*(L78+L102)+L114</f>
        <v>1342664.0657728766</v>
      </c>
    </row>
    <row r="167" spans="3:12">
      <c r="G167" s="194">
        <f ca="1">SUM(G158:G166)</f>
        <v>3942120.3983457596</v>
      </c>
      <c r="H167" s="194">
        <f t="shared" ref="H167:L167" ca="1" si="24">SUM(H158:H166)</f>
        <v>1437380.471821066</v>
      </c>
      <c r="I167" s="194">
        <f t="shared" ca="1" si="24"/>
        <v>1462619.9589850882</v>
      </c>
      <c r="J167" s="194">
        <f t="shared" ca="1" si="24"/>
        <v>1482206.7617384228</v>
      </c>
      <c r="K167" s="194">
        <f t="shared" ca="1" si="24"/>
        <v>1501778.0096463615</v>
      </c>
      <c r="L167" s="194">
        <f t="shared" ca="1" si="24"/>
        <v>1522054.870276222</v>
      </c>
    </row>
    <row r="168" spans="3:12" ht="12" customHeight="1"/>
    <row r="169" spans="3:12">
      <c r="C169" s="1" t="s">
        <v>76</v>
      </c>
      <c r="D169" s="1"/>
    </row>
    <row r="170" spans="3:12">
      <c r="C170" s="1"/>
      <c r="D170" s="161" t="s">
        <v>226</v>
      </c>
      <c r="G170" s="160">
        <f ca="1">Inputs!F301*(G70+G94)+G118</f>
        <v>0</v>
      </c>
      <c r="H170" s="160">
        <f ca="1">Inputs!G301*(H70+H94)+H118</f>
        <v>0</v>
      </c>
      <c r="I170" s="160">
        <f ca="1">Inputs!H301*(I70+I94)+I118</f>
        <v>0</v>
      </c>
      <c r="J170" s="160">
        <f ca="1">Inputs!I301*(J70+J94)+J118</f>
        <v>0</v>
      </c>
      <c r="K170" s="160">
        <f ca="1">Inputs!J301*(K70+K94)+K118</f>
        <v>0</v>
      </c>
      <c r="L170" s="160">
        <f ca="1">Inputs!K301*(L70+L94)+L118</f>
        <v>0</v>
      </c>
    </row>
    <row r="171" spans="3:12">
      <c r="C171" s="1"/>
      <c r="D171" s="161" t="s">
        <v>227</v>
      </c>
      <c r="G171" s="160">
        <f ca="1">Inputs!F302*(G71+G95)+G119</f>
        <v>0</v>
      </c>
      <c r="H171" s="160">
        <f ca="1">Inputs!G302*(H71+H95)+H119</f>
        <v>0</v>
      </c>
      <c r="I171" s="160">
        <f ca="1">Inputs!H302*(I71+I95)+I119</f>
        <v>0</v>
      </c>
      <c r="J171" s="160">
        <f ca="1">Inputs!I302*(J71+J95)+J119</f>
        <v>0</v>
      </c>
      <c r="K171" s="160">
        <f ca="1">Inputs!J302*(K71+K95)+K119</f>
        <v>0</v>
      </c>
      <c r="L171" s="160">
        <f ca="1">Inputs!K302*(L71+L95)+L119</f>
        <v>0</v>
      </c>
    </row>
    <row r="172" spans="3:12">
      <c r="C172" s="1"/>
      <c r="D172" s="161" t="s">
        <v>228</v>
      </c>
      <c r="G172" s="160">
        <f ca="1">Inputs!F303*(G72+G96)+G120</f>
        <v>0</v>
      </c>
      <c r="H172" s="160">
        <f ca="1">Inputs!G303*(H72+H96)+H120</f>
        <v>0</v>
      </c>
      <c r="I172" s="160">
        <f ca="1">Inputs!H303*(I72+I96)+I120</f>
        <v>0</v>
      </c>
      <c r="J172" s="160">
        <f ca="1">Inputs!I303*(J72+J96)+J120</f>
        <v>0</v>
      </c>
      <c r="K172" s="160">
        <f ca="1">Inputs!J303*(K72+K96)+K120</f>
        <v>0</v>
      </c>
      <c r="L172" s="160">
        <f ca="1">Inputs!K303*(L72+L96)+L120</f>
        <v>0</v>
      </c>
    </row>
    <row r="173" spans="3:12">
      <c r="C173" s="1"/>
      <c r="D173" s="161" t="s">
        <v>229</v>
      </c>
      <c r="G173" s="160">
        <f ca="1">Inputs!F304*(G73+G97)+G121</f>
        <v>0</v>
      </c>
      <c r="H173" s="160">
        <f ca="1">Inputs!G304*(H73+H97)+H121</f>
        <v>0</v>
      </c>
      <c r="I173" s="160">
        <f ca="1">Inputs!H304*(I73+I97)+I121</f>
        <v>0</v>
      </c>
      <c r="J173" s="160">
        <f ca="1">Inputs!I304*(J73+J97)+J121</f>
        <v>0</v>
      </c>
      <c r="K173" s="160">
        <f ca="1">Inputs!J304*(K73+K97)+K121</f>
        <v>0</v>
      </c>
      <c r="L173" s="160">
        <f ca="1">Inputs!K304*(L73+L97)+L121</f>
        <v>0</v>
      </c>
    </row>
    <row r="174" spans="3:12">
      <c r="C174" s="1"/>
      <c r="D174" s="161" t="s">
        <v>230</v>
      </c>
      <c r="G174" s="160">
        <f ca="1">Inputs!F305*(G74+G98)+G122</f>
        <v>0</v>
      </c>
      <c r="H174" s="160">
        <f ca="1">Inputs!G305*(H74+H98)+H122</f>
        <v>0</v>
      </c>
      <c r="I174" s="160">
        <f ca="1">Inputs!H305*(I74+I98)+I122</f>
        <v>0</v>
      </c>
      <c r="J174" s="160">
        <f ca="1">Inputs!I305*(J74+J98)+J122</f>
        <v>0</v>
      </c>
      <c r="K174" s="160">
        <f ca="1">Inputs!J305*(K74+K98)+K122</f>
        <v>0</v>
      </c>
      <c r="L174" s="160">
        <f ca="1">Inputs!K305*(L74+L98)+L122</f>
        <v>0</v>
      </c>
    </row>
    <row r="175" spans="3:12">
      <c r="C175" s="1"/>
      <c r="D175" s="161" t="s">
        <v>231</v>
      </c>
      <c r="G175" s="160">
        <f ca="1">Inputs!F306*(G75+G99)+G123</f>
        <v>319192.34279880539</v>
      </c>
      <c r="H175" s="160">
        <f ca="1">Inputs!G306*(H75+H99)+H123</f>
        <v>323098.38598962815</v>
      </c>
      <c r="I175" s="160">
        <f ca="1">Inputs!H306*(I75+I99)+I123</f>
        <v>321951.96116044698</v>
      </c>
      <c r="J175" s="160">
        <f ca="1">Inputs!I306*(J75+J99)+J123</f>
        <v>320811.57224764681</v>
      </c>
      <c r="K175" s="160">
        <f ca="1">Inputs!J306*(K75+K99)+K123</f>
        <v>319677.12389672972</v>
      </c>
      <c r="L175" s="160">
        <f ca="1">Inputs!K306*(L75+L99)+L123</f>
        <v>318548.5234565658</v>
      </c>
    </row>
    <row r="176" spans="3:12">
      <c r="C176" s="1"/>
      <c r="D176" s="161" t="s">
        <v>281</v>
      </c>
      <c r="G176" s="160">
        <f ca="1">Inputs!F307*(G76+G100)+G124</f>
        <v>0</v>
      </c>
      <c r="H176" s="160">
        <f ca="1">Inputs!G307*(H76+H100)+H124</f>
        <v>0</v>
      </c>
      <c r="I176" s="160">
        <f ca="1">Inputs!H307*(I76+I100)+I124</f>
        <v>0</v>
      </c>
      <c r="J176" s="160">
        <f ca="1">Inputs!I307*(J76+J100)+J124</f>
        <v>0</v>
      </c>
      <c r="K176" s="160">
        <f ca="1">Inputs!J307*(K76+K100)+K124</f>
        <v>0</v>
      </c>
      <c r="L176" s="160">
        <f ca="1">Inputs!K307*(L76+L100)+L124</f>
        <v>0</v>
      </c>
    </row>
    <row r="177" spans="3:12">
      <c r="C177" s="1"/>
      <c r="D177" s="259" t="s">
        <v>310</v>
      </c>
      <c r="G177" s="160">
        <f ca="1">Inputs!F308*(G77+G101)+G125</f>
        <v>0</v>
      </c>
      <c r="H177" s="160">
        <f ca="1">Inputs!G308*(H77+H101)+H125</f>
        <v>0</v>
      </c>
      <c r="I177" s="160">
        <f ca="1">Inputs!H308*(I77+I101)+I125</f>
        <v>0</v>
      </c>
      <c r="J177" s="160">
        <f ca="1">Inputs!I308*(J77+J101)+J125</f>
        <v>0</v>
      </c>
      <c r="K177" s="160">
        <f ca="1">Inputs!J308*(K77+K101)+K125</f>
        <v>0</v>
      </c>
      <c r="L177" s="160">
        <f ca="1">Inputs!K308*(L77+L101)+L125</f>
        <v>0</v>
      </c>
    </row>
    <row r="178" spans="3:12">
      <c r="C178" s="1"/>
      <c r="D178" s="161" t="s">
        <v>233</v>
      </c>
      <c r="G178" s="160">
        <f ca="1">Inputs!F309*(G78+G102)+G126</f>
        <v>2388642.936682343</v>
      </c>
      <c r="H178" s="160">
        <f ca="1">Inputs!G309*(H78+H102)+H126</f>
        <v>793979.36557574966</v>
      </c>
      <c r="I178" s="160">
        <f ca="1">Inputs!H309*(I78+I102)+I126</f>
        <v>790974.33611343929</v>
      </c>
      <c r="J178" s="160">
        <f ca="1">Inputs!I309*(J78+J102)+J126</f>
        <v>787985.83771357639</v>
      </c>
      <c r="K178" s="160">
        <f ca="1">Inputs!J309*(K78+K102)+K126</f>
        <v>785013.61165035912</v>
      </c>
      <c r="L178" s="160">
        <f ca="1">Inputs!K309*(L78+L102)+L126</f>
        <v>782057.40651656652</v>
      </c>
    </row>
    <row r="179" spans="3:12">
      <c r="G179" s="194">
        <f ca="1">SUM(G170:G178)</f>
        <v>2707835.2794811483</v>
      </c>
      <c r="H179" s="194">
        <f t="shared" ref="H179:L179" ca="1" si="25">SUM(H170:H178)</f>
        <v>1117077.7515653777</v>
      </c>
      <c r="I179" s="194">
        <f t="shared" ca="1" si="25"/>
        <v>1112926.2972738864</v>
      </c>
      <c r="J179" s="194">
        <f t="shared" ca="1" si="25"/>
        <v>1108797.4099612231</v>
      </c>
      <c r="K179" s="194">
        <f t="shared" ca="1" si="25"/>
        <v>1104690.7355470888</v>
      </c>
      <c r="L179" s="194">
        <f t="shared" ca="1" si="25"/>
        <v>1100605.9299731324</v>
      </c>
    </row>
    <row r="181" spans="3:12">
      <c r="C181" s="1" t="s">
        <v>77</v>
      </c>
      <c r="D181" s="1"/>
    </row>
    <row r="182" spans="3:12">
      <c r="C182" s="1"/>
      <c r="D182" s="161" t="s">
        <v>226</v>
      </c>
      <c r="G182" s="160">
        <f ca="1">Inputs!F312*(G70+G94+G144)+G130</f>
        <v>3170807.4361934206</v>
      </c>
      <c r="H182" s="160">
        <f ca="1">Inputs!G312*(H70+H94+H144)+H130</f>
        <v>3123402.7688969136</v>
      </c>
      <c r="I182" s="160">
        <f ca="1">Inputs!H312*(I70+I94+I144)+I130</f>
        <v>3168499.7359399856</v>
      </c>
      <c r="J182" s="160">
        <f ca="1">Inputs!I312*(J70+J94+J144)+J130</f>
        <v>3214260.9619953423</v>
      </c>
      <c r="K182" s="160">
        <f ca="1">Inputs!J312*(K70+K94+K144)+K130</f>
        <v>3260696.0097014587</v>
      </c>
      <c r="L182" s="160">
        <f ca="1">Inputs!K312*(L70+L94+L144)+L130</f>
        <v>3307814.5816819724</v>
      </c>
    </row>
    <row r="183" spans="3:12">
      <c r="C183" s="1"/>
      <c r="D183" s="161" t="s">
        <v>227</v>
      </c>
      <c r="G183" s="160">
        <f ca="1">Inputs!F313*(G71+G95+G145)+G131</f>
        <v>2480584.4350638129</v>
      </c>
      <c r="H183" s="160">
        <f ca="1">Inputs!G313*(H71+H95+H145)+H131</f>
        <v>2920746.7227574782</v>
      </c>
      <c r="I183" s="160">
        <f ca="1">Inputs!H313*(I71+I95+I145)+I131</f>
        <v>2984383.0723189199</v>
      </c>
      <c r="J183" s="160">
        <f ca="1">Inputs!I313*(J71+J95+J145)+J131</f>
        <v>3028445.4825542658</v>
      </c>
      <c r="K183" s="160">
        <f ca="1">Inputs!J313*(K71+K95+K145)+K131</f>
        <v>3073170.9740430363</v>
      </c>
      <c r="L183" s="160">
        <f ca="1">Inputs!K313*(L71+L95+L145)+L131</f>
        <v>3118569.3720983579</v>
      </c>
    </row>
    <row r="184" spans="3:12">
      <c r="C184" s="1"/>
      <c r="D184" s="161" t="s">
        <v>228</v>
      </c>
      <c r="G184" s="160">
        <f ca="1">Inputs!F314*(G72+G96+G146)+G132</f>
        <v>1228093.3962196796</v>
      </c>
      <c r="H184" s="160">
        <f ca="1">Inputs!G314*(H72+H96+H146)+H132</f>
        <v>1266410.1102485317</v>
      </c>
      <c r="I184" s="160">
        <f ca="1">Inputs!H314*(I72+I96+I146)+I132</f>
        <v>1283171.9936367332</v>
      </c>
      <c r="J184" s="160">
        <f ca="1">Inputs!I314*(J72+J96+J146)+J132</f>
        <v>1300163.7094396097</v>
      </c>
      <c r="K184" s="160">
        <f ca="1">Inputs!J314*(K72+K96+K146)+K132</f>
        <v>1317388.263667474</v>
      </c>
      <c r="L184" s="160">
        <f ca="1">Inputs!K314*(L72+L96+L146)+L132</f>
        <v>1334848.7034201212</v>
      </c>
    </row>
    <row r="185" spans="3:12">
      <c r="C185" s="1"/>
      <c r="D185" s="161" t="s">
        <v>229</v>
      </c>
      <c r="G185" s="160">
        <f ca="1">Inputs!F315*(G73+G97+G147)+G133</f>
        <v>0</v>
      </c>
      <c r="H185" s="160">
        <f ca="1">Inputs!G315*(H73+H97+H147)+H133</f>
        <v>0</v>
      </c>
      <c r="I185" s="160">
        <f ca="1">Inputs!H315*(I73+I97+I147)+I133</f>
        <v>0</v>
      </c>
      <c r="J185" s="160">
        <f ca="1">Inputs!I315*(J73+J97+J147)+J133</f>
        <v>0</v>
      </c>
      <c r="K185" s="160">
        <f ca="1">Inputs!J315*(K73+K97+K147)+K133</f>
        <v>0</v>
      </c>
      <c r="L185" s="160">
        <f ca="1">Inputs!K315*(L73+L97+L147)+L133</f>
        <v>0</v>
      </c>
    </row>
    <row r="186" spans="3:12">
      <c r="C186" s="1"/>
      <c r="D186" s="161" t="s">
        <v>230</v>
      </c>
      <c r="G186" s="160">
        <f ca="1">Inputs!F316*(G74+G98+G148)+G134</f>
        <v>0</v>
      </c>
      <c r="H186" s="160">
        <f ca="1">Inputs!G316*(H74+H98+H148)+H134</f>
        <v>0</v>
      </c>
      <c r="I186" s="160">
        <f ca="1">Inputs!H316*(I74+I98+I148)+I134</f>
        <v>0</v>
      </c>
      <c r="J186" s="160">
        <f ca="1">Inputs!I316*(J74+J98+J148)+J134</f>
        <v>0</v>
      </c>
      <c r="K186" s="160">
        <f ca="1">Inputs!J316*(K74+K98+K148)+K134</f>
        <v>0</v>
      </c>
      <c r="L186" s="160">
        <f ca="1">Inputs!K316*(L74+L98+L148)+L134</f>
        <v>0</v>
      </c>
    </row>
    <row r="187" spans="3:12">
      <c r="C187" s="1"/>
      <c r="D187" s="161" t="s">
        <v>231</v>
      </c>
      <c r="G187" s="160">
        <f ca="1">Inputs!F317*(G75+G99+G149)+G135</f>
        <v>2934909.3697002316</v>
      </c>
      <c r="H187" s="160">
        <f ca="1">Inputs!G317*(H75+H99+H149)+H135</f>
        <v>3026479.0201564301</v>
      </c>
      <c r="I187" s="160">
        <f ca="1">Inputs!H317*(I75+I99+I149)+I135</f>
        <v>3066536.729742107</v>
      </c>
      <c r="J187" s="160">
        <f ca="1">Inputs!I317*(J75+J99+J149)+J135</f>
        <v>3107143.695035344</v>
      </c>
      <c r="K187" s="160">
        <f ca="1">Inputs!J317*(K75+K99+K149)+K135</f>
        <v>3148307.0998283997</v>
      </c>
      <c r="L187" s="160">
        <f ca="1">Inputs!K317*(L75+L99+L149)+L135</f>
        <v>3190034.2261095708</v>
      </c>
    </row>
    <row r="188" spans="3:12">
      <c r="C188" s="1"/>
      <c r="D188" s="161" t="s">
        <v>281</v>
      </c>
      <c r="G188" s="160">
        <f ca="1">Inputs!F318*(G76+G100+G150)+G136</f>
        <v>1169029.0595050377</v>
      </c>
      <c r="H188" s="160">
        <f ca="1">Inputs!G318*(H76+H100+H150)+H136</f>
        <v>1190929.2328758577</v>
      </c>
      <c r="I188" s="160">
        <f ca="1">Inputs!H318*(I76+I100+I150)+I136</f>
        <v>567198.85657267342</v>
      </c>
      <c r="J188" s="160">
        <f ca="1">Inputs!I318*(J76+J100+J150)+J136</f>
        <v>576752.60326987877</v>
      </c>
      <c r="K188" s="160">
        <f ca="1">Inputs!J318*(K76+K100+K150)+K136</f>
        <v>586467.27073569421</v>
      </c>
      <c r="L188" s="160">
        <f ca="1">Inputs!K318*(L76+L100+L150)+L136</f>
        <v>596345.56947675021</v>
      </c>
    </row>
    <row r="189" spans="3:12">
      <c r="C189" s="1"/>
      <c r="D189" s="259" t="s">
        <v>310</v>
      </c>
      <c r="G189" s="160">
        <f ca="1">Inputs!F319*(G77+G101+G151)+G137</f>
        <v>857055.57116060879</v>
      </c>
      <c r="H189" s="160">
        <f ca="1">Inputs!G319*(H77+H101+H151)+H137</f>
        <v>873111.34449167689</v>
      </c>
      <c r="I189" s="160">
        <f ca="1">Inputs!H319*(I77+I101+I151)+I137</f>
        <v>887817.79977992259</v>
      </c>
      <c r="J189" s="160">
        <f ca="1">Inputs!I319*(J77+J101+J151)+J137</f>
        <v>902771.96668995544</v>
      </c>
      <c r="K189" s="160">
        <f ca="1">Inputs!J319*(K77+K101+K151)+K137</f>
        <v>917978.01761045621</v>
      </c>
      <c r="L189" s="160">
        <f ca="1">Inputs!K319*(L77+L101+L151)+L137</f>
        <v>933440.19520870992</v>
      </c>
    </row>
    <row r="190" spans="3:12">
      <c r="C190" s="1"/>
      <c r="D190" s="161" t="s">
        <v>233</v>
      </c>
      <c r="G190" s="160">
        <f ca="1">Inputs!F320*(G78+G102+G152)+G138</f>
        <v>1336205.642549911</v>
      </c>
      <c r="H190" s="160">
        <f ca="1">Inputs!G320*(H78+H102+H152)+H138</f>
        <v>452472.23145205935</v>
      </c>
      <c r="I190" s="160">
        <f ca="1">Inputs!H320*(I78+I102+I152)+I138</f>
        <v>458352.20500484842</v>
      </c>
      <c r="J190" s="160">
        <f ca="1">Inputs!I320*(J78+J102+J152)+J138</f>
        <v>464311.62919857685</v>
      </c>
      <c r="K190" s="160">
        <f ca="1">Inputs!J320*(K78+K102+K152)+K138</f>
        <v>470351.52136014268</v>
      </c>
      <c r="L190" s="160">
        <f ca="1">Inputs!K320*(L78+L102+L152)+L138</f>
        <v>476472.9125468058</v>
      </c>
    </row>
    <row r="191" spans="3:12">
      <c r="G191" s="194">
        <f ca="1">SUM(G182:G190)</f>
        <v>13176684.910392702</v>
      </c>
      <c r="H191" s="194">
        <f t="shared" ref="H191:L191" ca="1" si="26">SUM(H182:H190)</f>
        <v>12853551.430878948</v>
      </c>
      <c r="I191" s="194">
        <f t="shared" ca="1" si="26"/>
        <v>12415960.39299519</v>
      </c>
      <c r="J191" s="194">
        <f t="shared" ca="1" si="26"/>
        <v>12593850.048182974</v>
      </c>
      <c r="K191" s="194">
        <f t="shared" ca="1" si="26"/>
        <v>12774359.156946661</v>
      </c>
      <c r="L191" s="194">
        <f t="shared" ca="1" si="26"/>
        <v>12957525.560542289</v>
      </c>
    </row>
    <row r="195" spans="2:15">
      <c r="B195" s="1" t="s">
        <v>262</v>
      </c>
      <c r="C195" s="1"/>
      <c r="D195" s="1"/>
      <c r="G195" s="160"/>
    </row>
    <row r="196" spans="2:15">
      <c r="C196" s="1"/>
      <c r="D196" s="161" t="s">
        <v>226</v>
      </c>
      <c r="G196" s="160">
        <f ca="1">G70+G94+G106+G118+G130+G144</f>
        <v>3170807.4361934206</v>
      </c>
      <c r="H196" s="160">
        <f ca="1">H70+H94+H106+H118+H130+H144</f>
        <v>3123402.7688969136</v>
      </c>
      <c r="I196" s="160">
        <f t="shared" ref="I196:L196" ca="1" si="27">I70+I94+I106+I118+I130+I144</f>
        <v>3168499.7359399856</v>
      </c>
      <c r="J196" s="160">
        <f t="shared" ca="1" si="27"/>
        <v>3214260.9619953423</v>
      </c>
      <c r="K196" s="160">
        <f t="shared" ca="1" si="27"/>
        <v>3260696.0097014587</v>
      </c>
      <c r="L196" s="160">
        <f t="shared" ca="1" si="27"/>
        <v>3307814.5816819724</v>
      </c>
    </row>
    <row r="197" spans="2:15">
      <c r="C197" s="1"/>
      <c r="D197" s="161" t="s">
        <v>227</v>
      </c>
      <c r="G197" s="160">
        <f ca="1">G71+G95+G107+G119+G131+G145</f>
        <v>2480584.4350638129</v>
      </c>
      <c r="H197" s="160">
        <f t="shared" ref="G197:L204" ca="1" si="28">H71+H95+H107+H119+H131+H145</f>
        <v>2920746.7227574782</v>
      </c>
      <c r="I197" s="160">
        <f t="shared" ca="1" si="28"/>
        <v>2984383.0723189199</v>
      </c>
      <c r="J197" s="160">
        <f t="shared" ca="1" si="28"/>
        <v>3028445.4825542658</v>
      </c>
      <c r="K197" s="160">
        <f t="shared" ca="1" si="28"/>
        <v>3073170.9740430363</v>
      </c>
      <c r="L197" s="160">
        <f t="shared" ca="1" si="28"/>
        <v>3118569.3720983579</v>
      </c>
    </row>
    <row r="198" spans="2:15">
      <c r="C198" s="1"/>
      <c r="D198" s="161" t="s">
        <v>228</v>
      </c>
      <c r="G198" s="160">
        <f t="shared" ca="1" si="28"/>
        <v>1228093.3962196796</v>
      </c>
      <c r="H198" s="160">
        <f t="shared" ca="1" si="28"/>
        <v>1266410.1102485317</v>
      </c>
      <c r="I198" s="160">
        <f t="shared" ca="1" si="28"/>
        <v>1283171.9936367332</v>
      </c>
      <c r="J198" s="160">
        <f t="shared" ca="1" si="28"/>
        <v>1300163.7094396097</v>
      </c>
      <c r="K198" s="160">
        <f t="shared" ca="1" si="28"/>
        <v>1317388.263667474</v>
      </c>
      <c r="L198" s="160">
        <f t="shared" ca="1" si="28"/>
        <v>1334848.7034201212</v>
      </c>
    </row>
    <row r="199" spans="2:15">
      <c r="C199" s="1"/>
      <c r="D199" s="161" t="s">
        <v>229</v>
      </c>
      <c r="G199" s="160">
        <f t="shared" ca="1" si="28"/>
        <v>0</v>
      </c>
      <c r="H199" s="160">
        <f t="shared" ca="1" si="28"/>
        <v>0</v>
      </c>
      <c r="I199" s="160">
        <f t="shared" ca="1" si="28"/>
        <v>0</v>
      </c>
      <c r="J199" s="160">
        <f t="shared" ca="1" si="28"/>
        <v>0</v>
      </c>
      <c r="K199" s="160">
        <f t="shared" ca="1" si="28"/>
        <v>0</v>
      </c>
      <c r="L199" s="160">
        <f t="shared" ca="1" si="28"/>
        <v>0</v>
      </c>
    </row>
    <row r="200" spans="2:15">
      <c r="C200" s="1"/>
      <c r="D200" s="161" t="s">
        <v>230</v>
      </c>
      <c r="G200" s="160">
        <f t="shared" ca="1" si="28"/>
        <v>165651.11682140079</v>
      </c>
      <c r="H200" s="160">
        <f t="shared" ca="1" si="28"/>
        <v>169978.40813733739</v>
      </c>
      <c r="I200" s="160">
        <f t="shared" ca="1" si="28"/>
        <v>172818.25329136089</v>
      </c>
      <c r="J200" s="160">
        <f t="shared" ca="1" si="28"/>
        <v>174986.1166131584</v>
      </c>
      <c r="K200" s="160">
        <f t="shared" ca="1" si="28"/>
        <v>177148.63112462917</v>
      </c>
      <c r="L200" s="160">
        <f t="shared" ca="1" si="28"/>
        <v>179390.80450334545</v>
      </c>
    </row>
    <row r="201" spans="2:15">
      <c r="C201" s="1"/>
      <c r="D201" s="161" t="s">
        <v>231</v>
      </c>
      <c r="G201" s="160">
        <f t="shared" ca="1" si="28"/>
        <v>3254101.7124990369</v>
      </c>
      <c r="H201" s="160">
        <f t="shared" ca="1" si="28"/>
        <v>3349577.4061460583</v>
      </c>
      <c r="I201" s="160">
        <f t="shared" ca="1" si="28"/>
        <v>3388488.690902554</v>
      </c>
      <c r="J201" s="160">
        <f t="shared" ca="1" si="28"/>
        <v>3427955.2672829907</v>
      </c>
      <c r="K201" s="160">
        <f t="shared" ca="1" si="28"/>
        <v>3467984.2237251289</v>
      </c>
      <c r="L201" s="160">
        <f t="shared" ca="1" si="28"/>
        <v>3508582.7495661359</v>
      </c>
    </row>
    <row r="202" spans="2:15">
      <c r="C202" s="1"/>
      <c r="D202" s="161" t="s">
        <v>281</v>
      </c>
      <c r="G202" s="160">
        <f ca="1">G76+G100+G112+G124+G136+G150</f>
        <v>1169029.0595050377</v>
      </c>
      <c r="H202" s="160">
        <f t="shared" ca="1" si="28"/>
        <v>1190929.2328758577</v>
      </c>
      <c r="I202" s="160">
        <f t="shared" ca="1" si="28"/>
        <v>567198.85657267342</v>
      </c>
      <c r="J202" s="160">
        <f t="shared" ca="1" si="28"/>
        <v>576752.60326987877</v>
      </c>
      <c r="K202" s="160">
        <f t="shared" ca="1" si="28"/>
        <v>586467.27073569421</v>
      </c>
      <c r="L202" s="160">
        <f t="shared" ca="1" si="28"/>
        <v>596345.56947675021</v>
      </c>
    </row>
    <row r="203" spans="2:15">
      <c r="C203" s="1"/>
      <c r="D203" s="259" t="s">
        <v>310</v>
      </c>
      <c r="G203" s="160">
        <f t="shared" ca="1" si="28"/>
        <v>857055.57116060879</v>
      </c>
      <c r="H203" s="160">
        <f t="shared" ca="1" si="28"/>
        <v>873111.34449167689</v>
      </c>
      <c r="I203" s="160">
        <f t="shared" ca="1" si="28"/>
        <v>887817.79977992259</v>
      </c>
      <c r="J203" s="160">
        <f t="shared" ca="1" si="28"/>
        <v>902771.96668995544</v>
      </c>
      <c r="K203" s="160">
        <f t="shared" ca="1" si="28"/>
        <v>917978.01761045621</v>
      </c>
      <c r="L203" s="160">
        <f t="shared" ca="1" si="28"/>
        <v>933440.19520870992</v>
      </c>
    </row>
    <row r="204" spans="2:15">
      <c r="C204" s="1"/>
      <c r="D204" s="161" t="s">
        <v>233</v>
      </c>
      <c r="G204" s="160">
        <f t="shared" ca="1" si="28"/>
        <v>7501317.8607566133</v>
      </c>
      <c r="H204" s="160">
        <f t="shared" ca="1" si="28"/>
        <v>2513853.660711538</v>
      </c>
      <c r="I204" s="160">
        <f t="shared" ca="1" si="28"/>
        <v>2539128.2468120158</v>
      </c>
      <c r="J204" s="160">
        <f t="shared" ca="1" si="28"/>
        <v>2559518.1120374179</v>
      </c>
      <c r="K204" s="160">
        <f t="shared" ca="1" si="28"/>
        <v>2579994.5115322345</v>
      </c>
      <c r="L204" s="160">
        <f t="shared" ca="1" si="28"/>
        <v>2601194.3848362495</v>
      </c>
    </row>
    <row r="205" spans="2:15">
      <c r="G205" s="194">
        <f t="shared" ref="G205:H205" ca="1" si="29">SUM(G196:G204)</f>
        <v>19826640.588219613</v>
      </c>
      <c r="H205" s="194">
        <f t="shared" ca="1" si="29"/>
        <v>15408009.654265393</v>
      </c>
      <c r="I205" s="194">
        <f t="shared" ref="I205" ca="1" si="30">SUM(I196:I204)</f>
        <v>14991506.649254164</v>
      </c>
      <c r="J205" s="194">
        <f t="shared" ref="J205" ca="1" si="31">SUM(J196:J204)</f>
        <v>15184854.21988262</v>
      </c>
      <c r="K205" s="194">
        <f t="shared" ref="K205" ca="1" si="32">SUM(K196:K204)</f>
        <v>15380827.902140111</v>
      </c>
      <c r="L205" s="194">
        <f t="shared" ref="L205" ca="1" si="33">SUM(L196:L204)</f>
        <v>15580186.360791642</v>
      </c>
    </row>
    <row r="206" spans="2:15">
      <c r="G206" s="125">
        <f ca="1">G196-G182-G170-G158</f>
        <v>0</v>
      </c>
      <c r="H206" s="125">
        <f t="shared" ref="H206:L206" ca="1" si="34">H196-H182-H170-H158</f>
        <v>0</v>
      </c>
      <c r="I206" s="125">
        <f t="shared" ca="1" si="34"/>
        <v>0</v>
      </c>
      <c r="J206" s="125">
        <f t="shared" ca="1" si="34"/>
        <v>0</v>
      </c>
      <c r="K206" s="125">
        <f t="shared" ca="1" si="34"/>
        <v>0</v>
      </c>
      <c r="L206" s="125">
        <f t="shared" ca="1" si="34"/>
        <v>0</v>
      </c>
      <c r="O206" s="125">
        <f ca="1">SUM(G206:N206)</f>
        <v>0</v>
      </c>
    </row>
    <row r="208" spans="2:15">
      <c r="B208" s="1" t="s">
        <v>266</v>
      </c>
      <c r="F208" s="12"/>
    </row>
    <row r="209" spans="4:15">
      <c r="D209" s="161" t="s">
        <v>267</v>
      </c>
      <c r="F209" s="318"/>
      <c r="G209" s="319"/>
      <c r="H209" s="160">
        <f ca="1">H205</f>
        <v>15408009.654265393</v>
      </c>
      <c r="I209" s="160">
        <f t="shared" ref="I209:L209" ca="1" si="35">I205</f>
        <v>14991506.649254164</v>
      </c>
      <c r="J209" s="160">
        <f t="shared" ca="1" si="35"/>
        <v>15184854.21988262</v>
      </c>
      <c r="K209" s="160">
        <f t="shared" ca="1" si="35"/>
        <v>15380827.902140111</v>
      </c>
      <c r="L209" s="160">
        <f t="shared" ca="1" si="35"/>
        <v>15580186.360791642</v>
      </c>
      <c r="O209" s="125">
        <f ca="1">SUM(H209:L209)-SUM(H205:L205)</f>
        <v>0</v>
      </c>
    </row>
  </sheetData>
  <hyperlinks>
    <hyperlink ref="A3" location="Menu!A4" display="Menu"/>
  </hyperlinks>
  <pageMargins left="0.75" right="0.75" top="1" bottom="1" header="0.5" footer="0.5"/>
  <pageSetup paperSize="9" scale="2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N120"/>
  <sheetViews>
    <sheetView showGridLines="0" zoomScale="70" zoomScaleNormal="70" workbookViewId="0">
      <pane ySplit="7" topLeftCell="A63" activePane="bottomLeft" state="frozen"/>
      <selection activeCell="B51" sqref="B51"/>
      <selection pane="bottomLeft" activeCell="J70" sqref="J70"/>
    </sheetView>
  </sheetViews>
  <sheetFormatPr defaultRowHeight="12.75"/>
  <cols>
    <col min="1" max="1" width="3.28515625" customWidth="1"/>
    <col min="2" max="2" width="4" customWidth="1"/>
    <col min="3" max="3" width="4.140625" customWidth="1"/>
    <col min="4" max="4" width="46.42578125" customWidth="1"/>
    <col min="5" max="5" width="1.7109375" style="12" customWidth="1"/>
    <col min="6" max="7" width="14.42578125" style="12" customWidth="1"/>
    <col min="8" max="12" width="14.42578125" customWidth="1"/>
    <col min="13" max="13" width="15.7109375" customWidth="1"/>
    <col min="14" max="14" width="10.140625" bestFit="1" customWidth="1"/>
  </cols>
  <sheetData>
    <row r="1" spans="1:14" s="30" customFormat="1" ht="18">
      <c r="A1" s="73" t="str">
        <f>Title!A38</f>
        <v>PAL Metering Capex &amp; Opex Expenditure Model</v>
      </c>
      <c r="B1" s="27"/>
      <c r="C1" s="27"/>
      <c r="D1" s="27"/>
      <c r="E1" s="27"/>
      <c r="F1" s="27"/>
      <c r="G1" s="27"/>
      <c r="H1" s="27"/>
      <c r="I1" s="27"/>
      <c r="J1" s="28"/>
      <c r="K1" s="29"/>
      <c r="L1" s="29"/>
      <c r="M1" s="29"/>
    </row>
    <row r="2" spans="1:14" s="30" customFormat="1" ht="15.75">
      <c r="A2" s="155" t="str">
        <f ca="1">MID(CELL("Filename",D1),FIND("]",CELL("Filename",D1))+1,255)</f>
        <v>Capex</v>
      </c>
      <c r="B2" s="31"/>
      <c r="C2" s="31"/>
      <c r="D2" s="31"/>
      <c r="E2" s="31"/>
      <c r="F2" s="31"/>
      <c r="G2" s="31"/>
      <c r="I2" s="31"/>
      <c r="J2" s="232" t="str">
        <f ca="1">Check!G6</f>
        <v>OK</v>
      </c>
      <c r="K2" s="32"/>
      <c r="L2" s="32"/>
      <c r="M2" s="29"/>
    </row>
    <row r="3" spans="1:14">
      <c r="A3" s="33" t="s">
        <v>83</v>
      </c>
      <c r="E3" s="26"/>
      <c r="F3" s="26"/>
      <c r="G3" s="26"/>
    </row>
    <row r="4" spans="1:14">
      <c r="A4" s="1"/>
    </row>
    <row r="5" spans="1:14">
      <c r="A5" s="1"/>
    </row>
    <row r="6" spans="1:14">
      <c r="A6" s="1"/>
      <c r="D6" s="1"/>
      <c r="F6" s="190">
        <v>2014</v>
      </c>
      <c r="G6" s="190">
        <v>2015</v>
      </c>
      <c r="H6" s="190">
        <v>2016</v>
      </c>
      <c r="I6" s="190">
        <v>2017</v>
      </c>
      <c r="J6" s="190">
        <v>2018</v>
      </c>
      <c r="K6" s="190">
        <v>2019</v>
      </c>
      <c r="L6" s="190">
        <v>2020</v>
      </c>
      <c r="N6" s="15">
        <f ca="1">SUM(N10:N114)</f>
        <v>-1.1204974725842476E-8</v>
      </c>
    </row>
    <row r="7" spans="1:14">
      <c r="A7" s="1"/>
      <c r="F7" s="6" t="s">
        <v>87</v>
      </c>
      <c r="G7" s="6" t="s">
        <v>87</v>
      </c>
      <c r="H7" s="6" t="s">
        <v>87</v>
      </c>
      <c r="I7" s="6" t="s">
        <v>87</v>
      </c>
      <c r="J7" s="6" t="s">
        <v>87</v>
      </c>
      <c r="K7" s="6" t="s">
        <v>87</v>
      </c>
      <c r="L7" s="6" t="s">
        <v>87</v>
      </c>
    </row>
    <row r="8" spans="1:14" s="2" customFormat="1">
      <c r="A8" s="3"/>
      <c r="E8" s="24"/>
      <c r="F8" s="24"/>
      <c r="G8" s="24"/>
      <c r="H8" s="14"/>
      <c r="I8" s="14"/>
      <c r="J8" s="14"/>
      <c r="K8" s="14"/>
      <c r="L8" s="14"/>
    </row>
    <row r="9" spans="1:14" s="2" customFormat="1">
      <c r="A9" s="3"/>
      <c r="E9" s="24"/>
      <c r="F9" s="24"/>
      <c r="G9" s="24"/>
      <c r="H9" s="14"/>
      <c r="I9" s="14"/>
      <c r="J9" s="14"/>
      <c r="K9" s="14"/>
      <c r="L9" s="14"/>
    </row>
    <row r="10" spans="1:14">
      <c r="B10" s="1" t="s">
        <v>285</v>
      </c>
      <c r="D10" s="12"/>
      <c r="L10" s="12"/>
      <c r="M10" s="12"/>
      <c r="N10" s="15"/>
    </row>
    <row r="11" spans="1:14">
      <c r="B11" s="1"/>
      <c r="D11" t="s">
        <v>264</v>
      </c>
      <c r="H11" s="159">
        <f>'PAL Cost'!Y91</f>
        <v>10106750.142138619</v>
      </c>
      <c r="I11" s="159">
        <f>'PAL Cost'!Z91</f>
        <v>3458528.1056797169</v>
      </c>
      <c r="J11" s="159">
        <f>'PAL Cost'!AA91</f>
        <v>3456685.1094327033</v>
      </c>
      <c r="K11" s="159">
        <f>'PAL Cost'!AB91</f>
        <v>3454204.1057612407</v>
      </c>
      <c r="L11" s="159">
        <f>'PAL Cost'!AC91</f>
        <v>3452663.9961726968</v>
      </c>
      <c r="M11" s="12"/>
      <c r="N11" s="15"/>
    </row>
    <row r="12" spans="1:14">
      <c r="B12" s="1"/>
      <c r="D12" t="s">
        <v>233</v>
      </c>
      <c r="H12" s="159">
        <f>SUM(Inputs!G172:G174)</f>
        <v>664302.87355928915</v>
      </c>
      <c r="I12" s="159">
        <f>SUM(Inputs!H172:H174)</f>
        <v>699031.98499538063</v>
      </c>
      <c r="J12" s="159">
        <f>SUM(Inputs!I172:I174)</f>
        <v>546166.87463302957</v>
      </c>
      <c r="K12" s="159">
        <f>SUM(Inputs!J172:J174)</f>
        <v>330506.71310290176</v>
      </c>
      <c r="L12" s="159">
        <f>SUM(Inputs!K172:K174)</f>
        <v>1795774.8096719845</v>
      </c>
      <c r="M12" s="12"/>
      <c r="N12" s="15"/>
    </row>
    <row r="13" spans="1:14">
      <c r="B13" s="1"/>
      <c r="D13" t="s">
        <v>265</v>
      </c>
      <c r="H13" s="159">
        <f>'PAL Cost'!Y93+Inputs!G208</f>
        <v>5813102.7458239123</v>
      </c>
      <c r="I13" s="159">
        <f>'PAL Cost'!Z93+Inputs!H208</f>
        <v>4556090.6119568795</v>
      </c>
      <c r="J13" s="159">
        <f>'PAL Cost'!AA93+Inputs!I208</f>
        <v>941253.44710186764</v>
      </c>
      <c r="K13" s="159">
        <f>'PAL Cost'!AB93+Inputs!J208</f>
        <v>951568.32839749369</v>
      </c>
      <c r="L13" s="159">
        <f>'PAL Cost'!AC93+Inputs!K208</f>
        <v>805687.80122443393</v>
      </c>
      <c r="M13" s="12"/>
      <c r="N13" s="15"/>
    </row>
    <row r="14" spans="1:14">
      <c r="B14" s="1"/>
      <c r="D14" t="s">
        <v>148</v>
      </c>
      <c r="H14" s="159">
        <f>'PAL Cost'!Y94</f>
        <v>0</v>
      </c>
      <c r="I14" s="159">
        <f>'PAL Cost'!Z94</f>
        <v>0</v>
      </c>
      <c r="J14" s="159">
        <f>'PAL Cost'!AA94</f>
        <v>0</v>
      </c>
      <c r="K14" s="159">
        <f>'PAL Cost'!AB94</f>
        <v>0</v>
      </c>
      <c r="L14" s="159">
        <f>'PAL Cost'!AC94</f>
        <v>0</v>
      </c>
      <c r="M14" s="12"/>
      <c r="N14" s="15"/>
    </row>
    <row r="15" spans="1:14">
      <c r="H15" s="230">
        <f>SUM(H11:H14)</f>
        <v>16584155.76152182</v>
      </c>
      <c r="I15" s="230">
        <f t="shared" ref="I15:L15" si="0">SUM(I11:I14)</f>
        <v>8713650.7026319765</v>
      </c>
      <c r="J15" s="230">
        <f t="shared" si="0"/>
        <v>4944105.4311676007</v>
      </c>
      <c r="K15" s="230">
        <f t="shared" si="0"/>
        <v>4736279.1472616363</v>
      </c>
      <c r="L15" s="230">
        <f t="shared" si="0"/>
        <v>6054126.6070691152</v>
      </c>
      <c r="N15" s="15">
        <f>SUM(H15:L15)-SUM('PAL Cost'!Y91:AC94)-SUM(Inputs!G172:K174)-SUM(Inputs!G208:K208)</f>
        <v>-1.1204974725842476E-8</v>
      </c>
    </row>
    <row r="16" spans="1:14">
      <c r="H16" s="231"/>
      <c r="I16" s="231"/>
      <c r="J16" s="231"/>
      <c r="K16" s="231"/>
      <c r="L16" s="231"/>
      <c r="N16" s="15"/>
    </row>
    <row r="17" spans="2:12">
      <c r="H17" s="159"/>
      <c r="I17" s="159"/>
      <c r="J17" s="159"/>
      <c r="K17" s="159"/>
      <c r="L17" s="159"/>
    </row>
    <row r="18" spans="2:12">
      <c r="B18" s="1" t="s">
        <v>260</v>
      </c>
      <c r="H18" s="159"/>
      <c r="I18" s="159"/>
      <c r="J18" s="159"/>
      <c r="K18" s="159"/>
      <c r="L18" s="159"/>
    </row>
    <row r="19" spans="2:12">
      <c r="B19" s="1"/>
      <c r="H19" s="159"/>
      <c r="I19" s="159"/>
      <c r="J19" s="159"/>
      <c r="K19" s="159"/>
      <c r="L19" s="159"/>
    </row>
    <row r="20" spans="2:12">
      <c r="C20" s="1" t="s">
        <v>70</v>
      </c>
      <c r="D20" s="12"/>
      <c r="H20" s="159"/>
      <c r="I20" s="159"/>
      <c r="J20" s="159"/>
      <c r="K20" s="159"/>
      <c r="L20" s="159"/>
    </row>
    <row r="21" spans="2:12">
      <c r="D21" t="s">
        <v>264</v>
      </c>
      <c r="H21" s="159">
        <f ca="1">'PAL Cost'!Y85*Inputs!G268+'PAL Cost'!Y86*Inputs!G269+'PAL Cost'!Y87*Inputs!G270</f>
        <v>6009279.883796799</v>
      </c>
      <c r="I21" s="159">
        <f ca="1">'PAL Cost'!Z85*Inputs!H268+'PAL Cost'!Z86*Inputs!H269+'PAL Cost'!Z87*Inputs!H270</f>
        <v>1085562.9382560963</v>
      </c>
      <c r="J21" s="159">
        <f ca="1">'PAL Cost'!AA85*Inputs!I268+'PAL Cost'!AA86*Inputs!I269+'PAL Cost'!AA87*Inputs!I270</f>
        <v>1092045.1897266631</v>
      </c>
      <c r="K21" s="159">
        <f ca="1">'PAL Cost'!AB85*Inputs!J268+'PAL Cost'!AB86*Inputs!J269+'PAL Cost'!AB87*Inputs!J270</f>
        <v>1097802.3393925203</v>
      </c>
      <c r="L21" s="159">
        <f ca="1">'PAL Cost'!AC85*Inputs!K268+'PAL Cost'!AC86*Inputs!K269+'PAL Cost'!AC87*Inputs!K270</f>
        <v>1103888.7705854557</v>
      </c>
    </row>
    <row r="22" spans="2:12">
      <c r="D22" t="s">
        <v>233</v>
      </c>
      <c r="H22" s="159">
        <f>Inputs!G172</f>
        <v>394781.40238611941</v>
      </c>
      <c r="I22" s="159">
        <f>Inputs!H172</f>
        <v>373673.80449235858</v>
      </c>
      <c r="J22" s="159">
        <f>Inputs!I172</f>
        <v>353738.66713147931</v>
      </c>
      <c r="K22" s="159">
        <f>Inputs!J172</f>
        <v>214294.93047649582</v>
      </c>
      <c r="L22" s="159">
        <f>Inputs!K172</f>
        <v>690619.27634904929</v>
      </c>
    </row>
    <row r="23" spans="2:12">
      <c r="D23" t="s">
        <v>265</v>
      </c>
      <c r="H23" s="159">
        <f ca="1">'PAL Cost'!Y88*Inputs!G271+'PAL Cost'!Y89*Inputs!G272+Inputs!G208</f>
        <v>3428351.6597111467</v>
      </c>
      <c r="I23" s="159">
        <f ca="1">'PAL Cost'!Z88*Inputs!H271+'PAL Cost'!Z89*Inputs!H272+Inputs!H208</f>
        <v>2558559.4814587431</v>
      </c>
      <c r="J23" s="159">
        <f ca="1">'PAL Cost'!AA88*Inputs!I271+'PAL Cost'!AA89*Inputs!I272+Inputs!I208</f>
        <v>609371.1207123996</v>
      </c>
      <c r="K23" s="159">
        <f ca="1">'PAL Cost'!AB88*Inputs!J271+'PAL Cost'!AB89*Inputs!J272+Inputs!J208</f>
        <v>610105.46398413263</v>
      </c>
      <c r="L23" s="159">
        <f ca="1">'PAL Cost'!AC88*Inputs!K271+'PAL Cost'!AC89*Inputs!K272+Inputs!K208</f>
        <v>538100.27796556603</v>
      </c>
    </row>
    <row r="24" spans="2:12">
      <c r="D24" t="s">
        <v>148</v>
      </c>
      <c r="H24" s="159">
        <f>Inputs!G178</f>
        <v>0</v>
      </c>
      <c r="I24" s="159">
        <f>Inputs!H178</f>
        <v>0</v>
      </c>
      <c r="J24" s="159">
        <f>Inputs!I178</f>
        <v>0</v>
      </c>
      <c r="K24" s="159">
        <f>Inputs!J178</f>
        <v>0</v>
      </c>
      <c r="L24" s="159">
        <f>Inputs!K178</f>
        <v>0</v>
      </c>
    </row>
    <row r="25" spans="2:12">
      <c r="D25" s="12"/>
      <c r="H25" s="230">
        <f ca="1">SUM(H21:H24)</f>
        <v>9832412.9458940662</v>
      </c>
      <c r="I25" s="230">
        <f ca="1">SUM(I21:I24)</f>
        <v>4017796.2242071982</v>
      </c>
      <c r="J25" s="230">
        <f ca="1">SUM(J21:J24)</f>
        <v>2055154.9775705421</v>
      </c>
      <c r="K25" s="230">
        <f ca="1">SUM(K21:K24)</f>
        <v>1922202.7338531488</v>
      </c>
      <c r="L25" s="230">
        <f ca="1">SUM(L21:L24)</f>
        <v>2332608.3249000711</v>
      </c>
    </row>
    <row r="26" spans="2:12">
      <c r="D26" s="12"/>
      <c r="H26" s="159"/>
      <c r="I26" s="159"/>
      <c r="J26" s="159"/>
      <c r="K26" s="159"/>
      <c r="L26" s="159"/>
    </row>
    <row r="27" spans="2:12">
      <c r="C27" s="1" t="s">
        <v>257</v>
      </c>
      <c r="D27" s="12"/>
      <c r="H27" s="159"/>
      <c r="I27" s="159"/>
      <c r="J27" s="159"/>
      <c r="K27" s="159"/>
      <c r="L27" s="159"/>
    </row>
    <row r="28" spans="2:12">
      <c r="D28" t="s">
        <v>264</v>
      </c>
      <c r="H28" s="159">
        <f ca="1">'PAL Cost'!Y85*Inputs!G275+'PAL Cost'!Y86*Inputs!G276+'PAL Cost'!Y87*Inputs!G277</f>
        <v>0</v>
      </c>
      <c r="I28" s="159">
        <f ca="1">'PAL Cost'!Z85*Inputs!H275+'PAL Cost'!Z86*Inputs!H276+'PAL Cost'!Z87*Inputs!H277</f>
        <v>0</v>
      </c>
      <c r="J28" s="159">
        <f ca="1">'PAL Cost'!AA85*Inputs!I275+'PAL Cost'!AA86*Inputs!I276+'PAL Cost'!AA87*Inputs!I277</f>
        <v>0</v>
      </c>
      <c r="K28" s="159">
        <f ca="1">'PAL Cost'!AB85*Inputs!J275+'PAL Cost'!AB86*Inputs!J276+'PAL Cost'!AB87*Inputs!J277</f>
        <v>0</v>
      </c>
      <c r="L28" s="159">
        <f ca="1">'PAL Cost'!AC85*Inputs!K275+'PAL Cost'!AC86*Inputs!K276+'PAL Cost'!AC87*Inputs!K277</f>
        <v>0</v>
      </c>
    </row>
    <row r="29" spans="2:12">
      <c r="D29" t="s">
        <v>233</v>
      </c>
      <c r="H29" s="159">
        <f>Inputs!G173</f>
        <v>99000.258446534877</v>
      </c>
      <c r="I29" s="159">
        <f>Inputs!H173</f>
        <v>217626.41430373446</v>
      </c>
      <c r="J29" s="159">
        <f>Inputs!I173</f>
        <v>52819.968586186456</v>
      </c>
      <c r="K29" s="159">
        <f>Inputs!J173</f>
        <v>31888.499961911682</v>
      </c>
      <c r="L29" s="159">
        <f>Inputs!K173</f>
        <v>896584.42604268703</v>
      </c>
    </row>
    <row r="30" spans="2:12">
      <c r="D30" t="s">
        <v>265</v>
      </c>
      <c r="H30" s="159">
        <f ca="1">'PAL Cost'!Y88*Inputs!G278+'PAL Cost'!Y89*Inputs!G279</f>
        <v>0</v>
      </c>
      <c r="I30" s="159">
        <f ca="1">'PAL Cost'!Z88*Inputs!H278+'PAL Cost'!Z89*Inputs!H279</f>
        <v>0</v>
      </c>
      <c r="J30" s="159">
        <f ca="1">'PAL Cost'!AA88*Inputs!I278+'PAL Cost'!AA89*Inputs!I279</f>
        <v>0</v>
      </c>
      <c r="K30" s="159">
        <f ca="1">'PAL Cost'!AB88*Inputs!J278+'PAL Cost'!AB89*Inputs!J279</f>
        <v>0</v>
      </c>
      <c r="L30" s="159">
        <f ca="1">'PAL Cost'!AC88*Inputs!K278+'PAL Cost'!AC89*Inputs!K279</f>
        <v>0</v>
      </c>
    </row>
    <row r="31" spans="2:12">
      <c r="D31" t="s">
        <v>148</v>
      </c>
      <c r="H31" s="159">
        <f>Inputs!G179</f>
        <v>0</v>
      </c>
      <c r="I31" s="159">
        <f>Inputs!H179</f>
        <v>0</v>
      </c>
      <c r="J31" s="159">
        <f>Inputs!I179</f>
        <v>0</v>
      </c>
      <c r="K31" s="159">
        <f>Inputs!J179</f>
        <v>0</v>
      </c>
      <c r="L31" s="159">
        <f>Inputs!K179</f>
        <v>0</v>
      </c>
    </row>
    <row r="32" spans="2:12">
      <c r="H32" s="230">
        <f ca="1">SUM(H28:H31)</f>
        <v>99000.258446534877</v>
      </c>
      <c r="I32" s="230">
        <f ca="1">SUM(I28:I31)</f>
        <v>217626.41430373446</v>
      </c>
      <c r="J32" s="230">
        <f ca="1">SUM(J28:J31)</f>
        <v>52819.968586186456</v>
      </c>
      <c r="K32" s="230">
        <f ca="1">SUM(K28:K31)</f>
        <v>31888.499961911682</v>
      </c>
      <c r="L32" s="230">
        <f ca="1">SUM(L28:L31)</f>
        <v>896584.42604268703</v>
      </c>
    </row>
    <row r="33" spans="2:14">
      <c r="H33" s="159"/>
      <c r="I33" s="159"/>
      <c r="J33" s="159"/>
      <c r="K33" s="159"/>
      <c r="L33" s="159"/>
    </row>
    <row r="34" spans="2:14">
      <c r="C34" s="1" t="s">
        <v>77</v>
      </c>
      <c r="D34" s="12"/>
      <c r="H34" s="159"/>
      <c r="I34" s="159"/>
      <c r="J34" s="159"/>
      <c r="K34" s="159"/>
      <c r="L34" s="159"/>
    </row>
    <row r="35" spans="2:14">
      <c r="D35" t="s">
        <v>264</v>
      </c>
      <c r="H35" s="159">
        <f ca="1">'PAL Cost'!Y85*Inputs!G282+'PAL Cost'!Y86*Inputs!G283+'PAL Cost'!Y87*Inputs!G284</f>
        <v>4097470.25834182</v>
      </c>
      <c r="I35" s="159">
        <f ca="1">'PAL Cost'!Z85*Inputs!H282+'PAL Cost'!Z86*Inputs!H283+'PAL Cost'!Z87*Inputs!H284</f>
        <v>2372965.1674236204</v>
      </c>
      <c r="J35" s="159">
        <f ca="1">'PAL Cost'!AA85*Inputs!I282+'PAL Cost'!AA86*Inputs!I283+'PAL Cost'!AA87*Inputs!I284</f>
        <v>2364639.9197060401</v>
      </c>
      <c r="K35" s="159">
        <f ca="1">'PAL Cost'!AB85*Inputs!J282+'PAL Cost'!AB86*Inputs!J283+'PAL Cost'!AB87*Inputs!J284</f>
        <v>2356401.7663687207</v>
      </c>
      <c r="L35" s="159">
        <f ca="1">'PAL Cost'!AC85*Inputs!K282+'PAL Cost'!AC86*Inputs!K283+'PAL Cost'!AC87*Inputs!K284</f>
        <v>2348775.2255872404</v>
      </c>
    </row>
    <row r="36" spans="2:14">
      <c r="D36" t="s">
        <v>233</v>
      </c>
      <c r="H36" s="159">
        <f>Inputs!G174</f>
        <v>170521.21272663487</v>
      </c>
      <c r="I36" s="159">
        <f>Inputs!H174</f>
        <v>107731.76619928764</v>
      </c>
      <c r="J36" s="159">
        <f>Inputs!I174</f>
        <v>139608.23891536376</v>
      </c>
      <c r="K36" s="159">
        <f>Inputs!J174</f>
        <v>84323.282664494254</v>
      </c>
      <c r="L36" s="159">
        <f>Inputs!K174</f>
        <v>208571.10728024831</v>
      </c>
    </row>
    <row r="37" spans="2:14">
      <c r="D37" t="s">
        <v>265</v>
      </c>
      <c r="H37" s="159">
        <f ca="1">Inputs!G285+'PAL Cost'!Y89*Inputs!G286</f>
        <v>2384751.0861127656</v>
      </c>
      <c r="I37" s="159">
        <f ca="1">Inputs!H285+'PAL Cost'!Z89*Inputs!H286</f>
        <v>1997531.1304981371</v>
      </c>
      <c r="J37" s="159">
        <f ca="1">Inputs!I285+'PAL Cost'!AA89*Inputs!I286</f>
        <v>331882.32638946787</v>
      </c>
      <c r="K37" s="159">
        <f ca="1">Inputs!J285+'PAL Cost'!AB89*Inputs!J286</f>
        <v>341462.86441336077</v>
      </c>
      <c r="L37" s="159">
        <f ca="1">Inputs!K285+'PAL Cost'!AC89*Inputs!K286</f>
        <v>267587.52325886779</v>
      </c>
    </row>
    <row r="38" spans="2:14">
      <c r="D38" t="s">
        <v>148</v>
      </c>
      <c r="H38" s="159">
        <f>Inputs!G180</f>
        <v>0</v>
      </c>
      <c r="I38" s="159">
        <f>Inputs!H180</f>
        <v>0</v>
      </c>
      <c r="J38" s="159">
        <f>Inputs!I180</f>
        <v>0</v>
      </c>
      <c r="K38" s="159">
        <f>Inputs!J180</f>
        <v>0</v>
      </c>
      <c r="L38" s="159">
        <f>Inputs!K180</f>
        <v>0</v>
      </c>
    </row>
    <row r="39" spans="2:14">
      <c r="H39" s="230">
        <f ca="1">SUM(H35:H38)</f>
        <v>6652742.5571812205</v>
      </c>
      <c r="I39" s="230">
        <f ca="1">SUM(I35:I38)</f>
        <v>4478228.0641210452</v>
      </c>
      <c r="J39" s="230">
        <f ca="1">SUM(J35:J38)</f>
        <v>2836130.4850108717</v>
      </c>
      <c r="K39" s="230">
        <f ca="1">SUM(K35:K38)</f>
        <v>2782187.9134465754</v>
      </c>
      <c r="L39" s="230">
        <f ca="1">SUM(L35:L38)</f>
        <v>2824933.8561263564</v>
      </c>
      <c r="N39" s="15">
        <f ca="1">SUM(H21:L39)-SUM(H15:L15)*2</f>
        <v>0</v>
      </c>
    </row>
    <row r="40" spans="2:14">
      <c r="H40" s="231"/>
      <c r="I40" s="231"/>
      <c r="J40" s="231"/>
      <c r="K40" s="231"/>
      <c r="L40" s="231"/>
      <c r="N40" s="15"/>
    </row>
    <row r="41" spans="2:14">
      <c r="H41" s="159"/>
      <c r="I41" s="159"/>
      <c r="J41" s="159"/>
      <c r="K41" s="159"/>
      <c r="L41" s="159"/>
    </row>
    <row r="42" spans="2:14">
      <c r="B42" s="1" t="s">
        <v>259</v>
      </c>
      <c r="H42" s="159"/>
      <c r="I42" s="159"/>
      <c r="J42" s="159"/>
      <c r="K42" s="159"/>
      <c r="L42" s="159"/>
    </row>
    <row r="43" spans="2:14">
      <c r="B43" s="1"/>
      <c r="H43" s="159"/>
      <c r="I43" s="159"/>
      <c r="J43" s="159"/>
      <c r="K43" s="159"/>
      <c r="L43" s="159"/>
    </row>
    <row r="44" spans="2:14">
      <c r="C44" s="1" t="s">
        <v>70</v>
      </c>
      <c r="D44" s="12"/>
      <c r="H44" s="159"/>
      <c r="I44" s="159"/>
      <c r="J44" s="159"/>
      <c r="K44" s="159"/>
      <c r="L44" s="231"/>
      <c r="M44" s="12"/>
      <c r="N44" s="15"/>
    </row>
    <row r="45" spans="2:14">
      <c r="D45" t="s">
        <v>264</v>
      </c>
      <c r="H45" s="159">
        <f ca="1">H21*Inputs!G$19</f>
        <v>132251.24242243587</v>
      </c>
      <c r="I45" s="159">
        <f ca="1">I21*Inputs!H$19</f>
        <v>47788.482654009131</v>
      </c>
      <c r="J45" s="159">
        <f ca="1">J21*Inputs!I$19</f>
        <v>67853.686192510955</v>
      </c>
      <c r="K45" s="159">
        <f ca="1">K21*Inputs!J$19</f>
        <v>88213.19903676433</v>
      </c>
      <c r="L45" s="159">
        <f ca="1">L21*Inputs!K$19</f>
        <v>109508.6831866562</v>
      </c>
      <c r="M45" s="12"/>
      <c r="N45" s="15"/>
    </row>
    <row r="46" spans="2:14">
      <c r="D46" t="s">
        <v>233</v>
      </c>
      <c r="H46" s="159">
        <f>H22*Inputs!G$19</f>
        <v>8688.2841139774318</v>
      </c>
      <c r="I46" s="159">
        <f>I22*Inputs!H$19</f>
        <v>16449.810043190642</v>
      </c>
      <c r="J46" s="159">
        <f>J22*Inputs!I$19</f>
        <v>21979.376622412725</v>
      </c>
      <c r="K46" s="159">
        <f>K22*Inputs!J$19</f>
        <v>17219.530945027149</v>
      </c>
      <c r="L46" s="159">
        <f>L22*Inputs!K$19</f>
        <v>68511.257249401577</v>
      </c>
      <c r="M46" s="12"/>
      <c r="N46" s="15"/>
    </row>
    <row r="47" spans="2:14">
      <c r="D47" t="s">
        <v>265</v>
      </c>
      <c r="H47" s="159">
        <f ca="1">H23*Inputs!G$19</f>
        <v>75450.598944535843</v>
      </c>
      <c r="I47" s="159">
        <f ca="1">I23*Inputs!H$19</f>
        <v>112632.50714450698</v>
      </c>
      <c r="J47" s="159">
        <f ca="1">J23*Inputs!I$19</f>
        <v>37862.972328047363</v>
      </c>
      <c r="K47" s="159">
        <f ca="1">K23*Inputs!J$19</f>
        <v>49024.631116773911</v>
      </c>
      <c r="L47" s="159">
        <f ca="1">L23*Inputs!K$19</f>
        <v>53380.969561933867</v>
      </c>
      <c r="M47" s="12"/>
      <c r="N47" s="15"/>
    </row>
    <row r="48" spans="2:14">
      <c r="D48" t="s">
        <v>148</v>
      </c>
      <c r="H48" s="159">
        <f>H24*Inputs!G$19</f>
        <v>0</v>
      </c>
      <c r="I48" s="159">
        <f>I24*Inputs!H$19</f>
        <v>0</v>
      </c>
      <c r="J48" s="159">
        <f>J24*Inputs!I$19</f>
        <v>0</v>
      </c>
      <c r="K48" s="159">
        <f>K24*Inputs!J$19</f>
        <v>0</v>
      </c>
      <c r="L48" s="159">
        <f>L24*Inputs!K$19</f>
        <v>0</v>
      </c>
      <c r="M48" s="12"/>
      <c r="N48" s="15"/>
    </row>
    <row r="49" spans="3:14">
      <c r="D49" s="12"/>
      <c r="H49" s="230">
        <f ca="1">SUM(H45:H48)</f>
        <v>216390.12548094912</v>
      </c>
      <c r="I49" s="230">
        <f ca="1">SUM(I45:I48)</f>
        <v>176870.79984170676</v>
      </c>
      <c r="J49" s="230">
        <f ca="1">SUM(J45:J48)</f>
        <v>127696.03514297103</v>
      </c>
      <c r="K49" s="230">
        <f ca="1">SUM(K45:K48)</f>
        <v>154457.36109856539</v>
      </c>
      <c r="L49" s="230">
        <f ca="1">SUM(L45:L48)</f>
        <v>231400.90999799164</v>
      </c>
      <c r="M49" s="12"/>
      <c r="N49" s="15">
        <f ca="1">SUMPRODUCT(H25:L25*Inputs!G19:K19)-SUM(H49:L49)</f>
        <v>0</v>
      </c>
    </row>
    <row r="50" spans="3:14">
      <c r="D50" s="12"/>
      <c r="H50" s="231"/>
      <c r="I50" s="231"/>
      <c r="J50" s="231"/>
      <c r="K50" s="231"/>
      <c r="L50" s="231"/>
      <c r="M50" s="12"/>
      <c r="N50" s="15"/>
    </row>
    <row r="51" spans="3:14">
      <c r="C51" s="1" t="s">
        <v>257</v>
      </c>
      <c r="D51" s="12"/>
      <c r="H51" s="159"/>
      <c r="I51" s="159"/>
      <c r="J51" s="159"/>
      <c r="K51" s="159"/>
      <c r="L51" s="231"/>
      <c r="M51" s="12"/>
      <c r="N51" s="15"/>
    </row>
    <row r="52" spans="3:14">
      <c r="D52" t="s">
        <v>264</v>
      </c>
      <c r="H52" s="159">
        <f ca="1">H28*Inputs!G$18</f>
        <v>0</v>
      </c>
      <c r="I52" s="159">
        <f ca="1">I28*Inputs!H$18</f>
        <v>0</v>
      </c>
      <c r="J52" s="159">
        <f ca="1">J28*Inputs!I$18</f>
        <v>0</v>
      </c>
      <c r="K52" s="159">
        <f ca="1">K28*Inputs!J$18</f>
        <v>0</v>
      </c>
      <c r="L52" s="159">
        <f ca="1">L28*Inputs!K$18</f>
        <v>0</v>
      </c>
      <c r="M52" s="12"/>
      <c r="N52" s="15"/>
    </row>
    <row r="53" spans="3:14">
      <c r="D53" t="s">
        <v>233</v>
      </c>
      <c r="H53" s="159">
        <f>H29*Inputs!G$18</f>
        <v>0</v>
      </c>
      <c r="I53" s="159">
        <f>I29*Inputs!H$18</f>
        <v>0</v>
      </c>
      <c r="J53" s="159">
        <f>J29*Inputs!I$18</f>
        <v>0</v>
      </c>
      <c r="K53" s="159">
        <f>K29*Inputs!J$18</f>
        <v>0</v>
      </c>
      <c r="L53" s="159">
        <f>L29*Inputs!K$18</f>
        <v>0</v>
      </c>
      <c r="M53" s="12"/>
      <c r="N53" s="15"/>
    </row>
    <row r="54" spans="3:14">
      <c r="D54" t="s">
        <v>265</v>
      </c>
      <c r="H54" s="159">
        <f ca="1">H30*Inputs!G$18</f>
        <v>0</v>
      </c>
      <c r="I54" s="159">
        <f ca="1">I30*Inputs!H$18</f>
        <v>0</v>
      </c>
      <c r="J54" s="159">
        <f ca="1">J30*Inputs!I$18</f>
        <v>0</v>
      </c>
      <c r="K54" s="159">
        <f ca="1">K30*Inputs!J$18</f>
        <v>0</v>
      </c>
      <c r="L54" s="159">
        <f ca="1">L30*Inputs!K$18</f>
        <v>0</v>
      </c>
    </row>
    <row r="55" spans="3:14">
      <c r="D55" t="s">
        <v>148</v>
      </c>
      <c r="H55" s="159">
        <f>H31*Inputs!G$18</f>
        <v>0</v>
      </c>
      <c r="I55" s="159">
        <f>I31*Inputs!H$18</f>
        <v>0</v>
      </c>
      <c r="J55" s="159">
        <f>J31*Inputs!I$18</f>
        <v>0</v>
      </c>
      <c r="K55" s="159">
        <f>K31*Inputs!J$18</f>
        <v>0</v>
      </c>
      <c r="L55" s="159">
        <f>L31*Inputs!K$18</f>
        <v>0</v>
      </c>
    </row>
    <row r="56" spans="3:14">
      <c r="H56" s="230">
        <f ca="1">SUM(H52:H55)</f>
        <v>0</v>
      </c>
      <c r="I56" s="230">
        <f ca="1">SUM(I52:I55)</f>
        <v>0</v>
      </c>
      <c r="J56" s="230">
        <f ca="1">SUM(J52:J55)</f>
        <v>0</v>
      </c>
      <c r="K56" s="230">
        <f ca="1">SUM(K52:K55)</f>
        <v>0</v>
      </c>
      <c r="L56" s="230">
        <f ca="1">SUM(L52:L55)</f>
        <v>0</v>
      </c>
      <c r="N56" s="15">
        <f ca="1">SUMPRODUCT(H32:L32*Inputs!G18:K18)-SUM(H56:L56)</f>
        <v>0</v>
      </c>
    </row>
    <row r="57" spans="3:14">
      <c r="H57" s="159"/>
      <c r="I57" s="159"/>
      <c r="J57" s="159"/>
      <c r="K57" s="159"/>
      <c r="L57" s="159"/>
    </row>
    <row r="58" spans="3:14">
      <c r="C58" s="1" t="s">
        <v>77</v>
      </c>
      <c r="D58" s="12"/>
      <c r="H58" s="159"/>
      <c r="I58" s="159"/>
      <c r="J58" s="159"/>
      <c r="K58" s="159"/>
      <c r="L58" s="159"/>
    </row>
    <row r="59" spans="3:14">
      <c r="D59" t="s">
        <v>264</v>
      </c>
      <c r="H59" s="159">
        <f ca="1">H35*Inputs!G$17</f>
        <v>167108.8950889491</v>
      </c>
      <c r="I59" s="159">
        <f ca="1">I35*Inputs!H$17</f>
        <v>138377.35228875533</v>
      </c>
      <c r="J59" s="159">
        <f ca="1">J35*Inputs!I$17</f>
        <v>180043.85285779828</v>
      </c>
      <c r="K59" s="159">
        <f ca="1">K35*Inputs!J$17</f>
        <v>222129.24943882597</v>
      </c>
      <c r="L59" s="159">
        <f ca="1">L35*Inputs!K$17</f>
        <v>264701.84561149491</v>
      </c>
    </row>
    <row r="60" spans="3:14">
      <c r="D60" t="s">
        <v>233</v>
      </c>
      <c r="H60" s="159">
        <f>H36*Inputs!G$17</f>
        <v>6954.4400938512999</v>
      </c>
      <c r="I60" s="159">
        <f>I36*Inputs!H$17</f>
        <v>6282.2820868602103</v>
      </c>
      <c r="J60" s="159">
        <f>J36*Inputs!I$17</f>
        <v>10629.781310694794</v>
      </c>
      <c r="K60" s="159">
        <f>K36*Inputs!J$17</f>
        <v>7948.8429162682824</v>
      </c>
      <c r="L60" s="159">
        <f>L36*Inputs!K$17</f>
        <v>23505.508929451284</v>
      </c>
    </row>
    <row r="61" spans="3:14">
      <c r="D61" t="s">
        <v>265</v>
      </c>
      <c r="H61" s="159">
        <f ca="1">H37*Inputs!G$17</f>
        <v>97258.331101040705</v>
      </c>
      <c r="I61" s="159">
        <f ca="1">I37*Inputs!H$17</f>
        <v>116484.25048430191</v>
      </c>
      <c r="J61" s="159">
        <f ca="1">J37*Inputs!I$17</f>
        <v>25269.544102933596</v>
      </c>
      <c r="K61" s="159">
        <f ca="1">K37*Inputs!J$17</f>
        <v>32188.436991479866</v>
      </c>
      <c r="L61" s="159">
        <f ca="1">L37*Inputs!K$17</f>
        <v>30156.530304649306</v>
      </c>
    </row>
    <row r="62" spans="3:14">
      <c r="D62" t="s">
        <v>148</v>
      </c>
      <c r="H62" s="159">
        <f>H38*Inputs!G$17</f>
        <v>0</v>
      </c>
      <c r="I62" s="159">
        <f>I38*Inputs!H$17</f>
        <v>0</v>
      </c>
      <c r="J62" s="159">
        <f>J38*Inputs!I$17</f>
        <v>0</v>
      </c>
      <c r="K62" s="159">
        <f>K38*Inputs!J$17</f>
        <v>0</v>
      </c>
      <c r="L62" s="159">
        <f>L38*Inputs!K$17</f>
        <v>0</v>
      </c>
    </row>
    <row r="63" spans="3:14">
      <c r="H63" s="230">
        <f ca="1">SUM(H59:H62)</f>
        <v>271321.66628384113</v>
      </c>
      <c r="I63" s="230">
        <f ca="1">SUM(I59:I62)</f>
        <v>261143.88485991745</v>
      </c>
      <c r="J63" s="230">
        <f ca="1">SUM(J59:J62)</f>
        <v>215943.17827142667</v>
      </c>
      <c r="K63" s="230">
        <f ca="1">SUM(K59:K62)</f>
        <v>262266.5293465741</v>
      </c>
      <c r="L63" s="230">
        <f ca="1">SUM(L59:L62)</f>
        <v>318363.88484559552</v>
      </c>
      <c r="N63" s="15">
        <f ca="1">SUMPRODUCT(H39:L39*Inputs!G17:K17)-SUM(H63:L63)</f>
        <v>0</v>
      </c>
    </row>
    <row r="64" spans="3:14">
      <c r="H64" s="231"/>
      <c r="I64" s="231"/>
      <c r="J64" s="231"/>
      <c r="K64" s="231"/>
      <c r="L64" s="231"/>
      <c r="N64" s="15"/>
    </row>
    <row r="65" spans="2:14">
      <c r="H65" s="231"/>
      <c r="I65" s="231"/>
      <c r="J65" s="231"/>
      <c r="K65" s="231"/>
      <c r="L65" s="231"/>
      <c r="N65" s="15"/>
    </row>
    <row r="66" spans="2:14">
      <c r="B66" s="1" t="s">
        <v>258</v>
      </c>
      <c r="H66" s="159"/>
      <c r="I66" s="159"/>
      <c r="J66" s="159"/>
      <c r="K66" s="159"/>
      <c r="L66" s="159"/>
    </row>
    <row r="67" spans="2:14">
      <c r="H67" s="159"/>
      <c r="I67" s="159"/>
      <c r="J67" s="159"/>
      <c r="K67" s="159"/>
      <c r="L67" s="159"/>
    </row>
    <row r="68" spans="2:14">
      <c r="C68" s="1" t="s">
        <v>70</v>
      </c>
      <c r="D68" s="12"/>
      <c r="H68" s="159"/>
      <c r="I68" s="159"/>
      <c r="J68" s="159"/>
      <c r="K68" s="159"/>
      <c r="L68" s="159"/>
    </row>
    <row r="69" spans="2:14">
      <c r="D69" t="s">
        <v>264</v>
      </c>
      <c r="H69" s="159">
        <f t="shared" ref="H69:L72" ca="1" si="1">H21+H45</f>
        <v>6141531.1262192344</v>
      </c>
      <c r="I69" s="159">
        <f t="shared" ca="1" si="1"/>
        <v>1133351.4209101056</v>
      </c>
      <c r="J69" s="159">
        <f t="shared" ca="1" si="1"/>
        <v>1159898.8759191739</v>
      </c>
      <c r="K69" s="159">
        <f t="shared" ca="1" si="1"/>
        <v>1186015.5384292845</v>
      </c>
      <c r="L69" s="159">
        <f t="shared" ca="1" si="1"/>
        <v>1213397.4537721118</v>
      </c>
    </row>
    <row r="70" spans="2:14">
      <c r="D70" t="s">
        <v>233</v>
      </c>
      <c r="H70" s="159">
        <f t="shared" si="1"/>
        <v>403469.68650009687</v>
      </c>
      <c r="I70" s="159">
        <f t="shared" si="1"/>
        <v>390123.61453554925</v>
      </c>
      <c r="J70" s="159">
        <f t="shared" si="1"/>
        <v>375718.04375389201</v>
      </c>
      <c r="K70" s="159">
        <f t="shared" si="1"/>
        <v>231514.46142152298</v>
      </c>
      <c r="L70" s="159">
        <f t="shared" si="1"/>
        <v>759130.53359845083</v>
      </c>
    </row>
    <row r="71" spans="2:14">
      <c r="D71" t="s">
        <v>265</v>
      </c>
      <c r="H71" s="159">
        <f t="shared" ca="1" si="1"/>
        <v>3503802.2586556827</v>
      </c>
      <c r="I71" s="159">
        <f t="shared" ca="1" si="1"/>
        <v>2671191.9886032501</v>
      </c>
      <c r="J71" s="159">
        <f t="shared" ca="1" si="1"/>
        <v>647234.09304044698</v>
      </c>
      <c r="K71" s="159">
        <f ca="1">K23+K47</f>
        <v>659130.09510090656</v>
      </c>
      <c r="L71" s="159">
        <f t="shared" ca="1" si="1"/>
        <v>591481.24752749992</v>
      </c>
    </row>
    <row r="72" spans="2:14">
      <c r="D72" t="s">
        <v>148</v>
      </c>
      <c r="H72" s="159">
        <f t="shared" si="1"/>
        <v>0</v>
      </c>
      <c r="I72" s="159">
        <f t="shared" si="1"/>
        <v>0</v>
      </c>
      <c r="J72" s="159">
        <f t="shared" si="1"/>
        <v>0</v>
      </c>
      <c r="K72" s="159">
        <f t="shared" si="1"/>
        <v>0</v>
      </c>
      <c r="L72" s="159">
        <f t="shared" si="1"/>
        <v>0</v>
      </c>
    </row>
    <row r="73" spans="2:14">
      <c r="D73" s="12"/>
      <c r="H73" s="230">
        <f ca="1">SUM(H69:H72)</f>
        <v>10048803.071375014</v>
      </c>
      <c r="I73" s="230">
        <f ca="1">SUM(I69:I72)</f>
        <v>4194667.0240489049</v>
      </c>
      <c r="J73" s="230">
        <f ca="1">SUM(J69:J72)</f>
        <v>2182851.0127135129</v>
      </c>
      <c r="K73" s="230">
        <f ca="1">SUM(K69:K72)</f>
        <v>2076660.0949517139</v>
      </c>
      <c r="L73" s="230">
        <f ca="1">SUM(L69:L72)</f>
        <v>2564009.2348980624</v>
      </c>
    </row>
    <row r="74" spans="2:14">
      <c r="D74" s="12"/>
      <c r="H74" s="159"/>
      <c r="I74" s="159"/>
      <c r="J74" s="159"/>
      <c r="K74" s="159"/>
      <c r="L74" s="159"/>
    </row>
    <row r="75" spans="2:14">
      <c r="C75" s="1" t="s">
        <v>257</v>
      </c>
      <c r="D75" s="12"/>
      <c r="H75" s="159"/>
      <c r="I75" s="159"/>
      <c r="J75" s="159"/>
      <c r="K75" s="159"/>
      <c r="L75" s="159"/>
    </row>
    <row r="76" spans="2:14">
      <c r="D76" t="s">
        <v>264</v>
      </c>
      <c r="H76" s="159">
        <f t="shared" ref="H76:L79" ca="1" si="2">H28+H52</f>
        <v>0</v>
      </c>
      <c r="I76" s="159">
        <f t="shared" ca="1" si="2"/>
        <v>0</v>
      </c>
      <c r="J76" s="159">
        <f t="shared" ca="1" si="2"/>
        <v>0</v>
      </c>
      <c r="K76" s="159">
        <f t="shared" ca="1" si="2"/>
        <v>0</v>
      </c>
      <c r="L76" s="159">
        <f t="shared" ca="1" si="2"/>
        <v>0</v>
      </c>
    </row>
    <row r="77" spans="2:14">
      <c r="D77" t="s">
        <v>233</v>
      </c>
      <c r="H77" s="159">
        <f t="shared" si="2"/>
        <v>99000.258446534877</v>
      </c>
      <c r="I77" s="159">
        <f t="shared" si="2"/>
        <v>217626.41430373446</v>
      </c>
      <c r="J77" s="159">
        <f t="shared" si="2"/>
        <v>52819.968586186456</v>
      </c>
      <c r="K77" s="159">
        <f t="shared" si="2"/>
        <v>31888.499961911682</v>
      </c>
      <c r="L77" s="159">
        <f t="shared" si="2"/>
        <v>896584.42604268703</v>
      </c>
    </row>
    <row r="78" spans="2:14">
      <c r="D78" t="s">
        <v>265</v>
      </c>
      <c r="H78" s="159">
        <f t="shared" ca="1" si="2"/>
        <v>0</v>
      </c>
      <c r="I78" s="159">
        <f t="shared" ca="1" si="2"/>
        <v>0</v>
      </c>
      <c r="J78" s="159">
        <f t="shared" ca="1" si="2"/>
        <v>0</v>
      </c>
      <c r="K78" s="159">
        <f t="shared" ca="1" si="2"/>
        <v>0</v>
      </c>
      <c r="L78" s="159">
        <f t="shared" ca="1" si="2"/>
        <v>0</v>
      </c>
    </row>
    <row r="79" spans="2:14">
      <c r="D79" t="s">
        <v>148</v>
      </c>
      <c r="H79" s="159">
        <f t="shared" si="2"/>
        <v>0</v>
      </c>
      <c r="I79" s="159">
        <f t="shared" si="2"/>
        <v>0</v>
      </c>
      <c r="J79" s="159">
        <f t="shared" si="2"/>
        <v>0</v>
      </c>
      <c r="K79" s="159">
        <f t="shared" si="2"/>
        <v>0</v>
      </c>
      <c r="L79" s="159">
        <f t="shared" si="2"/>
        <v>0</v>
      </c>
    </row>
    <row r="80" spans="2:14">
      <c r="H80" s="230">
        <f ca="1">SUM(H76:H79)</f>
        <v>99000.258446534877</v>
      </c>
      <c r="I80" s="230">
        <f ca="1">SUM(I76:I79)</f>
        <v>217626.41430373446</v>
      </c>
      <c r="J80" s="230">
        <f ca="1">SUM(J76:J79)</f>
        <v>52819.968586186456</v>
      </c>
      <c r="K80" s="230">
        <f ca="1">SUM(K76:K79)</f>
        <v>31888.499961911682</v>
      </c>
      <c r="L80" s="230">
        <f ca="1">SUM(L76:L79)</f>
        <v>896584.42604268703</v>
      </c>
    </row>
    <row r="81" spans="2:14">
      <c r="H81" s="231"/>
      <c r="I81" s="231"/>
      <c r="J81" s="231"/>
      <c r="K81" s="231"/>
      <c r="L81" s="231"/>
    </row>
    <row r="82" spans="2:14">
      <c r="C82" s="1" t="s">
        <v>77</v>
      </c>
      <c r="D82" s="12"/>
      <c r="H82" s="159"/>
      <c r="I82" s="159"/>
      <c r="J82" s="159"/>
      <c r="K82" s="159"/>
      <c r="L82" s="159"/>
    </row>
    <row r="83" spans="2:14">
      <c r="D83" t="s">
        <v>264</v>
      </c>
      <c r="H83" s="159">
        <f t="shared" ref="H83:L86" ca="1" si="3">H35+H59</f>
        <v>4264579.1534307692</v>
      </c>
      <c r="I83" s="159">
        <f t="shared" ca="1" si="3"/>
        <v>2511342.5197123755</v>
      </c>
      <c r="J83" s="159">
        <f t="shared" ca="1" si="3"/>
        <v>2544683.7725638384</v>
      </c>
      <c r="K83" s="159">
        <f t="shared" ca="1" si="3"/>
        <v>2578531.0158075467</v>
      </c>
      <c r="L83" s="159">
        <f t="shared" ca="1" si="3"/>
        <v>2613477.0711987354</v>
      </c>
    </row>
    <row r="84" spans="2:14">
      <c r="D84" t="s">
        <v>233</v>
      </c>
      <c r="H84" s="159">
        <f t="shared" si="3"/>
        <v>177475.65282048617</v>
      </c>
      <c r="I84" s="159">
        <f t="shared" si="3"/>
        <v>114014.04828614785</v>
      </c>
      <c r="J84" s="159">
        <f t="shared" si="3"/>
        <v>150238.02022605855</v>
      </c>
      <c r="K84" s="159">
        <f t="shared" si="3"/>
        <v>92272.125580762542</v>
      </c>
      <c r="L84" s="159">
        <f t="shared" si="3"/>
        <v>232076.6162096996</v>
      </c>
    </row>
    <row r="85" spans="2:14">
      <c r="D85" t="s">
        <v>265</v>
      </c>
      <c r="H85" s="159">
        <f t="shared" ca="1" si="3"/>
        <v>2482009.4172138064</v>
      </c>
      <c r="I85" s="159">
        <f t="shared" ca="1" si="3"/>
        <v>2114015.380982439</v>
      </c>
      <c r="J85" s="159">
        <f t="shared" ca="1" si="3"/>
        <v>357151.87049240147</v>
      </c>
      <c r="K85" s="159">
        <f t="shared" ca="1" si="3"/>
        <v>373651.30140484066</v>
      </c>
      <c r="L85" s="159">
        <f t="shared" ca="1" si="3"/>
        <v>297744.05356351711</v>
      </c>
    </row>
    <row r="86" spans="2:14">
      <c r="D86" t="s">
        <v>148</v>
      </c>
      <c r="H86" s="159">
        <f>H38+H62</f>
        <v>0</v>
      </c>
      <c r="I86" s="159">
        <f t="shared" si="3"/>
        <v>0</v>
      </c>
      <c r="J86" s="159">
        <f t="shared" si="3"/>
        <v>0</v>
      </c>
      <c r="K86" s="159">
        <f t="shared" si="3"/>
        <v>0</v>
      </c>
      <c r="L86" s="159">
        <f t="shared" si="3"/>
        <v>0</v>
      </c>
    </row>
    <row r="87" spans="2:14">
      <c r="H87" s="230">
        <f ca="1">SUM(H83:H86)</f>
        <v>6924064.2234650627</v>
      </c>
      <c r="I87" s="230">
        <f ca="1">SUM(I83:I86)</f>
        <v>4739371.9489809629</v>
      </c>
      <c r="J87" s="230">
        <f ca="1">SUM(J83:J86)</f>
        <v>3052073.6632822985</v>
      </c>
      <c r="K87" s="230">
        <f ca="1">SUM(K83:K86)</f>
        <v>3044454.44279315</v>
      </c>
      <c r="L87" s="230">
        <f ca="1">SUM(L83:L86)</f>
        <v>3143297.7409719522</v>
      </c>
      <c r="N87" s="15">
        <f ca="1">SUM(H69:L87)-SUM(H21:L63)</f>
        <v>0</v>
      </c>
    </row>
    <row r="88" spans="2:14">
      <c r="H88" s="159"/>
      <c r="I88" s="159"/>
      <c r="J88" s="159"/>
      <c r="K88" s="159"/>
      <c r="L88" s="159"/>
    </row>
    <row r="89" spans="2:14">
      <c r="H89" s="159"/>
      <c r="I89" s="159"/>
      <c r="J89" s="159"/>
      <c r="K89" s="159"/>
      <c r="L89" s="159"/>
    </row>
    <row r="90" spans="2:14">
      <c r="B90" s="1" t="s">
        <v>286</v>
      </c>
      <c r="C90" s="1"/>
      <c r="H90" s="159"/>
      <c r="I90" s="159"/>
      <c r="J90" s="159"/>
      <c r="K90" s="159"/>
      <c r="L90" s="159"/>
    </row>
    <row r="91" spans="2:14">
      <c r="D91" t="s">
        <v>264</v>
      </c>
      <c r="H91" s="159">
        <f t="shared" ref="H91:L94" ca="1" si="4">H69+H76+H83</f>
        <v>10406110.279650003</v>
      </c>
      <c r="I91" s="159">
        <f t="shared" ca="1" si="4"/>
        <v>3644693.9406224811</v>
      </c>
      <c r="J91" s="159">
        <f t="shared" ca="1" si="4"/>
        <v>3704582.6484830123</v>
      </c>
      <c r="K91" s="159">
        <f t="shared" ca="1" si="4"/>
        <v>3764546.5542368311</v>
      </c>
      <c r="L91" s="159">
        <f t="shared" ca="1" si="4"/>
        <v>3826874.5249708472</v>
      </c>
    </row>
    <row r="92" spans="2:14">
      <c r="D92" t="s">
        <v>233</v>
      </c>
      <c r="H92" s="159">
        <f t="shared" si="4"/>
        <v>679945.5977671179</v>
      </c>
      <c r="I92" s="159">
        <f t="shared" si="4"/>
        <v>721764.07712543162</v>
      </c>
      <c r="J92" s="159">
        <f>J70+J77+J84</f>
        <v>578776.03256613703</v>
      </c>
      <c r="K92" s="159">
        <f t="shared" si="4"/>
        <v>355675.08696419722</v>
      </c>
      <c r="L92" s="159">
        <f t="shared" si="4"/>
        <v>1887791.5758508374</v>
      </c>
    </row>
    <row r="93" spans="2:14">
      <c r="D93" t="s">
        <v>265</v>
      </c>
      <c r="H93" s="159">
        <f t="shared" ca="1" si="4"/>
        <v>5985811.6758694891</v>
      </c>
      <c r="I93" s="159">
        <f t="shared" ca="1" si="4"/>
        <v>4785207.3695856892</v>
      </c>
      <c r="J93" s="159">
        <f t="shared" ca="1" si="4"/>
        <v>1004385.9635328485</v>
      </c>
      <c r="K93" s="159">
        <f t="shared" ca="1" si="4"/>
        <v>1032781.3965057472</v>
      </c>
      <c r="L93" s="159">
        <f t="shared" ca="1" si="4"/>
        <v>889225.30109101697</v>
      </c>
    </row>
    <row r="94" spans="2:14">
      <c r="D94" t="s">
        <v>148</v>
      </c>
      <c r="H94" s="159">
        <f t="shared" si="4"/>
        <v>0</v>
      </c>
      <c r="I94" s="159">
        <f t="shared" si="4"/>
        <v>0</v>
      </c>
      <c r="J94" s="159">
        <f t="shared" si="4"/>
        <v>0</v>
      </c>
      <c r="K94" s="159">
        <f t="shared" si="4"/>
        <v>0</v>
      </c>
      <c r="L94" s="159">
        <f t="shared" si="4"/>
        <v>0</v>
      </c>
    </row>
    <row r="95" spans="2:14">
      <c r="H95" s="230">
        <f ca="1">SUM(H91:H94)</f>
        <v>17071867.553286612</v>
      </c>
      <c r="I95" s="230">
        <f ca="1">SUM(I91:I94)</f>
        <v>9151665.3873336017</v>
      </c>
      <c r="J95" s="230">
        <f ca="1">SUM(J91:J94)</f>
        <v>5287744.6445819978</v>
      </c>
      <c r="K95" s="230">
        <f ca="1">SUM(K91:K94)</f>
        <v>5153003.0377067756</v>
      </c>
      <c r="L95" s="230">
        <f ca="1">SUM(L91:L94)</f>
        <v>6603891.4019127022</v>
      </c>
      <c r="N95" s="15">
        <f ca="1">SUM(H91:L95)-SUM(H69:L87)</f>
        <v>0</v>
      </c>
    </row>
    <row r="98" spans="2:14">
      <c r="B98" s="1" t="s">
        <v>294</v>
      </c>
      <c r="H98" s="159">
        <f>Inputs!$F$47*(1+Inputs!F51)</f>
        <v>347950.92007630534</v>
      </c>
      <c r="I98" s="159">
        <f>Inputs!$F$47*(1+Inputs!G51)</f>
        <v>375470.93558814033</v>
      </c>
      <c r="J98" s="159">
        <f>Inputs!$F$47*(1+Inputs!H51)</f>
        <v>420272.68175493972</v>
      </c>
      <c r="K98" s="159">
        <f>Inputs!$F$47*(1+Inputs!I51)</f>
        <v>486860.7766273169</v>
      </c>
      <c r="L98" s="159">
        <f>Inputs!$F$47*(1+Inputs!J51)</f>
        <v>584736.90825790376</v>
      </c>
    </row>
    <row r="101" spans="2:14">
      <c r="B101" s="1" t="s">
        <v>287</v>
      </c>
      <c r="C101" s="1"/>
    </row>
    <row r="102" spans="2:14">
      <c r="D102" t="s">
        <v>264</v>
      </c>
      <c r="H102" s="160">
        <f ca="1">IF(Inputs!$G$58&lt;&gt;0,H91*Inputs!$G54/SUMPRODUCT(H$91:H$94*Inputs!$G$54:$G$57)*H$98,0)</f>
        <v>220890.24435603269</v>
      </c>
      <c r="I102" s="160">
        <f ca="1">IF(Inputs!$G$58&lt;&gt;0,I91*Inputs!$G54/SUMPRODUCT(I$91:I$94*Inputs!$G$54:$G$57)*I$98,0)</f>
        <v>162336.02191294878</v>
      </c>
      <c r="J102" s="160">
        <f ca="1">IF(Inputs!$G$58&lt;&gt;0,J91*Inputs!$G54/SUMPRODUCT(J$91:J$94*Inputs!$G$54:$G$57)*J$98,0)</f>
        <v>330631.82466070098</v>
      </c>
      <c r="K102" s="160">
        <f ca="1">IF(Inputs!$G$58&lt;&gt;0,K91*Inputs!$G54/SUMPRODUCT(K$91:K$94*Inputs!$G$54:$G$57)*K$98,0)</f>
        <v>382048.10633422149</v>
      </c>
      <c r="L102" s="160">
        <f ca="1">IF(Inputs!$G$58&lt;&gt;0,L91*Inputs!$G54/SUMPRODUCT(L$91:L$94*Inputs!$G$54:$G$57)*L$98,0)</f>
        <v>474484.18408288236</v>
      </c>
    </row>
    <row r="103" spans="2:14">
      <c r="D103" t="s">
        <v>233</v>
      </c>
      <c r="H103" s="160">
        <f ca="1">IF(Inputs!$G$58&lt;&gt;0,H92*Inputs!$G55/SUMPRODUCT(H$91:H$94*Inputs!$G$54:$G$57)*H$98,0)</f>
        <v>0</v>
      </c>
      <c r="I103" s="160">
        <f ca="1">IF(Inputs!$G$58&lt;&gt;0,I92*Inputs!$G55/SUMPRODUCT(I$91:I$94*Inputs!$G$54:$G$57)*I$98,0)</f>
        <v>0</v>
      </c>
      <c r="J103" s="160">
        <f ca="1">IF(Inputs!$G$58&lt;&gt;0,J92*Inputs!$G55/SUMPRODUCT(J$91:J$94*Inputs!$G$54:$G$57)*J$98,0)</f>
        <v>0</v>
      </c>
      <c r="K103" s="160">
        <f ca="1">IF(Inputs!$G$58&lt;&gt;0,K92*Inputs!$G55/SUMPRODUCT(K$91:K$94*Inputs!$G$54:$G$57)*K$98,0)</f>
        <v>0</v>
      </c>
      <c r="L103" s="160">
        <f ca="1">IF(Inputs!$G$58&lt;&gt;0,L92*Inputs!$G55/SUMPRODUCT(L$91:L$94*Inputs!$G$54:$G$57)*L$98,0)</f>
        <v>0</v>
      </c>
    </row>
    <row r="104" spans="2:14">
      <c r="D104" t="s">
        <v>265</v>
      </c>
      <c r="H104" s="160">
        <f ca="1">IF(Inputs!$G$58&lt;&gt;0,H93*Inputs!$G56/SUMPRODUCT(H$91:H$94*Inputs!$G$54:$G$57)*H$98,0)</f>
        <v>127060.67572027266</v>
      </c>
      <c r="I104" s="160">
        <f ca="1">IF(Inputs!$G$58&lt;&gt;0,I93*Inputs!$G56/SUMPRODUCT(I$91:I$94*Inputs!$G$54:$G$57)*I$98,0)</f>
        <v>213134.91367519161</v>
      </c>
      <c r="J104" s="160">
        <f ca="1">IF(Inputs!$G$58&lt;&gt;0,J93*Inputs!$G56/SUMPRODUCT(J$91:J$94*Inputs!$G$54:$G$57)*J$98,0)</f>
        <v>89640.857094238701</v>
      </c>
      <c r="K104" s="160">
        <f ca="1">IF(Inputs!$G$58&lt;&gt;0,K93*Inputs!$G56/SUMPRODUCT(K$91:K$94*Inputs!$G$54:$G$57)*K$98,0)</f>
        <v>104812.67029309543</v>
      </c>
      <c r="L104" s="160">
        <f ca="1">IF(Inputs!$G$58&lt;&gt;0,L93*Inputs!$G56/SUMPRODUCT(L$91:L$94*Inputs!$G$54:$G$57)*L$98,0)</f>
        <v>110252.72417502134</v>
      </c>
    </row>
    <row r="105" spans="2:14">
      <c r="D105" t="s">
        <v>148</v>
      </c>
      <c r="H105" s="160">
        <f ca="1">IF(Inputs!$G$58&lt;&gt;0,H94*Inputs!$G57/SUMPRODUCT(H$91:H$94*Inputs!$G$54:$G$57)*H$98,0)</f>
        <v>0</v>
      </c>
      <c r="I105" s="160">
        <f ca="1">IF(Inputs!$G$58&lt;&gt;0,I94*Inputs!$G57/SUMPRODUCT(I$91:I$94*Inputs!$G$54:$G$57)*I$98,0)</f>
        <v>0</v>
      </c>
      <c r="J105" s="160">
        <f ca="1">IF(Inputs!$G$58&lt;&gt;0,J94*Inputs!$G57/SUMPRODUCT(J$91:J$94*Inputs!$G$54:$G$57)*J$98,0)</f>
        <v>0</v>
      </c>
      <c r="K105" s="160">
        <f ca="1">IF(Inputs!$G$58&lt;&gt;0,K94*Inputs!$G57/SUMPRODUCT(K$91:K$94*Inputs!$G$54:$G$57)*K$98,0)</f>
        <v>0</v>
      </c>
      <c r="L105" s="160">
        <f ca="1">IF(Inputs!$G$58&lt;&gt;0,L94*Inputs!$G57/SUMPRODUCT(L$91:L$94*Inputs!$G$54:$G$57)*L$98,0)</f>
        <v>0</v>
      </c>
    </row>
    <row r="106" spans="2:14">
      <c r="H106" s="230">
        <f ca="1">SUM(H102:H105)</f>
        <v>347950.92007630534</v>
      </c>
      <c r="I106" s="230">
        <f ca="1">SUM(I102:I105)</f>
        <v>375470.93558814039</v>
      </c>
      <c r="J106" s="230">
        <f ca="1">SUM(J102:J105)</f>
        <v>420272.68175493967</v>
      </c>
      <c r="K106" s="230">
        <f ca="1">SUM(K102:K105)</f>
        <v>486860.77662731695</v>
      </c>
      <c r="L106" s="230">
        <f ca="1">SUM(L102:L105)</f>
        <v>584736.90825790376</v>
      </c>
      <c r="N106" s="15">
        <f ca="1">SUM(H102:L105)-SUM(H98:L98)</f>
        <v>0</v>
      </c>
    </row>
    <row r="109" spans="2:14">
      <c r="B109" s="1" t="s">
        <v>288</v>
      </c>
    </row>
    <row r="110" spans="2:14">
      <c r="D110" t="s">
        <v>264</v>
      </c>
      <c r="G110" s="160"/>
      <c r="H110" s="160">
        <f ca="1">H91+H102</f>
        <v>10627000.524006035</v>
      </c>
      <c r="I110" s="160">
        <f t="shared" ref="I110:L110" ca="1" si="5">I91+I102</f>
        <v>3807029.9625354297</v>
      </c>
      <c r="J110" s="160">
        <f t="shared" ca="1" si="5"/>
        <v>4035214.4731437135</v>
      </c>
      <c r="K110" s="160">
        <f t="shared" ca="1" si="5"/>
        <v>4146594.6605710527</v>
      </c>
      <c r="L110" s="160">
        <f t="shared" ca="1" si="5"/>
        <v>4301358.7090537297</v>
      </c>
    </row>
    <row r="111" spans="2:14">
      <c r="D111" t="s">
        <v>233</v>
      </c>
      <c r="G111" s="160"/>
      <c r="H111" s="160">
        <f t="shared" ref="H111:L113" ca="1" si="6">H92+H103</f>
        <v>679945.5977671179</v>
      </c>
      <c r="I111" s="160">
        <f t="shared" ca="1" si="6"/>
        <v>721764.07712543162</v>
      </c>
      <c r="J111" s="160">
        <f t="shared" ca="1" si="6"/>
        <v>578776.03256613703</v>
      </c>
      <c r="K111" s="160">
        <f t="shared" ca="1" si="6"/>
        <v>355675.08696419722</v>
      </c>
      <c r="L111" s="160">
        <f t="shared" ca="1" si="6"/>
        <v>1887791.5758508374</v>
      </c>
    </row>
    <row r="112" spans="2:14">
      <c r="D112" t="s">
        <v>265</v>
      </c>
      <c r="G112" s="160"/>
      <c r="H112" s="160">
        <f t="shared" ca="1" si="6"/>
        <v>6112872.3515897617</v>
      </c>
      <c r="I112" s="160">
        <f t="shared" ca="1" si="6"/>
        <v>4998342.283260881</v>
      </c>
      <c r="J112" s="160">
        <f t="shared" ca="1" si="6"/>
        <v>1094026.8206270873</v>
      </c>
      <c r="K112" s="160">
        <f t="shared" ca="1" si="6"/>
        <v>1137594.0667988427</v>
      </c>
      <c r="L112" s="160">
        <f t="shared" ca="1" si="6"/>
        <v>999478.02526603825</v>
      </c>
    </row>
    <row r="113" spans="2:14">
      <c r="D113" t="s">
        <v>148</v>
      </c>
      <c r="H113" s="160">
        <f t="shared" ca="1" si="6"/>
        <v>0</v>
      </c>
      <c r="I113" s="160">
        <f t="shared" ca="1" si="6"/>
        <v>0</v>
      </c>
      <c r="J113" s="160">
        <f t="shared" ca="1" si="6"/>
        <v>0</v>
      </c>
      <c r="K113" s="160">
        <f t="shared" ca="1" si="6"/>
        <v>0</v>
      </c>
      <c r="L113" s="160">
        <f t="shared" ca="1" si="6"/>
        <v>0</v>
      </c>
    </row>
    <row r="114" spans="2:14">
      <c r="H114" s="230">
        <f ca="1">SUM(H110:H113)</f>
        <v>17419818.473362915</v>
      </c>
      <c r="I114" s="230">
        <f t="shared" ref="I114:L114" ca="1" si="7">SUM(I110:I113)</f>
        <v>9527136.3229217418</v>
      </c>
      <c r="J114" s="230">
        <f t="shared" ca="1" si="7"/>
        <v>5708017.326336937</v>
      </c>
      <c r="K114" s="230">
        <f t="shared" ca="1" si="7"/>
        <v>5639863.8143340927</v>
      </c>
      <c r="L114" s="230">
        <f t="shared" ca="1" si="7"/>
        <v>7188628.3101706058</v>
      </c>
      <c r="N114" s="15">
        <f ca="1">SUM(H91:L94,H102:L105)-SUM(H110:L113)</f>
        <v>0</v>
      </c>
    </row>
    <row r="116" spans="2:14">
      <c r="B116" s="1" t="s">
        <v>429</v>
      </c>
    </row>
    <row r="117" spans="2:14">
      <c r="D117" t="s">
        <v>264</v>
      </c>
      <c r="H117" s="196">
        <f ca="1">H102/H91</f>
        <v>2.1226975154011347E-2</v>
      </c>
      <c r="I117" s="196">
        <f t="shared" ref="I117:K117" ca="1" si="8">I102/I91</f>
        <v>4.4540371443431336E-2</v>
      </c>
      <c r="J117" s="196">
        <f t="shared" ca="1" si="8"/>
        <v>8.9249412426010047E-2</v>
      </c>
      <c r="K117" s="196">
        <f t="shared" ca="1" si="8"/>
        <v>0.10148582328042755</v>
      </c>
      <c r="L117" s="196">
        <f ca="1">L102/L91</f>
        <v>0.12398738996714216</v>
      </c>
    </row>
    <row r="118" spans="2:14">
      <c r="D118" s="357" t="s">
        <v>430</v>
      </c>
      <c r="H118" s="329">
        <f ca="1">100%+H117</f>
        <v>1.0212269751540113</v>
      </c>
      <c r="I118" s="329">
        <f ca="1">100%+I117</f>
        <v>1.0445403714434314</v>
      </c>
      <c r="J118" s="329">
        <f ca="1">100%+J117</f>
        <v>1.0892494124260101</v>
      </c>
      <c r="K118" s="329">
        <f ca="1">100%+K117</f>
        <v>1.1014858232804277</v>
      </c>
      <c r="L118" s="329">
        <f ca="1">100%+L117</f>
        <v>1.1239873899671422</v>
      </c>
    </row>
    <row r="119" spans="2:14">
      <c r="D119" t="s">
        <v>265</v>
      </c>
      <c r="H119" s="196">
        <f ca="1">H104/H93</f>
        <v>2.1226975154011344E-2</v>
      </c>
      <c r="I119" s="196">
        <f ca="1">I104/I93</f>
        <v>4.4540371443431336E-2</v>
      </c>
      <c r="J119" s="196">
        <f ca="1">J104/J93</f>
        <v>8.9249412426010061E-2</v>
      </c>
      <c r="K119" s="196">
        <f ca="1">K104/K93</f>
        <v>0.10148582328042755</v>
      </c>
      <c r="L119" s="196">
        <f ca="1">L104/L93</f>
        <v>0.12398738996714218</v>
      </c>
    </row>
    <row r="120" spans="2:14">
      <c r="D120" s="357" t="s">
        <v>430</v>
      </c>
      <c r="H120" s="329">
        <f ca="1">100%+H119</f>
        <v>1.0212269751540113</v>
      </c>
      <c r="I120" s="329">
        <f ca="1">100%+I119</f>
        <v>1.0445403714434314</v>
      </c>
      <c r="J120" s="329">
        <f ca="1">100%+J119</f>
        <v>1.0892494124260101</v>
      </c>
      <c r="K120" s="329">
        <f ca="1">100%+K119</f>
        <v>1.1014858232804277</v>
      </c>
      <c r="L120" s="329">
        <f ca="1">100%+L119</f>
        <v>1.1239873899671422</v>
      </c>
    </row>
  </sheetData>
  <hyperlinks>
    <hyperlink ref="A3" location="Menu!A4" display="Menu"/>
  </hyperlinks>
  <pageMargins left="0.75" right="0.75" top="1" bottom="1" header="0.5" footer="0.5"/>
  <pageSetup paperSize="9" scale="2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indexed="8"/>
  </sheetPr>
  <dimension ref="A1:AR126"/>
  <sheetViews>
    <sheetView showGridLines="0" topLeftCell="T1" zoomScale="70" zoomScaleNormal="70" workbookViewId="0">
      <pane ySplit="7" topLeftCell="A98" activePane="bottomLeft" state="frozen"/>
      <selection activeCell="B51" sqref="B51"/>
      <selection pane="bottomLeft" activeCell="Q136" sqref="Q134:AL136"/>
    </sheetView>
  </sheetViews>
  <sheetFormatPr defaultRowHeight="12.75"/>
  <cols>
    <col min="1" max="1" width="3.42578125" customWidth="1"/>
    <col min="2" max="2" width="2.28515625" bestFit="1" customWidth="1"/>
    <col min="3" max="3" width="5.42578125" customWidth="1"/>
    <col min="4" max="4" width="9.5703125" bestFit="1" customWidth="1"/>
    <col min="5" max="5" width="14.28515625" bestFit="1" customWidth="1"/>
    <col min="6" max="6" width="4.42578125" bestFit="1" customWidth="1"/>
    <col min="7" max="8" width="8.5703125" bestFit="1" customWidth="1"/>
    <col min="9" max="9" width="48.42578125" customWidth="1"/>
    <col min="10" max="14" width="12.5703125" customWidth="1"/>
    <col min="15" max="15" width="11.85546875" bestFit="1" customWidth="1"/>
    <col min="16" max="19" width="12" bestFit="1" customWidth="1"/>
    <col min="20" max="24" width="10.28515625" bestFit="1" customWidth="1"/>
    <col min="25" max="25" width="17" bestFit="1" customWidth="1"/>
    <col min="26" max="29" width="11.85546875" bestFit="1" customWidth="1"/>
    <col min="30" max="30" width="15.42578125" bestFit="1" customWidth="1"/>
    <col min="32" max="32" width="11.7109375" bestFit="1" customWidth="1"/>
    <col min="35" max="35" width="18.5703125" bestFit="1" customWidth="1"/>
    <col min="36" max="36" width="5" customWidth="1"/>
    <col min="37" max="37" width="11.7109375" bestFit="1" customWidth="1"/>
    <col min="38" max="40" width="11.42578125" bestFit="1" customWidth="1"/>
    <col min="41" max="41" width="11.28515625" bestFit="1" customWidth="1"/>
  </cols>
  <sheetData>
    <row r="1" spans="1:30" s="30" customFormat="1" ht="18">
      <c r="A1" s="73" t="str">
        <f>Title!A38</f>
        <v>PAL Metering Capex &amp; Opex Expenditure Model</v>
      </c>
      <c r="B1" s="27"/>
      <c r="C1" s="27"/>
      <c r="D1" s="27"/>
      <c r="E1" s="27"/>
      <c r="F1" s="27"/>
      <c r="G1" s="27"/>
      <c r="H1" s="27"/>
      <c r="I1" s="27"/>
      <c r="J1" s="27"/>
      <c r="K1" s="28"/>
      <c r="L1" s="29"/>
      <c r="M1" s="29"/>
      <c r="N1" s="29"/>
    </row>
    <row r="2" spans="1:30" s="30" customFormat="1" ht="15.75">
      <c r="A2" s="155" t="str">
        <f ca="1">MID(CELL("Filename",C1),FIND("]",CELL("Filename",C1))+1,255)</f>
        <v>PAL Cost</v>
      </c>
      <c r="B2" s="31"/>
      <c r="C2" s="31"/>
      <c r="D2" s="31"/>
      <c r="E2" s="31"/>
      <c r="F2" s="31"/>
      <c r="G2" s="31"/>
      <c r="H2" s="31"/>
      <c r="J2" s="31"/>
      <c r="K2" s="28"/>
      <c r="L2" s="40" t="str">
        <f ca="1">Check!G6</f>
        <v>OK</v>
      </c>
      <c r="M2" s="32"/>
      <c r="N2" s="29"/>
    </row>
    <row r="3" spans="1:30">
      <c r="A3" s="33" t="s">
        <v>83</v>
      </c>
      <c r="F3" s="12"/>
      <c r="G3" s="12"/>
      <c r="H3" s="12"/>
    </row>
    <row r="4" spans="1:30">
      <c r="AD4" s="125">
        <f>SUM(AD7:AD124)</f>
        <v>2.9918737709522247E-8</v>
      </c>
    </row>
    <row r="5" spans="1:30">
      <c r="C5" s="11"/>
      <c r="D5" s="11"/>
      <c r="E5" s="11"/>
      <c r="F5" s="11"/>
    </row>
    <row r="6" spans="1:30">
      <c r="C6" s="9" t="s">
        <v>71</v>
      </c>
      <c r="D6" s="9" t="s">
        <v>71</v>
      </c>
      <c r="E6" s="202" t="s">
        <v>77</v>
      </c>
      <c r="F6" s="9" t="s">
        <v>72</v>
      </c>
      <c r="G6" s="9" t="s">
        <v>81</v>
      </c>
      <c r="H6" s="9" t="s">
        <v>82</v>
      </c>
      <c r="I6" s="9" t="s">
        <v>73</v>
      </c>
      <c r="J6" s="9" t="s">
        <v>248</v>
      </c>
      <c r="K6" s="10"/>
      <c r="L6" s="10"/>
      <c r="M6" s="10"/>
      <c r="N6" s="10"/>
      <c r="O6" s="9" t="s">
        <v>249</v>
      </c>
      <c r="P6" s="10"/>
      <c r="Q6" s="10"/>
      <c r="R6" s="10"/>
      <c r="S6" s="10"/>
      <c r="T6" s="9" t="s">
        <v>250</v>
      </c>
      <c r="U6" s="10"/>
      <c r="V6" s="10"/>
      <c r="W6" s="10"/>
      <c r="X6" s="9"/>
      <c r="Y6" s="9" t="s">
        <v>69</v>
      </c>
      <c r="Z6" s="10"/>
      <c r="AA6" s="10"/>
      <c r="AB6" s="10"/>
      <c r="AC6" s="9"/>
    </row>
    <row r="7" spans="1:30">
      <c r="C7" s="241"/>
      <c r="D7" s="241"/>
      <c r="E7" s="241" t="s">
        <v>278</v>
      </c>
      <c r="F7" s="241"/>
      <c r="G7" s="241"/>
      <c r="H7" s="241"/>
      <c r="I7" s="241"/>
      <c r="J7" s="6">
        <v>2016</v>
      </c>
      <c r="K7" s="6">
        <v>2017</v>
      </c>
      <c r="L7" s="6">
        <v>2018</v>
      </c>
      <c r="M7" s="6">
        <v>2019</v>
      </c>
      <c r="N7" s="6">
        <v>2020</v>
      </c>
      <c r="O7" s="6">
        <v>2016</v>
      </c>
      <c r="P7" s="6">
        <v>2017</v>
      </c>
      <c r="Q7" s="6">
        <v>2018</v>
      </c>
      <c r="R7" s="6">
        <v>2019</v>
      </c>
      <c r="S7" s="6">
        <v>2020</v>
      </c>
      <c r="T7" s="6">
        <v>2016</v>
      </c>
      <c r="U7" s="6">
        <v>2017</v>
      </c>
      <c r="V7" s="6">
        <v>2018</v>
      </c>
      <c r="W7" s="6">
        <v>2019</v>
      </c>
      <c r="X7" s="6">
        <v>2020</v>
      </c>
      <c r="Y7" s="6">
        <v>2016</v>
      </c>
      <c r="Z7" s="6">
        <v>2017</v>
      </c>
      <c r="AA7" s="6">
        <v>2018</v>
      </c>
      <c r="AB7" s="6">
        <v>2019</v>
      </c>
      <c r="AC7" s="6">
        <v>2020</v>
      </c>
    </row>
    <row r="8" spans="1:30">
      <c r="B8" t="str">
        <f>TEXT('PAL Vols'!B8,"")</f>
        <v>X</v>
      </c>
      <c r="C8" s="7" t="str">
        <f>'PAL Vols'!C8</f>
        <v>PM</v>
      </c>
      <c r="D8" s="7" t="str">
        <f>'PAL Vols'!D8</f>
        <v>METERS</v>
      </c>
      <c r="E8" s="7" t="str">
        <f>'PAL Vols'!E8</f>
        <v>M</v>
      </c>
      <c r="F8" s="7">
        <f>'PAL Vols'!F8</f>
        <v>125</v>
      </c>
      <c r="G8" s="7">
        <f>'PAL Vols'!H8</f>
        <v>100263</v>
      </c>
      <c r="H8" s="7">
        <f>'PAL Vols'!J8</f>
        <v>101068</v>
      </c>
      <c r="I8" s="143" t="str">
        <f>'PAL Vols'!K8</f>
        <v>AMI 1Ph 1e</v>
      </c>
      <c r="J8" s="5">
        <f>'PAL Rates'!J8*'PAL Vols'!L8</f>
        <v>2115885.4027480152</v>
      </c>
      <c r="K8" s="5">
        <f>'PAL Rates'!K8*'PAL Vols'!M8</f>
        <v>0</v>
      </c>
      <c r="L8" s="5">
        <f>'PAL Rates'!L8*'PAL Vols'!N8</f>
        <v>0</v>
      </c>
      <c r="M8" s="5">
        <f>'PAL Rates'!M8*'PAL Vols'!O8</f>
        <v>0</v>
      </c>
      <c r="N8" s="8">
        <f>'PAL Rates'!N8*'PAL Vols'!P8</f>
        <v>0</v>
      </c>
      <c r="O8" s="5">
        <f>'PAL Rates'!O8*'PAL Vols'!L8</f>
        <v>0</v>
      </c>
      <c r="P8" s="5">
        <f>'PAL Rates'!P8*'PAL Vols'!M8</f>
        <v>0</v>
      </c>
      <c r="Q8" s="5">
        <f>'PAL Rates'!Q8*'PAL Vols'!N8</f>
        <v>0</v>
      </c>
      <c r="R8" s="5">
        <f>'PAL Rates'!R8*'PAL Vols'!O8</f>
        <v>0</v>
      </c>
      <c r="S8" s="8">
        <f>'PAL Rates'!S8*'PAL Vols'!P8</f>
        <v>0</v>
      </c>
      <c r="T8" s="5">
        <f>'PAL Rates'!T8*'PAL Vols'!L8</f>
        <v>0</v>
      </c>
      <c r="U8" s="5">
        <f>'PAL Rates'!U8*'PAL Vols'!M8</f>
        <v>0</v>
      </c>
      <c r="V8" s="5">
        <f>'PAL Rates'!V8*'PAL Vols'!N8</f>
        <v>0</v>
      </c>
      <c r="W8" s="5">
        <f>'PAL Rates'!W8*'PAL Vols'!O8</f>
        <v>0</v>
      </c>
      <c r="X8" s="8">
        <f>'PAL Rates'!X8*'PAL Vols'!P8</f>
        <v>0</v>
      </c>
      <c r="Y8" s="5">
        <f>J8+O8+T8</f>
        <v>2115885.4027480152</v>
      </c>
      <c r="Z8" s="5">
        <f t="shared" ref="Z8:Z71" si="0">K8+P8+U8</f>
        <v>0</v>
      </c>
      <c r="AA8" s="5">
        <f t="shared" ref="AA8:AA71" si="1">L8+Q8+V8</f>
        <v>0</v>
      </c>
      <c r="AB8" s="5">
        <f t="shared" ref="AB8:AB71" si="2">M8+R8+W8</f>
        <v>0</v>
      </c>
      <c r="AC8" s="8">
        <f t="shared" ref="AC8:AC71" si="3">N8+S8+X8</f>
        <v>0</v>
      </c>
    </row>
    <row r="9" spans="1:30">
      <c r="B9" t="str">
        <f>TEXT('PAL Vols'!B9,"")</f>
        <v>X</v>
      </c>
      <c r="C9" s="7" t="str">
        <f>'PAL Vols'!C9</f>
        <v>PM</v>
      </c>
      <c r="D9" s="7" t="str">
        <f>'PAL Vols'!D9</f>
        <v>METERS</v>
      </c>
      <c r="E9" s="7" t="str">
        <f>'PAL Vols'!E9</f>
        <v>M</v>
      </c>
      <c r="F9" s="7">
        <f>'PAL Vols'!F9</f>
        <v>125</v>
      </c>
      <c r="G9" s="7">
        <f>'PAL Vols'!H9</f>
        <v>100264</v>
      </c>
      <c r="H9" s="7">
        <f>'PAL Vols'!J9</f>
        <v>101069</v>
      </c>
      <c r="I9" s="143" t="str">
        <f>'PAL Vols'!K9</f>
        <v>AMI 1Ph 1e + C</v>
      </c>
      <c r="J9" s="5">
        <f>'PAL Rates'!J9*'PAL Vols'!L9</f>
        <v>60925.933341737044</v>
      </c>
      <c r="K9" s="5">
        <f>'PAL Rates'!K9*'PAL Vols'!M9</f>
        <v>0</v>
      </c>
      <c r="L9" s="5">
        <f>'PAL Rates'!L9*'PAL Vols'!N9</f>
        <v>0</v>
      </c>
      <c r="M9" s="5">
        <f>'PAL Rates'!M9*'PAL Vols'!O9</f>
        <v>0</v>
      </c>
      <c r="N9" s="8">
        <f>'PAL Rates'!N9*'PAL Vols'!P9</f>
        <v>0</v>
      </c>
      <c r="O9" s="5">
        <f>'PAL Rates'!O9*'PAL Vols'!L9</f>
        <v>0</v>
      </c>
      <c r="P9" s="5">
        <f>'PAL Rates'!P9*'PAL Vols'!M9</f>
        <v>0</v>
      </c>
      <c r="Q9" s="5">
        <f>'PAL Rates'!Q9*'PAL Vols'!N9</f>
        <v>0</v>
      </c>
      <c r="R9" s="5">
        <f>'PAL Rates'!R9*'PAL Vols'!O9</f>
        <v>0</v>
      </c>
      <c r="S9" s="8">
        <f>'PAL Rates'!S9*'PAL Vols'!P9</f>
        <v>0</v>
      </c>
      <c r="T9" s="5">
        <f>'PAL Rates'!T9*'PAL Vols'!L9</f>
        <v>0</v>
      </c>
      <c r="U9" s="5">
        <f>'PAL Rates'!U9*'PAL Vols'!M9</f>
        <v>0</v>
      </c>
      <c r="V9" s="5">
        <f>'PAL Rates'!V9*'PAL Vols'!N9</f>
        <v>0</v>
      </c>
      <c r="W9" s="5">
        <f>'PAL Rates'!W9*'PAL Vols'!O9</f>
        <v>0</v>
      </c>
      <c r="X9" s="8">
        <f>'PAL Rates'!X9*'PAL Vols'!P9</f>
        <v>0</v>
      </c>
      <c r="Y9" s="5">
        <f t="shared" ref="Y9:Y72" si="4">J9+O9+T9</f>
        <v>60925.933341737044</v>
      </c>
      <c r="Z9" s="5">
        <f t="shared" si="0"/>
        <v>0</v>
      </c>
      <c r="AA9" s="5">
        <f t="shared" si="1"/>
        <v>0</v>
      </c>
      <c r="AB9" s="5">
        <f t="shared" si="2"/>
        <v>0</v>
      </c>
      <c r="AC9" s="8">
        <f t="shared" si="3"/>
        <v>0</v>
      </c>
    </row>
    <row r="10" spans="1:30">
      <c r="B10" t="str">
        <f>TEXT('PAL Vols'!B10,"")</f>
        <v>X</v>
      </c>
      <c r="C10" s="7" t="str">
        <f>'PAL Vols'!C10</f>
        <v>PM</v>
      </c>
      <c r="D10" s="7" t="str">
        <f>'PAL Vols'!D10</f>
        <v>METERS</v>
      </c>
      <c r="E10" s="7" t="str">
        <f>'PAL Vols'!E10</f>
        <v>M</v>
      </c>
      <c r="F10" s="7">
        <f>'PAL Vols'!F10</f>
        <v>125</v>
      </c>
      <c r="G10" s="7">
        <f>'PAL Vols'!H10</f>
        <v>100221</v>
      </c>
      <c r="H10" s="7">
        <f>'PAL Vols'!J10</f>
        <v>101193</v>
      </c>
      <c r="I10" s="143" t="str">
        <f>'PAL Vols'!K10</f>
        <v>AMI 1Ph 2e + C</v>
      </c>
      <c r="J10" s="5">
        <f>'PAL Rates'!J10*'PAL Vols'!L10</f>
        <v>582418.6068624733</v>
      </c>
      <c r="K10" s="5">
        <f>'PAL Rates'!K10*'PAL Vols'!M10</f>
        <v>0</v>
      </c>
      <c r="L10" s="5">
        <f>'PAL Rates'!L10*'PAL Vols'!N10</f>
        <v>0</v>
      </c>
      <c r="M10" s="5">
        <f>'PAL Rates'!M10*'PAL Vols'!O10</f>
        <v>0</v>
      </c>
      <c r="N10" s="8">
        <f>'PAL Rates'!N10*'PAL Vols'!P10</f>
        <v>0</v>
      </c>
      <c r="O10" s="5">
        <f>'PAL Rates'!O10*'PAL Vols'!L10</f>
        <v>0</v>
      </c>
      <c r="P10" s="5">
        <f>'PAL Rates'!P10*'PAL Vols'!M10</f>
        <v>0</v>
      </c>
      <c r="Q10" s="5">
        <f>'PAL Rates'!Q10*'PAL Vols'!N10</f>
        <v>0</v>
      </c>
      <c r="R10" s="5">
        <f>'PAL Rates'!R10*'PAL Vols'!O10</f>
        <v>0</v>
      </c>
      <c r="S10" s="8">
        <f>'PAL Rates'!S10*'PAL Vols'!P10</f>
        <v>0</v>
      </c>
      <c r="T10" s="5">
        <f>'PAL Rates'!T10*'PAL Vols'!L10</f>
        <v>0</v>
      </c>
      <c r="U10" s="5">
        <f>'PAL Rates'!U10*'PAL Vols'!M10</f>
        <v>0</v>
      </c>
      <c r="V10" s="5">
        <f>'PAL Rates'!V10*'PAL Vols'!N10</f>
        <v>0</v>
      </c>
      <c r="W10" s="5">
        <f>'PAL Rates'!W10*'PAL Vols'!O10</f>
        <v>0</v>
      </c>
      <c r="X10" s="8">
        <f>'PAL Rates'!X10*'PAL Vols'!P10</f>
        <v>0</v>
      </c>
      <c r="Y10" s="5">
        <f t="shared" si="4"/>
        <v>582418.6068624733</v>
      </c>
      <c r="Z10" s="5">
        <f t="shared" si="0"/>
        <v>0</v>
      </c>
      <c r="AA10" s="5">
        <f t="shared" si="1"/>
        <v>0</v>
      </c>
      <c r="AB10" s="5">
        <f t="shared" si="2"/>
        <v>0</v>
      </c>
      <c r="AC10" s="8">
        <f t="shared" si="3"/>
        <v>0</v>
      </c>
    </row>
    <row r="11" spans="1:30">
      <c r="B11" t="str">
        <f>TEXT('PAL Vols'!B11,"")</f>
        <v>X</v>
      </c>
      <c r="C11" s="7" t="str">
        <f>'PAL Vols'!C11</f>
        <v>PM</v>
      </c>
      <c r="D11" s="7" t="str">
        <f>'PAL Vols'!D11</f>
        <v>METERS</v>
      </c>
      <c r="E11" s="7" t="str">
        <f>'PAL Vols'!E11</f>
        <v>M</v>
      </c>
      <c r="F11" s="7">
        <f>'PAL Vols'!F11</f>
        <v>125</v>
      </c>
      <c r="G11" s="7">
        <f>'PAL Vols'!H11</f>
        <v>100265</v>
      </c>
      <c r="H11" s="7">
        <f>'PAL Vols'!J11</f>
        <v>101070</v>
      </c>
      <c r="I11" s="143" t="str">
        <f>'PAL Vols'!K11</f>
        <v>AMI 3Ph DC</v>
      </c>
      <c r="J11" s="5">
        <f>'PAL Rates'!J11*'PAL Vols'!L11</f>
        <v>824070.30262448022</v>
      </c>
      <c r="K11" s="5">
        <f>'PAL Rates'!K11*'PAL Vols'!M11</f>
        <v>0</v>
      </c>
      <c r="L11" s="5">
        <f>'PAL Rates'!L11*'PAL Vols'!N11</f>
        <v>0</v>
      </c>
      <c r="M11" s="5">
        <f>'PAL Rates'!M11*'PAL Vols'!O11</f>
        <v>0</v>
      </c>
      <c r="N11" s="8">
        <f>'PAL Rates'!N11*'PAL Vols'!P11</f>
        <v>0</v>
      </c>
      <c r="O11" s="5">
        <f>'PAL Rates'!O11*'PAL Vols'!L11</f>
        <v>0</v>
      </c>
      <c r="P11" s="5">
        <f>'PAL Rates'!P11*'PAL Vols'!M11</f>
        <v>0</v>
      </c>
      <c r="Q11" s="5">
        <f>'PAL Rates'!Q11*'PAL Vols'!N11</f>
        <v>0</v>
      </c>
      <c r="R11" s="5">
        <f>'PAL Rates'!R11*'PAL Vols'!O11</f>
        <v>0</v>
      </c>
      <c r="S11" s="8">
        <f>'PAL Rates'!S11*'PAL Vols'!P11</f>
        <v>0</v>
      </c>
      <c r="T11" s="5">
        <f>'PAL Rates'!T11*'PAL Vols'!L11</f>
        <v>0</v>
      </c>
      <c r="U11" s="5">
        <f>'PAL Rates'!U11*'PAL Vols'!M11</f>
        <v>0</v>
      </c>
      <c r="V11" s="5">
        <f>'PAL Rates'!V11*'PAL Vols'!N11</f>
        <v>0</v>
      </c>
      <c r="W11" s="5">
        <f>'PAL Rates'!W11*'PAL Vols'!O11</f>
        <v>0</v>
      </c>
      <c r="X11" s="8">
        <f>'PAL Rates'!X11*'PAL Vols'!P11</f>
        <v>0</v>
      </c>
      <c r="Y11" s="5">
        <f t="shared" si="4"/>
        <v>824070.30262448022</v>
      </c>
      <c r="Z11" s="5">
        <f t="shared" si="0"/>
        <v>0</v>
      </c>
      <c r="AA11" s="5">
        <f t="shared" si="1"/>
        <v>0</v>
      </c>
      <c r="AB11" s="5">
        <f t="shared" si="2"/>
        <v>0</v>
      </c>
      <c r="AC11" s="8">
        <f t="shared" si="3"/>
        <v>0</v>
      </c>
    </row>
    <row r="12" spans="1:30">
      <c r="B12" t="str">
        <f>TEXT('PAL Vols'!B12,"")</f>
        <v>X</v>
      </c>
      <c r="C12" s="7" t="str">
        <f>'PAL Vols'!C12</f>
        <v>PM</v>
      </c>
      <c r="D12" s="7" t="str">
        <f>'PAL Vols'!D12</f>
        <v>METERS</v>
      </c>
      <c r="E12" s="7" t="str">
        <f>'PAL Vols'!E12</f>
        <v>M</v>
      </c>
      <c r="F12" s="7">
        <f>'PAL Vols'!F12</f>
        <v>125</v>
      </c>
      <c r="G12" s="7">
        <f>'PAL Vols'!H12</f>
        <v>100344</v>
      </c>
      <c r="H12" s="7">
        <f>'PAL Vols'!J12</f>
        <v>101208</v>
      </c>
      <c r="I12" s="143" t="str">
        <f>'PAL Vols'!K12</f>
        <v>AMI 3Ph DC + C</v>
      </c>
      <c r="J12" s="5">
        <f>'PAL Rates'!J12*'PAL Vols'!L12</f>
        <v>59427.66261439558</v>
      </c>
      <c r="K12" s="5">
        <f>'PAL Rates'!K12*'PAL Vols'!M12</f>
        <v>0</v>
      </c>
      <c r="L12" s="5">
        <f>'PAL Rates'!L12*'PAL Vols'!N12</f>
        <v>0</v>
      </c>
      <c r="M12" s="5">
        <f>'PAL Rates'!M12*'PAL Vols'!O12</f>
        <v>0</v>
      </c>
      <c r="N12" s="8">
        <f>'PAL Rates'!N12*'PAL Vols'!P12</f>
        <v>0</v>
      </c>
      <c r="O12" s="5">
        <f>'PAL Rates'!O12*'PAL Vols'!L12</f>
        <v>0</v>
      </c>
      <c r="P12" s="5">
        <f>'PAL Rates'!P12*'PAL Vols'!M12</f>
        <v>0</v>
      </c>
      <c r="Q12" s="5">
        <f>'PAL Rates'!Q12*'PAL Vols'!N12</f>
        <v>0</v>
      </c>
      <c r="R12" s="5">
        <f>'PAL Rates'!R12*'PAL Vols'!O12</f>
        <v>0</v>
      </c>
      <c r="S12" s="8">
        <f>'PAL Rates'!S12*'PAL Vols'!P12</f>
        <v>0</v>
      </c>
      <c r="T12" s="5">
        <f>'PAL Rates'!T12*'PAL Vols'!L12</f>
        <v>0</v>
      </c>
      <c r="U12" s="5">
        <f>'PAL Rates'!U12*'PAL Vols'!M12</f>
        <v>0</v>
      </c>
      <c r="V12" s="5">
        <f>'PAL Rates'!V12*'PAL Vols'!N12</f>
        <v>0</v>
      </c>
      <c r="W12" s="5">
        <f>'PAL Rates'!W12*'PAL Vols'!O12</f>
        <v>0</v>
      </c>
      <c r="X12" s="8">
        <f>'PAL Rates'!X12*'PAL Vols'!P12</f>
        <v>0</v>
      </c>
      <c r="Y12" s="5">
        <f t="shared" si="4"/>
        <v>59427.66261439558</v>
      </c>
      <c r="Z12" s="5">
        <f t="shared" si="0"/>
        <v>0</v>
      </c>
      <c r="AA12" s="5">
        <f t="shared" si="1"/>
        <v>0</v>
      </c>
      <c r="AB12" s="5">
        <f t="shared" si="2"/>
        <v>0</v>
      </c>
      <c r="AC12" s="8">
        <f t="shared" si="3"/>
        <v>0</v>
      </c>
    </row>
    <row r="13" spans="1:30">
      <c r="B13" t="str">
        <f>TEXT('PAL Vols'!B13,"")</f>
        <v>X</v>
      </c>
      <c r="C13" s="7" t="str">
        <f>'PAL Vols'!C13</f>
        <v>PM</v>
      </c>
      <c r="D13" s="7" t="str">
        <f>'PAL Vols'!D13</f>
        <v>METERS</v>
      </c>
      <c r="E13" s="7" t="str">
        <f>'PAL Vols'!E13</f>
        <v>M</v>
      </c>
      <c r="F13" s="7">
        <f>'PAL Vols'!F13</f>
        <v>125</v>
      </c>
      <c r="G13" s="7">
        <f>'PAL Vols'!H13</f>
        <v>100266</v>
      </c>
      <c r="H13" s="7">
        <f>'PAL Vols'!J13</f>
        <v>101071</v>
      </c>
      <c r="I13" s="143" t="str">
        <f>'PAL Vols'!K13</f>
        <v>AMI 3Ph CT</v>
      </c>
      <c r="J13" s="5">
        <f>'PAL Rates'!J13*'PAL Vols'!L13</f>
        <v>96590.36938358756</v>
      </c>
      <c r="K13" s="5">
        <f>'PAL Rates'!K13*'PAL Vols'!M13</f>
        <v>0</v>
      </c>
      <c r="L13" s="5">
        <f>'PAL Rates'!L13*'PAL Vols'!N13</f>
        <v>0</v>
      </c>
      <c r="M13" s="5">
        <f>'PAL Rates'!M13*'PAL Vols'!O13</f>
        <v>0</v>
      </c>
      <c r="N13" s="8">
        <f>'PAL Rates'!N13*'PAL Vols'!P13</f>
        <v>0</v>
      </c>
      <c r="O13" s="5">
        <f>'PAL Rates'!O13*'PAL Vols'!L13</f>
        <v>0</v>
      </c>
      <c r="P13" s="5">
        <f>'PAL Rates'!P13*'PAL Vols'!M13</f>
        <v>0</v>
      </c>
      <c r="Q13" s="5">
        <f>'PAL Rates'!Q13*'PAL Vols'!N13</f>
        <v>0</v>
      </c>
      <c r="R13" s="5">
        <f>'PAL Rates'!R13*'PAL Vols'!O13</f>
        <v>0</v>
      </c>
      <c r="S13" s="8">
        <f>'PAL Rates'!S13*'PAL Vols'!P13</f>
        <v>0</v>
      </c>
      <c r="T13" s="5">
        <f>'PAL Rates'!T13*'PAL Vols'!L13</f>
        <v>0</v>
      </c>
      <c r="U13" s="5">
        <f>'PAL Rates'!U13*'PAL Vols'!M13</f>
        <v>0</v>
      </c>
      <c r="V13" s="5">
        <f>'PAL Rates'!V13*'PAL Vols'!N13</f>
        <v>0</v>
      </c>
      <c r="W13" s="5">
        <f>'PAL Rates'!W13*'PAL Vols'!O13</f>
        <v>0</v>
      </c>
      <c r="X13" s="8">
        <f>'PAL Rates'!X13*'PAL Vols'!P13</f>
        <v>0</v>
      </c>
      <c r="Y13" s="5">
        <f t="shared" si="4"/>
        <v>96590.36938358756</v>
      </c>
      <c r="Z13" s="5">
        <f t="shared" si="0"/>
        <v>0</v>
      </c>
      <c r="AA13" s="5">
        <f t="shared" si="1"/>
        <v>0</v>
      </c>
      <c r="AB13" s="5">
        <f t="shared" si="2"/>
        <v>0</v>
      </c>
      <c r="AC13" s="8">
        <f t="shared" si="3"/>
        <v>0</v>
      </c>
    </row>
    <row r="14" spans="1:30">
      <c r="B14" t="str">
        <f>TEXT('PAL Vols'!B14,"")</f>
        <v>X</v>
      </c>
      <c r="C14" s="7" t="str">
        <f>'PAL Vols'!C14</f>
        <v>PM</v>
      </c>
      <c r="D14" s="7" t="str">
        <f>'PAL Vols'!D14</f>
        <v>METERS</v>
      </c>
      <c r="E14" s="7" t="str">
        <f>'PAL Vols'!E14</f>
        <v>M</v>
      </c>
      <c r="F14" s="7">
        <f>'PAL Vols'!F14</f>
        <v>134</v>
      </c>
      <c r="G14" s="7">
        <f>'PAL Vols'!H14</f>
        <v>100903</v>
      </c>
      <c r="H14" s="7">
        <f>'PAL Vols'!J14</f>
        <v>101076</v>
      </c>
      <c r="I14" s="143" t="str">
        <f>'PAL Vols'!K14</f>
        <v>FMR AMI 1Ph 1e</v>
      </c>
      <c r="J14" s="5">
        <f>'PAL Rates'!J14*'PAL Vols'!L14</f>
        <v>92990.230681961461</v>
      </c>
      <c r="K14" s="5">
        <f>'PAL Rates'!K14*'PAL Vols'!M14</f>
        <v>96040.240010213223</v>
      </c>
      <c r="L14" s="5">
        <f>'PAL Rates'!L14*'PAL Vols'!N14</f>
        <v>96575.63176895307</v>
      </c>
      <c r="M14" s="5">
        <f>'PAL Rates'!M14*'PAL Vols'!O14</f>
        <v>97014.373983739846</v>
      </c>
      <c r="N14" s="8">
        <f>'PAL Rates'!N14*'PAL Vols'!P14</f>
        <v>97473.798897348403</v>
      </c>
      <c r="O14" s="5">
        <f>'PAL Rates'!O14*'PAL Vols'!L14</f>
        <v>0</v>
      </c>
      <c r="P14" s="5">
        <f>'PAL Rates'!P14*'PAL Vols'!M14</f>
        <v>0</v>
      </c>
      <c r="Q14" s="5">
        <f>'PAL Rates'!Q14*'PAL Vols'!N14</f>
        <v>0</v>
      </c>
      <c r="R14" s="5">
        <f>'PAL Rates'!R14*'PAL Vols'!O14</f>
        <v>0</v>
      </c>
      <c r="S14" s="8">
        <f>'PAL Rates'!S14*'PAL Vols'!P14</f>
        <v>0</v>
      </c>
      <c r="T14" s="5">
        <f>'PAL Rates'!T14*'PAL Vols'!L14</f>
        <v>0</v>
      </c>
      <c r="U14" s="5">
        <f>'PAL Rates'!U14*'PAL Vols'!M14</f>
        <v>0</v>
      </c>
      <c r="V14" s="5">
        <f>'PAL Rates'!V14*'PAL Vols'!N14</f>
        <v>0</v>
      </c>
      <c r="W14" s="5">
        <f>'PAL Rates'!W14*'PAL Vols'!O14</f>
        <v>0</v>
      </c>
      <c r="X14" s="8">
        <f>'PAL Rates'!X14*'PAL Vols'!P14</f>
        <v>0</v>
      </c>
      <c r="Y14" s="5">
        <f t="shared" si="4"/>
        <v>92990.230681961461</v>
      </c>
      <c r="Z14" s="5">
        <f t="shared" si="0"/>
        <v>96040.240010213223</v>
      </c>
      <c r="AA14" s="5">
        <f t="shared" si="1"/>
        <v>96575.63176895307</v>
      </c>
      <c r="AB14" s="5">
        <f t="shared" si="2"/>
        <v>97014.373983739846</v>
      </c>
      <c r="AC14" s="8">
        <f t="shared" si="3"/>
        <v>97473.798897348403</v>
      </c>
      <c r="AD14" t="s">
        <v>547</v>
      </c>
    </row>
    <row r="15" spans="1:30">
      <c r="B15" t="str">
        <f>TEXT('PAL Vols'!B15,"")</f>
        <v>X</v>
      </c>
      <c r="C15" s="7" t="str">
        <f>'PAL Vols'!C15</f>
        <v>PM</v>
      </c>
      <c r="D15" s="7" t="str">
        <f>'PAL Vols'!D15</f>
        <v>METERS</v>
      </c>
      <c r="E15" s="7" t="str">
        <f>'PAL Vols'!E15</f>
        <v>M</v>
      </c>
      <c r="F15" s="7">
        <f>'PAL Vols'!F15</f>
        <v>134</v>
      </c>
      <c r="G15" s="7">
        <f>'PAL Vols'!H15</f>
        <v>100904</v>
      </c>
      <c r="H15" s="7">
        <f>'PAL Vols'!J15</f>
        <v>101146</v>
      </c>
      <c r="I15" s="143" t="str">
        <f>'PAL Vols'!K15</f>
        <v>FMR AMI 1Ph 1e + C</v>
      </c>
      <c r="J15" s="5">
        <f>'PAL Rates'!J15*'PAL Vols'!L15</f>
        <v>26697.880902558929</v>
      </c>
      <c r="K15" s="5">
        <f>'PAL Rates'!K15*'PAL Vols'!M15</f>
        <v>27038.719417847569</v>
      </c>
      <c r="L15" s="5">
        <f>'PAL Rates'!L15*'PAL Vols'!N15</f>
        <v>27307.15435791645</v>
      </c>
      <c r="M15" s="5">
        <f>'PAL Rates'!M15*'PAL Vols'!O15</f>
        <v>27315.002484552846</v>
      </c>
      <c r="N15" s="8">
        <f>'PAL Rates'!N15*'PAL Vols'!P15</f>
        <v>27564.200787608297</v>
      </c>
      <c r="O15" s="5">
        <f>'PAL Rates'!O15*'PAL Vols'!L15</f>
        <v>0</v>
      </c>
      <c r="P15" s="5">
        <f>'PAL Rates'!P15*'PAL Vols'!M15</f>
        <v>0</v>
      </c>
      <c r="Q15" s="5">
        <f>'PAL Rates'!Q15*'PAL Vols'!N15</f>
        <v>0</v>
      </c>
      <c r="R15" s="5">
        <f>'PAL Rates'!R15*'PAL Vols'!O15</f>
        <v>0</v>
      </c>
      <c r="S15" s="8">
        <f>'PAL Rates'!S15*'PAL Vols'!P15</f>
        <v>0</v>
      </c>
      <c r="T15" s="5">
        <f>'PAL Rates'!T15*'PAL Vols'!L15</f>
        <v>0</v>
      </c>
      <c r="U15" s="5">
        <f>'PAL Rates'!U15*'PAL Vols'!M15</f>
        <v>0</v>
      </c>
      <c r="V15" s="5">
        <f>'PAL Rates'!V15*'PAL Vols'!N15</f>
        <v>0</v>
      </c>
      <c r="W15" s="5">
        <f>'PAL Rates'!W15*'PAL Vols'!O15</f>
        <v>0</v>
      </c>
      <c r="X15" s="8">
        <f>'PAL Rates'!X15*'PAL Vols'!P15</f>
        <v>0</v>
      </c>
      <c r="Y15" s="5">
        <f t="shared" si="4"/>
        <v>26697.880902558929</v>
      </c>
      <c r="Z15" s="5">
        <f t="shared" si="0"/>
        <v>27038.719417847569</v>
      </c>
      <c r="AA15" s="5">
        <f t="shared" si="1"/>
        <v>27307.15435791645</v>
      </c>
      <c r="AB15" s="5">
        <f t="shared" si="2"/>
        <v>27315.002484552846</v>
      </c>
      <c r="AC15" s="8">
        <f t="shared" si="3"/>
        <v>27564.200787608297</v>
      </c>
      <c r="AD15" t="s">
        <v>547</v>
      </c>
    </row>
    <row r="16" spans="1:30">
      <c r="B16" t="str">
        <f>TEXT('PAL Vols'!B16,"")</f>
        <v>X</v>
      </c>
      <c r="C16" s="7" t="str">
        <f>'PAL Vols'!C16</f>
        <v>PM</v>
      </c>
      <c r="D16" s="7" t="str">
        <f>'PAL Vols'!D16</f>
        <v>METERS</v>
      </c>
      <c r="E16" s="7" t="str">
        <f>'PAL Vols'!E16</f>
        <v>M</v>
      </c>
      <c r="F16" s="7">
        <f>'PAL Vols'!F16</f>
        <v>134</v>
      </c>
      <c r="G16" s="7">
        <f>'PAL Vols'!H16</f>
        <v>100905</v>
      </c>
      <c r="H16" s="7">
        <f>'PAL Vols'!J16</f>
        <v>101077</v>
      </c>
      <c r="I16" s="143" t="str">
        <f>'PAL Vols'!K16</f>
        <v>FMR AMI 1Ph 2e + C</v>
      </c>
      <c r="J16" s="5">
        <f>'PAL Rates'!J16*'PAL Vols'!L16</f>
        <v>113771.2931904702</v>
      </c>
      <c r="K16" s="5">
        <f>'PAL Rates'!K16*'PAL Vols'!M16</f>
        <v>115478.11155878974</v>
      </c>
      <c r="L16" s="5">
        <f>'PAL Rates'!L16*'PAL Vols'!N16</f>
        <v>116367.67262506446</v>
      </c>
      <c r="M16" s="5">
        <f>'PAL Rates'!M16*'PAL Vols'!O16</f>
        <v>116886.23232</v>
      </c>
      <c r="N16" s="8">
        <f>'PAL Rates'!N16*'PAL Vols'!P16</f>
        <v>117691.06484641637</v>
      </c>
      <c r="O16" s="5">
        <f>'PAL Rates'!O16*'PAL Vols'!L16</f>
        <v>0</v>
      </c>
      <c r="P16" s="5">
        <f>'PAL Rates'!P16*'PAL Vols'!M16</f>
        <v>0</v>
      </c>
      <c r="Q16" s="5">
        <f>'PAL Rates'!Q16*'PAL Vols'!N16</f>
        <v>0</v>
      </c>
      <c r="R16" s="5">
        <f>'PAL Rates'!R16*'PAL Vols'!O16</f>
        <v>0</v>
      </c>
      <c r="S16" s="8">
        <f>'PAL Rates'!S16*'PAL Vols'!P16</f>
        <v>0</v>
      </c>
      <c r="T16" s="5">
        <f>'PAL Rates'!T16*'PAL Vols'!L16</f>
        <v>0</v>
      </c>
      <c r="U16" s="5">
        <f>'PAL Rates'!U16*'PAL Vols'!M16</f>
        <v>0</v>
      </c>
      <c r="V16" s="5">
        <f>'PAL Rates'!V16*'PAL Vols'!N16</f>
        <v>0</v>
      </c>
      <c r="W16" s="5">
        <f>'PAL Rates'!W16*'PAL Vols'!O16</f>
        <v>0</v>
      </c>
      <c r="X16" s="8">
        <f>'PAL Rates'!X16*'PAL Vols'!P16</f>
        <v>0</v>
      </c>
      <c r="Y16" s="5">
        <f t="shared" si="4"/>
        <v>113771.2931904702</v>
      </c>
      <c r="Z16" s="5">
        <f t="shared" si="0"/>
        <v>115478.11155878974</v>
      </c>
      <c r="AA16" s="5">
        <f t="shared" si="1"/>
        <v>116367.67262506446</v>
      </c>
      <c r="AB16" s="5">
        <f t="shared" si="2"/>
        <v>116886.23232</v>
      </c>
      <c r="AC16" s="8">
        <f t="shared" si="3"/>
        <v>117691.06484641637</v>
      </c>
      <c r="AD16" t="s">
        <v>547</v>
      </c>
    </row>
    <row r="17" spans="2:30">
      <c r="B17" t="str">
        <f>TEXT('PAL Vols'!B17,"")</f>
        <v>X</v>
      </c>
      <c r="C17" s="7" t="str">
        <f>'PAL Vols'!C17</f>
        <v>PM</v>
      </c>
      <c r="D17" s="7" t="str">
        <f>'PAL Vols'!D17</f>
        <v>METERS</v>
      </c>
      <c r="E17" s="7" t="str">
        <f>'PAL Vols'!E17</f>
        <v>M</v>
      </c>
      <c r="F17" s="7">
        <f>'PAL Vols'!F17</f>
        <v>134</v>
      </c>
      <c r="G17" s="7">
        <f>'PAL Vols'!H17</f>
        <v>100906</v>
      </c>
      <c r="H17" s="7">
        <f>'PAL Vols'!J17</f>
        <v>101078</v>
      </c>
      <c r="I17" s="143" t="str">
        <f>'PAL Vols'!K17</f>
        <v>FMR AMI 3Ph DC</v>
      </c>
      <c r="J17" s="5">
        <f>'PAL Rates'!J17*'PAL Vols'!L17</f>
        <v>86724.652444220366</v>
      </c>
      <c r="K17" s="5">
        <f>'PAL Rates'!K17*'PAL Vols'!M17</f>
        <v>89339.665231712002</v>
      </c>
      <c r="L17" s="5">
        <f>'PAL Rates'!L17*'PAL Vols'!N17</f>
        <v>89845.908365136696</v>
      </c>
      <c r="M17" s="5">
        <f>'PAL Rates'!M17*'PAL Vols'!O17</f>
        <v>90262.391258536605</v>
      </c>
      <c r="N17" s="8">
        <f>'PAL Rates'!N17*'PAL Vols'!P17</f>
        <v>90698.267303754299</v>
      </c>
      <c r="O17" s="5">
        <f>'PAL Rates'!O17*'PAL Vols'!L17</f>
        <v>0</v>
      </c>
      <c r="P17" s="5">
        <f>'PAL Rates'!P17*'PAL Vols'!M17</f>
        <v>0</v>
      </c>
      <c r="Q17" s="5">
        <f>'PAL Rates'!Q17*'PAL Vols'!N17</f>
        <v>0</v>
      </c>
      <c r="R17" s="5">
        <f>'PAL Rates'!R17*'PAL Vols'!O17</f>
        <v>0</v>
      </c>
      <c r="S17" s="8">
        <f>'PAL Rates'!S17*'PAL Vols'!P17</f>
        <v>0</v>
      </c>
      <c r="T17" s="5">
        <f>'PAL Rates'!T17*'PAL Vols'!L17</f>
        <v>0</v>
      </c>
      <c r="U17" s="5">
        <f>'PAL Rates'!U17*'PAL Vols'!M17</f>
        <v>0</v>
      </c>
      <c r="V17" s="5">
        <f>'PAL Rates'!V17*'PAL Vols'!N17</f>
        <v>0</v>
      </c>
      <c r="W17" s="5">
        <f>'PAL Rates'!W17*'PAL Vols'!O17</f>
        <v>0</v>
      </c>
      <c r="X17" s="8">
        <f>'PAL Rates'!X17*'PAL Vols'!P17</f>
        <v>0</v>
      </c>
      <c r="Y17" s="5">
        <f t="shared" si="4"/>
        <v>86724.652444220366</v>
      </c>
      <c r="Z17" s="5">
        <f t="shared" si="0"/>
        <v>89339.665231712002</v>
      </c>
      <c r="AA17" s="5">
        <f t="shared" si="1"/>
        <v>89845.908365136696</v>
      </c>
      <c r="AB17" s="5">
        <f t="shared" si="2"/>
        <v>90262.391258536605</v>
      </c>
      <c r="AC17" s="8">
        <f t="shared" si="3"/>
        <v>90698.267303754299</v>
      </c>
      <c r="AD17" t="s">
        <v>547</v>
      </c>
    </row>
    <row r="18" spans="2:30">
      <c r="B18" t="str">
        <f>TEXT('PAL Vols'!B18,"")</f>
        <v>X</v>
      </c>
      <c r="C18" s="7" t="str">
        <f>'PAL Vols'!C18</f>
        <v>PM</v>
      </c>
      <c r="D18" s="7" t="str">
        <f>'PAL Vols'!D18</f>
        <v>METERS</v>
      </c>
      <c r="E18" s="7" t="str">
        <f>'PAL Vols'!E18</f>
        <v>M</v>
      </c>
      <c r="F18" s="7">
        <f>'PAL Vols'!F18</f>
        <v>134</v>
      </c>
      <c r="G18" s="7">
        <f>'PAL Vols'!H18</f>
        <v>100908</v>
      </c>
      <c r="H18" s="7">
        <f>'PAL Vols'!J18</f>
        <v>101148</v>
      </c>
      <c r="I18" s="143" t="str">
        <f>'PAL Vols'!K18</f>
        <v>FMR AMI 3Ph DC + C</v>
      </c>
      <c r="J18" s="5">
        <f>'PAL Rates'!J18*'PAL Vols'!L18</f>
        <v>37491.277085591842</v>
      </c>
      <c r="K18" s="5">
        <f>'PAL Rates'!K18*'PAL Vols'!M18</f>
        <v>38373.844708285469</v>
      </c>
      <c r="L18" s="5">
        <f>'PAL Rates'!L18*'PAL Vols'!N18</f>
        <v>38754.812480660141</v>
      </c>
      <c r="M18" s="5">
        <f>'PAL Rates'!M18*'PAL Vols'!O18</f>
        <v>39100.139915447166</v>
      </c>
      <c r="N18" s="8">
        <f>'PAL Rates'!N18*'PAL Vols'!P18</f>
        <v>39041.520231031769</v>
      </c>
      <c r="O18" s="5">
        <f>'PAL Rates'!O18*'PAL Vols'!L18</f>
        <v>0</v>
      </c>
      <c r="P18" s="5">
        <f>'PAL Rates'!P18*'PAL Vols'!M18</f>
        <v>0</v>
      </c>
      <c r="Q18" s="5">
        <f>'PAL Rates'!Q18*'PAL Vols'!N18</f>
        <v>0</v>
      </c>
      <c r="R18" s="5">
        <f>'PAL Rates'!R18*'PAL Vols'!O18</f>
        <v>0</v>
      </c>
      <c r="S18" s="8">
        <f>'PAL Rates'!S18*'PAL Vols'!P18</f>
        <v>0</v>
      </c>
      <c r="T18" s="5">
        <f>'PAL Rates'!T18*'PAL Vols'!L18</f>
        <v>0</v>
      </c>
      <c r="U18" s="5">
        <f>'PAL Rates'!U18*'PAL Vols'!M18</f>
        <v>0</v>
      </c>
      <c r="V18" s="5">
        <f>'PAL Rates'!V18*'PAL Vols'!N18</f>
        <v>0</v>
      </c>
      <c r="W18" s="5">
        <f>'PAL Rates'!W18*'PAL Vols'!O18</f>
        <v>0</v>
      </c>
      <c r="X18" s="8">
        <f>'PAL Rates'!X18*'PAL Vols'!P18</f>
        <v>0</v>
      </c>
      <c r="Y18" s="5">
        <f t="shared" si="4"/>
        <v>37491.277085591842</v>
      </c>
      <c r="Z18" s="5">
        <f t="shared" si="0"/>
        <v>38373.844708285469</v>
      </c>
      <c r="AA18" s="5">
        <f t="shared" si="1"/>
        <v>38754.812480660141</v>
      </c>
      <c r="AB18" s="5">
        <f t="shared" si="2"/>
        <v>39100.139915447166</v>
      </c>
      <c r="AC18" s="8">
        <f t="shared" si="3"/>
        <v>39041.520231031769</v>
      </c>
      <c r="AD18" t="s">
        <v>547</v>
      </c>
    </row>
    <row r="19" spans="2:30">
      <c r="B19" t="str">
        <f>TEXT('PAL Vols'!B19,"")</f>
        <v>X</v>
      </c>
      <c r="C19" s="7" t="str">
        <f>'PAL Vols'!C19</f>
        <v>PM</v>
      </c>
      <c r="D19" s="7" t="str">
        <f>'PAL Vols'!D19</f>
        <v>METERS</v>
      </c>
      <c r="E19" s="7" t="str">
        <f>'PAL Vols'!E19</f>
        <v>M</v>
      </c>
      <c r="F19" s="7">
        <f>'PAL Vols'!F19</f>
        <v>134</v>
      </c>
      <c r="G19" s="7">
        <f>'PAL Vols'!H19</f>
        <v>100909</v>
      </c>
      <c r="H19" s="7">
        <f>'PAL Vols'!J19</f>
        <v>101183</v>
      </c>
      <c r="I19" s="143" t="str">
        <f>'PAL Vols'!K19</f>
        <v>FMR AMI 3Ph CT</v>
      </c>
      <c r="J19" s="5">
        <f>'PAL Rates'!J19*'PAL Vols'!L19</f>
        <v>14750.25345266608</v>
      </c>
      <c r="K19" s="5">
        <f>'PAL Rates'!K19*'PAL Vols'!M19</f>
        <v>15902.340804289546</v>
      </c>
      <c r="L19" s="5">
        <f>'PAL Rates'!L19*'PAL Vols'!N19</f>
        <v>15573.542815884477</v>
      </c>
      <c r="M19" s="5">
        <f>'PAL Rates'!M19*'PAL Vols'!O19</f>
        <v>15712.311945365855</v>
      </c>
      <c r="N19" s="8">
        <f>'PAL Rates'!N19*'PAL Vols'!P19</f>
        <v>15855.657400892624</v>
      </c>
      <c r="O19" s="5">
        <f>'PAL Rates'!O19*'PAL Vols'!L19</f>
        <v>0</v>
      </c>
      <c r="P19" s="5">
        <f>'PAL Rates'!P19*'PAL Vols'!M19</f>
        <v>0</v>
      </c>
      <c r="Q19" s="5">
        <f>'PAL Rates'!Q19*'PAL Vols'!N19</f>
        <v>0</v>
      </c>
      <c r="R19" s="5">
        <f>'PAL Rates'!R19*'PAL Vols'!O19</f>
        <v>0</v>
      </c>
      <c r="S19" s="8">
        <f>'PAL Rates'!S19*'PAL Vols'!P19</f>
        <v>0</v>
      </c>
      <c r="T19" s="5">
        <f>'PAL Rates'!T19*'PAL Vols'!L19</f>
        <v>0</v>
      </c>
      <c r="U19" s="5">
        <f>'PAL Rates'!U19*'PAL Vols'!M19</f>
        <v>0</v>
      </c>
      <c r="V19" s="5">
        <f>'PAL Rates'!V19*'PAL Vols'!N19</f>
        <v>0</v>
      </c>
      <c r="W19" s="5">
        <f>'PAL Rates'!W19*'PAL Vols'!O19</f>
        <v>0</v>
      </c>
      <c r="X19" s="8">
        <f>'PAL Rates'!X19*'PAL Vols'!P19</f>
        <v>0</v>
      </c>
      <c r="Y19" s="5">
        <f t="shared" si="4"/>
        <v>14750.25345266608</v>
      </c>
      <c r="Z19" s="5">
        <f t="shared" si="0"/>
        <v>15902.340804289546</v>
      </c>
      <c r="AA19" s="5">
        <f t="shared" si="1"/>
        <v>15573.542815884477</v>
      </c>
      <c r="AB19" s="5">
        <f t="shared" si="2"/>
        <v>15712.311945365855</v>
      </c>
      <c r="AC19" s="8">
        <f t="shared" si="3"/>
        <v>15855.657400892624</v>
      </c>
      <c r="AD19" t="s">
        <v>547</v>
      </c>
    </row>
    <row r="20" spans="2:30">
      <c r="B20" t="str">
        <f>TEXT('PAL Vols'!B20,"")</f>
        <v>X</v>
      </c>
      <c r="C20" s="7" t="str">
        <f>'PAL Vols'!C20</f>
        <v>PM</v>
      </c>
      <c r="D20" s="7" t="str">
        <f>'PAL Vols'!D20</f>
        <v>METERS</v>
      </c>
      <c r="E20" s="7" t="str">
        <f>'PAL Vols'!E20</f>
        <v>M</v>
      </c>
      <c r="F20" s="7">
        <f>'PAL Vols'!F20</f>
        <v>134</v>
      </c>
      <c r="G20" s="7">
        <f>'PAL Vols'!H20</f>
        <v>100271</v>
      </c>
      <c r="H20" s="7">
        <f>'PAL Vols'!J20</f>
        <v>101082</v>
      </c>
      <c r="I20" s="143" t="str">
        <f>'PAL Vols'!K20</f>
        <v>CIMR AMI 1Ph 1e</v>
      </c>
      <c r="J20" s="5">
        <f>'PAL Rates'!J20*'PAL Vols'!L20</f>
        <v>23503.025337199051</v>
      </c>
      <c r="K20" s="5">
        <f>'PAL Rates'!K20*'PAL Vols'!M20</f>
        <v>0</v>
      </c>
      <c r="L20" s="5">
        <f>'PAL Rates'!L20*'PAL Vols'!N20</f>
        <v>0</v>
      </c>
      <c r="M20" s="5">
        <f>'PAL Rates'!M20*'PAL Vols'!O20</f>
        <v>0</v>
      </c>
      <c r="N20" s="8">
        <f>'PAL Rates'!N20*'PAL Vols'!P20</f>
        <v>0</v>
      </c>
      <c r="O20" s="5">
        <f>'PAL Rates'!O20*'PAL Vols'!L20</f>
        <v>0</v>
      </c>
      <c r="P20" s="5">
        <f>'PAL Rates'!P20*'PAL Vols'!M20</f>
        <v>0</v>
      </c>
      <c r="Q20" s="5">
        <f>'PAL Rates'!Q20*'PAL Vols'!N20</f>
        <v>0</v>
      </c>
      <c r="R20" s="5">
        <f>'PAL Rates'!R20*'PAL Vols'!O20</f>
        <v>0</v>
      </c>
      <c r="S20" s="8">
        <f>'PAL Rates'!S20*'PAL Vols'!P20</f>
        <v>0</v>
      </c>
      <c r="T20" s="5">
        <f>'PAL Rates'!T20*'PAL Vols'!L20</f>
        <v>0</v>
      </c>
      <c r="U20" s="5">
        <f>'PAL Rates'!U20*'PAL Vols'!M20</f>
        <v>0</v>
      </c>
      <c r="V20" s="5">
        <f>'PAL Rates'!V20*'PAL Vols'!N20</f>
        <v>0</v>
      </c>
      <c r="W20" s="5">
        <f>'PAL Rates'!W20*'PAL Vols'!O20</f>
        <v>0</v>
      </c>
      <c r="X20" s="8">
        <f>'PAL Rates'!X20*'PAL Vols'!P20</f>
        <v>0</v>
      </c>
      <c r="Y20" s="5">
        <f t="shared" si="4"/>
        <v>23503.025337199051</v>
      </c>
      <c r="Z20" s="5">
        <f t="shared" si="0"/>
        <v>0</v>
      </c>
      <c r="AA20" s="5">
        <f t="shared" si="1"/>
        <v>0</v>
      </c>
      <c r="AB20" s="5">
        <f t="shared" si="2"/>
        <v>0</v>
      </c>
      <c r="AC20" s="8">
        <f t="shared" si="3"/>
        <v>0</v>
      </c>
    </row>
    <row r="21" spans="2:30">
      <c r="B21" t="str">
        <f>TEXT('PAL Vols'!B21,"")</f>
        <v>X</v>
      </c>
      <c r="C21" s="7" t="str">
        <f>'PAL Vols'!C21</f>
        <v>PM</v>
      </c>
      <c r="D21" s="7" t="str">
        <f>'PAL Vols'!D21</f>
        <v>METERS</v>
      </c>
      <c r="E21" s="7" t="str">
        <f>'PAL Vols'!E21</f>
        <v>M</v>
      </c>
      <c r="F21" s="7">
        <f>'PAL Vols'!F21</f>
        <v>134</v>
      </c>
      <c r="G21" s="7">
        <f>'PAL Vols'!H21</f>
        <v>100917</v>
      </c>
      <c r="H21" s="7">
        <f>'PAL Vols'!J21</f>
        <v>101153</v>
      </c>
      <c r="I21" s="143" t="str">
        <f>'PAL Vols'!K21</f>
        <v>CIMR AMI 1Ph 1e + C</v>
      </c>
      <c r="J21" s="5">
        <f>'PAL Rates'!J21*'PAL Vols'!L21</f>
        <v>9127.4806504474982</v>
      </c>
      <c r="K21" s="5">
        <f>'PAL Rates'!K21*'PAL Vols'!M21</f>
        <v>0</v>
      </c>
      <c r="L21" s="5">
        <f>'PAL Rates'!L21*'PAL Vols'!N21</f>
        <v>0</v>
      </c>
      <c r="M21" s="5">
        <f>'PAL Rates'!M21*'PAL Vols'!O21</f>
        <v>0</v>
      </c>
      <c r="N21" s="8">
        <f>'PAL Rates'!N21*'PAL Vols'!P21</f>
        <v>0</v>
      </c>
      <c r="O21" s="5">
        <f>'PAL Rates'!O21*'PAL Vols'!L21</f>
        <v>0</v>
      </c>
      <c r="P21" s="5">
        <f>'PAL Rates'!P21*'PAL Vols'!M21</f>
        <v>0</v>
      </c>
      <c r="Q21" s="5">
        <f>'PAL Rates'!Q21*'PAL Vols'!N21</f>
        <v>0</v>
      </c>
      <c r="R21" s="5">
        <f>'PAL Rates'!R21*'PAL Vols'!O21</f>
        <v>0</v>
      </c>
      <c r="S21" s="8">
        <f>'PAL Rates'!S21*'PAL Vols'!P21</f>
        <v>0</v>
      </c>
      <c r="T21" s="5">
        <f>'PAL Rates'!T21*'PAL Vols'!L21</f>
        <v>0</v>
      </c>
      <c r="U21" s="5">
        <f>'PAL Rates'!U21*'PAL Vols'!M21</f>
        <v>0</v>
      </c>
      <c r="V21" s="5">
        <f>'PAL Rates'!V21*'PAL Vols'!N21</f>
        <v>0</v>
      </c>
      <c r="W21" s="5">
        <f>'PAL Rates'!W21*'PAL Vols'!O21</f>
        <v>0</v>
      </c>
      <c r="X21" s="8">
        <f>'PAL Rates'!X21*'PAL Vols'!P21</f>
        <v>0</v>
      </c>
      <c r="Y21" s="5">
        <f t="shared" si="4"/>
        <v>9127.4806504474982</v>
      </c>
      <c r="Z21" s="5">
        <f t="shared" si="0"/>
        <v>0</v>
      </c>
      <c r="AA21" s="5">
        <f t="shared" si="1"/>
        <v>0</v>
      </c>
      <c r="AB21" s="5">
        <f t="shared" si="2"/>
        <v>0</v>
      </c>
      <c r="AC21" s="8">
        <f t="shared" si="3"/>
        <v>0</v>
      </c>
    </row>
    <row r="22" spans="2:30">
      <c r="B22" t="str">
        <f>TEXT('PAL Vols'!B22,"")</f>
        <v>X</v>
      </c>
      <c r="C22" s="7" t="str">
        <f>'PAL Vols'!C22</f>
        <v>PM</v>
      </c>
      <c r="D22" s="7" t="str">
        <f>'PAL Vols'!D22</f>
        <v>METERS</v>
      </c>
      <c r="E22" s="7" t="str">
        <f>'PAL Vols'!E22</f>
        <v>M</v>
      </c>
      <c r="F22" s="7">
        <f>'PAL Vols'!F22</f>
        <v>134</v>
      </c>
      <c r="G22" s="7">
        <f>'PAL Vols'!H22</f>
        <v>100272</v>
      </c>
      <c r="H22" s="7">
        <f>'PAL Vols'!J22</f>
        <v>101083</v>
      </c>
      <c r="I22" s="143" t="str">
        <f>'PAL Vols'!K22</f>
        <v>CIMR AMI 1Ph 2e + C</v>
      </c>
      <c r="J22" s="5">
        <f>'PAL Rates'!J22*'PAL Vols'!L22</f>
        <v>16073.648486070844</v>
      </c>
      <c r="K22" s="5">
        <f>'PAL Rates'!K22*'PAL Vols'!M22</f>
        <v>0</v>
      </c>
      <c r="L22" s="5">
        <f>'PAL Rates'!L22*'PAL Vols'!N22</f>
        <v>0</v>
      </c>
      <c r="M22" s="5">
        <f>'PAL Rates'!M22*'PAL Vols'!O22</f>
        <v>0</v>
      </c>
      <c r="N22" s="8">
        <f>'PAL Rates'!N22*'PAL Vols'!P22</f>
        <v>0</v>
      </c>
      <c r="O22" s="5">
        <f>'PAL Rates'!O22*'PAL Vols'!L22</f>
        <v>0</v>
      </c>
      <c r="P22" s="5">
        <f>'PAL Rates'!P22*'PAL Vols'!M22</f>
        <v>0</v>
      </c>
      <c r="Q22" s="5">
        <f>'PAL Rates'!Q22*'PAL Vols'!N22</f>
        <v>0</v>
      </c>
      <c r="R22" s="5">
        <f>'PAL Rates'!R22*'PAL Vols'!O22</f>
        <v>0</v>
      </c>
      <c r="S22" s="8">
        <f>'PAL Rates'!S22*'PAL Vols'!P22</f>
        <v>0</v>
      </c>
      <c r="T22" s="5">
        <f>'PAL Rates'!T22*'PAL Vols'!L22</f>
        <v>0</v>
      </c>
      <c r="U22" s="5">
        <f>'PAL Rates'!U22*'PAL Vols'!M22</f>
        <v>0</v>
      </c>
      <c r="V22" s="5">
        <f>'PAL Rates'!V22*'PAL Vols'!N22</f>
        <v>0</v>
      </c>
      <c r="W22" s="5">
        <f>'PAL Rates'!W22*'PAL Vols'!O22</f>
        <v>0</v>
      </c>
      <c r="X22" s="8">
        <f>'PAL Rates'!X22*'PAL Vols'!P22</f>
        <v>0</v>
      </c>
      <c r="Y22" s="5">
        <f t="shared" si="4"/>
        <v>16073.648486070844</v>
      </c>
      <c r="Z22" s="5">
        <f t="shared" si="0"/>
        <v>0</v>
      </c>
      <c r="AA22" s="5">
        <f t="shared" si="1"/>
        <v>0</v>
      </c>
      <c r="AB22" s="5">
        <f t="shared" si="2"/>
        <v>0</v>
      </c>
      <c r="AC22" s="8">
        <f t="shared" si="3"/>
        <v>0</v>
      </c>
    </row>
    <row r="23" spans="2:30">
      <c r="B23" t="str">
        <f>TEXT('PAL Vols'!B23,"")</f>
        <v>X</v>
      </c>
      <c r="C23" s="7" t="str">
        <f>'PAL Vols'!C23</f>
        <v>PM</v>
      </c>
      <c r="D23" s="7" t="str">
        <f>'PAL Vols'!D23</f>
        <v>METERS</v>
      </c>
      <c r="E23" s="7" t="str">
        <f>'PAL Vols'!E23</f>
        <v>M</v>
      </c>
      <c r="F23" s="7">
        <f>'PAL Vols'!F23</f>
        <v>134</v>
      </c>
      <c r="G23" s="7">
        <f>'PAL Vols'!H23</f>
        <v>100273</v>
      </c>
      <c r="H23" s="7">
        <f>'PAL Vols'!J23</f>
        <v>101084</v>
      </c>
      <c r="I23" s="143" t="str">
        <f>'PAL Vols'!K23</f>
        <v>CIMR AMI 3Ph DC</v>
      </c>
      <c r="J23" s="5">
        <f>'PAL Rates'!J23*'PAL Vols'!L23</f>
        <v>38709.716112441711</v>
      </c>
      <c r="K23" s="5">
        <f>'PAL Rates'!K23*'PAL Vols'!M23</f>
        <v>0</v>
      </c>
      <c r="L23" s="5">
        <f>'PAL Rates'!L23*'PAL Vols'!N23</f>
        <v>0</v>
      </c>
      <c r="M23" s="5">
        <f>'PAL Rates'!M23*'PAL Vols'!O23</f>
        <v>0</v>
      </c>
      <c r="N23" s="8">
        <f>'PAL Rates'!N23*'PAL Vols'!P23</f>
        <v>0</v>
      </c>
      <c r="O23" s="5">
        <f>'PAL Rates'!O23*'PAL Vols'!L23</f>
        <v>0</v>
      </c>
      <c r="P23" s="5">
        <f>'PAL Rates'!P23*'PAL Vols'!M23</f>
        <v>0</v>
      </c>
      <c r="Q23" s="5">
        <f>'PAL Rates'!Q23*'PAL Vols'!N23</f>
        <v>0</v>
      </c>
      <c r="R23" s="5">
        <f>'PAL Rates'!R23*'PAL Vols'!O23</f>
        <v>0</v>
      </c>
      <c r="S23" s="8">
        <f>'PAL Rates'!S23*'PAL Vols'!P23</f>
        <v>0</v>
      </c>
      <c r="T23" s="5">
        <f>'PAL Rates'!T23*'PAL Vols'!L23</f>
        <v>0</v>
      </c>
      <c r="U23" s="5">
        <f>'PAL Rates'!U23*'PAL Vols'!M23</f>
        <v>0</v>
      </c>
      <c r="V23" s="5">
        <f>'PAL Rates'!V23*'PAL Vols'!N23</f>
        <v>0</v>
      </c>
      <c r="W23" s="5">
        <f>'PAL Rates'!W23*'PAL Vols'!O23</f>
        <v>0</v>
      </c>
      <c r="X23" s="8">
        <f>'PAL Rates'!X23*'PAL Vols'!P23</f>
        <v>0</v>
      </c>
      <c r="Y23" s="5">
        <f t="shared" si="4"/>
        <v>38709.716112441711</v>
      </c>
      <c r="Z23" s="5">
        <f t="shared" si="0"/>
        <v>0</v>
      </c>
      <c r="AA23" s="5">
        <f t="shared" si="1"/>
        <v>0</v>
      </c>
      <c r="AB23" s="5">
        <f t="shared" si="2"/>
        <v>0</v>
      </c>
      <c r="AC23" s="8">
        <f t="shared" si="3"/>
        <v>0</v>
      </c>
    </row>
    <row r="24" spans="2:30">
      <c r="B24" t="str">
        <f>TEXT('PAL Vols'!B24,"")</f>
        <v>X</v>
      </c>
      <c r="C24" s="7" t="str">
        <f>'PAL Vols'!C24</f>
        <v>PM</v>
      </c>
      <c r="D24" s="7" t="str">
        <f>'PAL Vols'!D24</f>
        <v>METERS</v>
      </c>
      <c r="E24" s="7" t="str">
        <f>'PAL Vols'!E24</f>
        <v>M</v>
      </c>
      <c r="F24" s="7">
        <f>'PAL Vols'!F24</f>
        <v>134</v>
      </c>
      <c r="G24" s="7">
        <f>'PAL Vols'!H24</f>
        <v>100274</v>
      </c>
      <c r="H24" s="7">
        <f>'PAL Vols'!J24</f>
        <v>101085</v>
      </c>
      <c r="I24" s="143" t="str">
        <f>'PAL Vols'!K24</f>
        <v>CIMR AMI 3Ph DC + C</v>
      </c>
      <c r="J24" s="5">
        <f>'PAL Rates'!J24*'PAL Vols'!L24</f>
        <v>15953.734930039082</v>
      </c>
      <c r="K24" s="5">
        <f>'PAL Rates'!K24*'PAL Vols'!M24</f>
        <v>0</v>
      </c>
      <c r="L24" s="5">
        <f>'PAL Rates'!L24*'PAL Vols'!N24</f>
        <v>0</v>
      </c>
      <c r="M24" s="5">
        <f>'PAL Rates'!M24*'PAL Vols'!O24</f>
        <v>0</v>
      </c>
      <c r="N24" s="8">
        <f>'PAL Rates'!N24*'PAL Vols'!P24</f>
        <v>0</v>
      </c>
      <c r="O24" s="5">
        <f>'PAL Rates'!O24*'PAL Vols'!L24</f>
        <v>0</v>
      </c>
      <c r="P24" s="5">
        <f>'PAL Rates'!P24*'PAL Vols'!M24</f>
        <v>0</v>
      </c>
      <c r="Q24" s="5">
        <f>'PAL Rates'!Q24*'PAL Vols'!N24</f>
        <v>0</v>
      </c>
      <c r="R24" s="5">
        <f>'PAL Rates'!R24*'PAL Vols'!O24</f>
        <v>0</v>
      </c>
      <c r="S24" s="8">
        <f>'PAL Rates'!S24*'PAL Vols'!P24</f>
        <v>0</v>
      </c>
      <c r="T24" s="5">
        <f>'PAL Rates'!T24*'PAL Vols'!L24</f>
        <v>0</v>
      </c>
      <c r="U24" s="5">
        <f>'PAL Rates'!U24*'PAL Vols'!M24</f>
        <v>0</v>
      </c>
      <c r="V24" s="5">
        <f>'PAL Rates'!V24*'PAL Vols'!N24</f>
        <v>0</v>
      </c>
      <c r="W24" s="5">
        <f>'PAL Rates'!W24*'PAL Vols'!O24</f>
        <v>0</v>
      </c>
      <c r="X24" s="8">
        <f>'PAL Rates'!X24*'PAL Vols'!P24</f>
        <v>0</v>
      </c>
      <c r="Y24" s="5">
        <f t="shared" si="4"/>
        <v>15953.734930039082</v>
      </c>
      <c r="Z24" s="5">
        <f t="shared" si="0"/>
        <v>0</v>
      </c>
      <c r="AA24" s="5">
        <f t="shared" si="1"/>
        <v>0</v>
      </c>
      <c r="AB24" s="5">
        <f t="shared" si="2"/>
        <v>0</v>
      </c>
      <c r="AC24" s="8">
        <f t="shared" si="3"/>
        <v>0</v>
      </c>
    </row>
    <row r="25" spans="2:30">
      <c r="B25" t="str">
        <f>TEXT('PAL Vols'!B25,"")</f>
        <v>X</v>
      </c>
      <c r="C25" s="7" t="str">
        <f>'PAL Vols'!C25</f>
        <v>PM</v>
      </c>
      <c r="D25" s="7" t="str">
        <f>'PAL Vols'!D25</f>
        <v>METERS</v>
      </c>
      <c r="E25" s="7" t="str">
        <f>'PAL Vols'!E25</f>
        <v>M</v>
      </c>
      <c r="F25" s="7">
        <f>'PAL Vols'!F25</f>
        <v>134</v>
      </c>
      <c r="G25" s="7">
        <f>'PAL Vols'!H25</f>
        <v>100275</v>
      </c>
      <c r="H25" s="7">
        <f>'PAL Vols'!J25</f>
        <v>101086</v>
      </c>
      <c r="I25" s="143" t="str">
        <f>'PAL Vols'!K25</f>
        <v>CIMR AMI 3Ph CT</v>
      </c>
      <c r="J25" s="5">
        <f>'PAL Rates'!J25*'PAL Vols'!L25</f>
        <v>21887.47286524644</v>
      </c>
      <c r="K25" s="5">
        <f>'PAL Rates'!K25*'PAL Vols'!M25</f>
        <v>0</v>
      </c>
      <c r="L25" s="5">
        <f>'PAL Rates'!L25*'PAL Vols'!N25</f>
        <v>0</v>
      </c>
      <c r="M25" s="5">
        <f>'PAL Rates'!M25*'PAL Vols'!O25</f>
        <v>0</v>
      </c>
      <c r="N25" s="8">
        <f>'PAL Rates'!N25*'PAL Vols'!P25</f>
        <v>0</v>
      </c>
      <c r="O25" s="5">
        <f>'PAL Rates'!O25*'PAL Vols'!L25</f>
        <v>0</v>
      </c>
      <c r="P25" s="5">
        <f>'PAL Rates'!P25*'PAL Vols'!M25</f>
        <v>0</v>
      </c>
      <c r="Q25" s="5">
        <f>'PAL Rates'!Q25*'PAL Vols'!N25</f>
        <v>0</v>
      </c>
      <c r="R25" s="5">
        <f>'PAL Rates'!R25*'PAL Vols'!O25</f>
        <v>0</v>
      </c>
      <c r="S25" s="8">
        <f>'PAL Rates'!S25*'PAL Vols'!P25</f>
        <v>0</v>
      </c>
      <c r="T25" s="5">
        <f>'PAL Rates'!T25*'PAL Vols'!L25</f>
        <v>0</v>
      </c>
      <c r="U25" s="5">
        <f>'PAL Rates'!U25*'PAL Vols'!M25</f>
        <v>0</v>
      </c>
      <c r="V25" s="5">
        <f>'PAL Rates'!V25*'PAL Vols'!N25</f>
        <v>0</v>
      </c>
      <c r="W25" s="5">
        <f>'PAL Rates'!W25*'PAL Vols'!O25</f>
        <v>0</v>
      </c>
      <c r="X25" s="8">
        <f>'PAL Rates'!X25*'PAL Vols'!P25</f>
        <v>0</v>
      </c>
      <c r="Y25" s="5">
        <f t="shared" si="4"/>
        <v>21887.47286524644</v>
      </c>
      <c r="Z25" s="5">
        <f t="shared" si="0"/>
        <v>0</v>
      </c>
      <c r="AA25" s="5">
        <f t="shared" si="1"/>
        <v>0</v>
      </c>
      <c r="AB25" s="5">
        <f t="shared" si="2"/>
        <v>0</v>
      </c>
      <c r="AC25" s="8">
        <f t="shared" si="3"/>
        <v>0</v>
      </c>
    </row>
    <row r="26" spans="2:30">
      <c r="B26" t="str">
        <f>TEXT('PAL Vols'!B26,"")</f>
        <v>X</v>
      </c>
      <c r="C26" s="7" t="str">
        <f>'PAL Vols'!C26</f>
        <v>PM</v>
      </c>
      <c r="D26" s="7" t="str">
        <f>'PAL Vols'!D26</f>
        <v>METERS</v>
      </c>
      <c r="E26" s="7" t="str">
        <f>'PAL Vols'!E26</f>
        <v>M</v>
      </c>
      <c r="F26" s="7">
        <f>'PAL Vols'!F26</f>
        <v>134</v>
      </c>
      <c r="G26" s="7">
        <f>'PAL Vols'!H26</f>
        <v>100324</v>
      </c>
      <c r="H26" s="7">
        <f>'PAL Vols'!J26</f>
        <v>102000</v>
      </c>
      <c r="I26" s="143" t="str">
        <f>'PAL Vols'!K26</f>
        <v>Company initiated meter replacement AMI 1Ph 1e</v>
      </c>
      <c r="J26" s="5">
        <f>'PAL Rates'!J26*'PAL Vols'!L26</f>
        <v>359698.47472582891</v>
      </c>
      <c r="K26" s="5">
        <f>'PAL Rates'!K26*'PAL Vols'!M26</f>
        <v>203878.52674581902</v>
      </c>
      <c r="L26" s="5">
        <f>'PAL Rates'!L26*'PAL Vols'!N26</f>
        <v>205066.43888602374</v>
      </c>
      <c r="M26" s="5">
        <f>'PAL Rates'!M26*'PAL Vols'!O26</f>
        <v>206260.99512195124</v>
      </c>
      <c r="N26" s="8">
        <f>'PAL Rates'!N26*'PAL Vols'!P26</f>
        <v>207291.44132318199</v>
      </c>
      <c r="O26" s="5">
        <f>'PAL Rates'!O26*'PAL Vols'!L26</f>
        <v>0</v>
      </c>
      <c r="P26" s="5">
        <f>'PAL Rates'!P26*'PAL Vols'!M26</f>
        <v>0</v>
      </c>
      <c r="Q26" s="5">
        <f>'PAL Rates'!Q26*'PAL Vols'!N26</f>
        <v>0</v>
      </c>
      <c r="R26" s="5">
        <f>'PAL Rates'!R26*'PAL Vols'!O26</f>
        <v>0</v>
      </c>
      <c r="S26" s="8">
        <f>'PAL Rates'!S26*'PAL Vols'!P26</f>
        <v>0</v>
      </c>
      <c r="T26" s="5">
        <f>'PAL Rates'!T26*'PAL Vols'!L26</f>
        <v>0</v>
      </c>
      <c r="U26" s="5">
        <f>'PAL Rates'!U26*'PAL Vols'!M26</f>
        <v>0</v>
      </c>
      <c r="V26" s="5">
        <f>'PAL Rates'!V26*'PAL Vols'!N26</f>
        <v>0</v>
      </c>
      <c r="W26" s="5">
        <f>'PAL Rates'!W26*'PAL Vols'!O26</f>
        <v>0</v>
      </c>
      <c r="X26" s="8">
        <f>'PAL Rates'!X26*'PAL Vols'!P26</f>
        <v>0</v>
      </c>
      <c r="Y26" s="539">
        <f t="shared" si="4"/>
        <v>359698.47472582891</v>
      </c>
      <c r="Z26" s="539">
        <f t="shared" si="0"/>
        <v>203878.52674581902</v>
      </c>
      <c r="AA26" s="539">
        <f t="shared" si="1"/>
        <v>205066.43888602374</v>
      </c>
      <c r="AB26" s="539">
        <f t="shared" si="2"/>
        <v>206260.99512195124</v>
      </c>
      <c r="AC26" s="540">
        <f t="shared" si="3"/>
        <v>207291.44132318199</v>
      </c>
      <c r="AD26" t="s">
        <v>548</v>
      </c>
    </row>
    <row r="27" spans="2:30">
      <c r="B27" t="str">
        <f>TEXT('PAL Vols'!B27,"")</f>
        <v>X</v>
      </c>
      <c r="C27" s="7" t="str">
        <f>'PAL Vols'!C27</f>
        <v>PM</v>
      </c>
      <c r="D27" s="7" t="str">
        <f>'PAL Vols'!D27</f>
        <v>METERS</v>
      </c>
      <c r="E27" s="7" t="str">
        <f>'PAL Vols'!E27</f>
        <v>M</v>
      </c>
      <c r="F27" s="7">
        <f>'PAL Vols'!F27</f>
        <v>134</v>
      </c>
      <c r="G27" s="7">
        <f>'PAL Vols'!H27</f>
        <v>100325</v>
      </c>
      <c r="H27" s="7">
        <f>'PAL Vols'!J27</f>
        <v>102001</v>
      </c>
      <c r="I27" s="143" t="str">
        <f>'PAL Vols'!K27</f>
        <v>Company initiated meter replacement AMI 1Ph 1e + C</v>
      </c>
      <c r="J27" s="5">
        <f>'PAL Rates'!J27*'PAL Vols'!L27</f>
        <v>152885.30089499557</v>
      </c>
      <c r="K27" s="5">
        <f>'PAL Rates'!K27*'PAL Vols'!M27</f>
        <v>49686.53568236946</v>
      </c>
      <c r="L27" s="5">
        <f>'PAL Rates'!L27*'PAL Vols'!N27</f>
        <v>49946.419082001026</v>
      </c>
      <c r="M27" s="5">
        <f>'PAL Rates'!M27*'PAL Vols'!O27</f>
        <v>50155.995941463414</v>
      </c>
      <c r="N27" s="8">
        <f>'PAL Rates'!N27*'PAL Vols'!P27</f>
        <v>50613.575584142825</v>
      </c>
      <c r="O27" s="5">
        <f>'PAL Rates'!O27*'PAL Vols'!L27</f>
        <v>0</v>
      </c>
      <c r="P27" s="5">
        <f>'PAL Rates'!P27*'PAL Vols'!M27</f>
        <v>0</v>
      </c>
      <c r="Q27" s="5">
        <f>'PAL Rates'!Q27*'PAL Vols'!N27</f>
        <v>0</v>
      </c>
      <c r="R27" s="5">
        <f>'PAL Rates'!R27*'PAL Vols'!O27</f>
        <v>0</v>
      </c>
      <c r="S27" s="8">
        <f>'PAL Rates'!S27*'PAL Vols'!P27</f>
        <v>0</v>
      </c>
      <c r="T27" s="5">
        <f>'PAL Rates'!T27*'PAL Vols'!L27</f>
        <v>0</v>
      </c>
      <c r="U27" s="5">
        <f>'PAL Rates'!U27*'PAL Vols'!M27</f>
        <v>0</v>
      </c>
      <c r="V27" s="5">
        <f>'PAL Rates'!V27*'PAL Vols'!N27</f>
        <v>0</v>
      </c>
      <c r="W27" s="5">
        <f>'PAL Rates'!W27*'PAL Vols'!O27</f>
        <v>0</v>
      </c>
      <c r="X27" s="8">
        <f>'PAL Rates'!X27*'PAL Vols'!P27</f>
        <v>0</v>
      </c>
      <c r="Y27" s="539">
        <f t="shared" si="4"/>
        <v>152885.30089499557</v>
      </c>
      <c r="Z27" s="539">
        <f t="shared" si="0"/>
        <v>49686.53568236946</v>
      </c>
      <c r="AA27" s="539">
        <f t="shared" si="1"/>
        <v>49946.419082001026</v>
      </c>
      <c r="AB27" s="539">
        <f t="shared" si="2"/>
        <v>50155.995941463414</v>
      </c>
      <c r="AC27" s="540">
        <f t="shared" si="3"/>
        <v>50613.575584142825</v>
      </c>
      <c r="AD27" t="s">
        <v>548</v>
      </c>
    </row>
    <row r="28" spans="2:30">
      <c r="B28" t="str">
        <f>TEXT('PAL Vols'!B28,"")</f>
        <v>X</v>
      </c>
      <c r="C28" s="7" t="str">
        <f>'PAL Vols'!C28</f>
        <v>PM</v>
      </c>
      <c r="D28" s="7" t="str">
        <f>'PAL Vols'!D28</f>
        <v>METERS</v>
      </c>
      <c r="E28" s="7" t="str">
        <f>'PAL Vols'!E28</f>
        <v>M</v>
      </c>
      <c r="F28" s="7">
        <f>'PAL Vols'!F28</f>
        <v>134</v>
      </c>
      <c r="G28" s="7">
        <f>'PAL Vols'!H28</f>
        <v>100326</v>
      </c>
      <c r="H28" s="7">
        <f>'PAL Vols'!J28</f>
        <v>102002</v>
      </c>
      <c r="I28" s="143" t="str">
        <f>'PAL Vols'!K28</f>
        <v>Company initiated meter replacement AMI 1Ph 2e + C</v>
      </c>
      <c r="J28" s="5">
        <f>'PAL Rates'!J28*'PAL Vols'!L28</f>
        <v>370447.36745241401</v>
      </c>
      <c r="K28" s="5">
        <f>'PAL Rates'!K28*'PAL Vols'!M28</f>
        <v>194328.80447338187</v>
      </c>
      <c r="L28" s="5">
        <f>'PAL Rates'!L28*'PAL Vols'!N28</f>
        <v>195744.29699845277</v>
      </c>
      <c r="M28" s="5">
        <f>'PAL Rates'!M28*'PAL Vols'!O28</f>
        <v>196710.97634341463</v>
      </c>
      <c r="N28" s="8">
        <f>'PAL Rates'!N28*'PAL Vols'!P28</f>
        <v>197720.98894197951</v>
      </c>
      <c r="O28" s="5">
        <f>'PAL Rates'!O28*'PAL Vols'!L28</f>
        <v>0</v>
      </c>
      <c r="P28" s="5">
        <f>'PAL Rates'!P28*'PAL Vols'!M28</f>
        <v>0</v>
      </c>
      <c r="Q28" s="5">
        <f>'PAL Rates'!Q28*'PAL Vols'!N28</f>
        <v>0</v>
      </c>
      <c r="R28" s="5">
        <f>'PAL Rates'!R28*'PAL Vols'!O28</f>
        <v>0</v>
      </c>
      <c r="S28" s="8">
        <f>'PAL Rates'!S28*'PAL Vols'!P28</f>
        <v>0</v>
      </c>
      <c r="T28" s="5">
        <f>'PAL Rates'!T28*'PAL Vols'!L28</f>
        <v>0</v>
      </c>
      <c r="U28" s="5">
        <f>'PAL Rates'!U28*'PAL Vols'!M28</f>
        <v>0</v>
      </c>
      <c r="V28" s="5">
        <f>'PAL Rates'!V28*'PAL Vols'!N28</f>
        <v>0</v>
      </c>
      <c r="W28" s="5">
        <f>'PAL Rates'!W28*'PAL Vols'!O28</f>
        <v>0</v>
      </c>
      <c r="X28" s="8">
        <f>'PAL Rates'!X28*'PAL Vols'!P28</f>
        <v>0</v>
      </c>
      <c r="Y28" s="539">
        <f t="shared" si="4"/>
        <v>370447.36745241401</v>
      </c>
      <c r="Z28" s="539">
        <f t="shared" si="0"/>
        <v>194328.80447338187</v>
      </c>
      <c r="AA28" s="539">
        <f t="shared" si="1"/>
        <v>195744.29699845277</v>
      </c>
      <c r="AB28" s="539">
        <f t="shared" si="2"/>
        <v>196710.97634341463</v>
      </c>
      <c r="AC28" s="540">
        <f t="shared" si="3"/>
        <v>197720.98894197951</v>
      </c>
      <c r="AD28" t="s">
        <v>548</v>
      </c>
    </row>
    <row r="29" spans="2:30">
      <c r="B29" t="str">
        <f>TEXT('PAL Vols'!B29,"")</f>
        <v>X</v>
      </c>
      <c r="C29" s="7" t="str">
        <f>'PAL Vols'!C29</f>
        <v>PM</v>
      </c>
      <c r="D29" s="7" t="str">
        <f>'PAL Vols'!D29</f>
        <v>METERS</v>
      </c>
      <c r="E29" s="7" t="str">
        <f>'PAL Vols'!E29</f>
        <v>M</v>
      </c>
      <c r="F29" s="7">
        <f>'PAL Vols'!F29</f>
        <v>134</v>
      </c>
      <c r="G29" s="7">
        <f>'PAL Vols'!H29</f>
        <v>100327</v>
      </c>
      <c r="H29" s="7">
        <f>'PAL Vols'!J29</f>
        <v>102003</v>
      </c>
      <c r="I29" s="143" t="str">
        <f>'PAL Vols'!K29</f>
        <v>Company initiated meter replacement AMI 3Ph DC</v>
      </c>
      <c r="J29" s="5">
        <f>'PAL Rates'!J29*'PAL Vols'!L29</f>
        <v>627916.26040085731</v>
      </c>
      <c r="K29" s="5">
        <f>'PAL Rates'!K29*'PAL Vols'!M29</f>
        <v>182071.97597855231</v>
      </c>
      <c r="L29" s="5">
        <f>'PAL Rates'!L29*'PAL Vols'!N29</f>
        <v>183118.14374419808</v>
      </c>
      <c r="M29" s="5">
        <f>'PAL Rates'!M29*'PAL Vols'!O29</f>
        <v>183981.64005463419</v>
      </c>
      <c r="N29" s="8">
        <f>'PAL Rates'!N29*'PAL Vols'!P29</f>
        <v>185272.52893672886</v>
      </c>
      <c r="O29" s="5">
        <f>'PAL Rates'!O29*'PAL Vols'!L29</f>
        <v>0</v>
      </c>
      <c r="P29" s="5">
        <f>'PAL Rates'!P29*'PAL Vols'!M29</f>
        <v>0</v>
      </c>
      <c r="Q29" s="5">
        <f>'PAL Rates'!Q29*'PAL Vols'!N29</f>
        <v>0</v>
      </c>
      <c r="R29" s="5">
        <f>'PAL Rates'!R29*'PAL Vols'!O29</f>
        <v>0</v>
      </c>
      <c r="S29" s="8">
        <f>'PAL Rates'!S29*'PAL Vols'!P29</f>
        <v>0</v>
      </c>
      <c r="T29" s="5">
        <f>'PAL Rates'!T29*'PAL Vols'!L29</f>
        <v>0</v>
      </c>
      <c r="U29" s="5">
        <f>'PAL Rates'!U29*'PAL Vols'!M29</f>
        <v>0</v>
      </c>
      <c r="V29" s="5">
        <f>'PAL Rates'!V29*'PAL Vols'!N29</f>
        <v>0</v>
      </c>
      <c r="W29" s="5">
        <f>'PAL Rates'!W29*'PAL Vols'!O29</f>
        <v>0</v>
      </c>
      <c r="X29" s="8">
        <f>'PAL Rates'!X29*'PAL Vols'!P29</f>
        <v>0</v>
      </c>
      <c r="Y29" s="539">
        <f t="shared" si="4"/>
        <v>627916.26040085731</v>
      </c>
      <c r="Z29" s="539">
        <f t="shared" si="0"/>
        <v>182071.97597855231</v>
      </c>
      <c r="AA29" s="539">
        <f t="shared" si="1"/>
        <v>183118.14374419808</v>
      </c>
      <c r="AB29" s="539">
        <f t="shared" si="2"/>
        <v>183981.64005463419</v>
      </c>
      <c r="AC29" s="540">
        <f t="shared" si="3"/>
        <v>185272.52893672886</v>
      </c>
      <c r="AD29" t="s">
        <v>548</v>
      </c>
    </row>
    <row r="30" spans="2:30">
      <c r="B30" t="str">
        <f>TEXT('PAL Vols'!B30,"")</f>
        <v>X</v>
      </c>
      <c r="C30" s="7" t="str">
        <f>'PAL Vols'!C30</f>
        <v>PM</v>
      </c>
      <c r="D30" s="7" t="str">
        <f>'PAL Vols'!D30</f>
        <v>METERS</v>
      </c>
      <c r="E30" s="7" t="str">
        <f>'PAL Vols'!E30</f>
        <v>M</v>
      </c>
      <c r="F30" s="7">
        <f>'PAL Vols'!F30</f>
        <v>134</v>
      </c>
      <c r="G30" s="7">
        <f>'PAL Vols'!H30</f>
        <v>100328</v>
      </c>
      <c r="H30" s="7">
        <f>'PAL Vols'!J30</f>
        <v>102004</v>
      </c>
      <c r="I30" s="143" t="str">
        <f>'PAL Vols'!K30</f>
        <v>Company initiated meter replacement AMI 3Ph DC + C</v>
      </c>
      <c r="J30" s="5">
        <f>'PAL Rates'!J30*'PAL Vols'!L30</f>
        <v>208993.92758351198</v>
      </c>
      <c r="K30" s="5">
        <f>'PAL Rates'!K30*'PAL Vols'!M30</f>
        <v>44028.937612664377</v>
      </c>
      <c r="L30" s="5">
        <f>'PAL Rates'!L30*'PAL Vols'!N30</f>
        <v>44058.102609592577</v>
      </c>
      <c r="M30" s="5">
        <f>'PAL Rates'!M30*'PAL Vols'!O30</f>
        <v>44450.685377560985</v>
      </c>
      <c r="N30" s="8">
        <f>'PAL Rates'!N30*'PAL Vols'!P30</f>
        <v>44440.879411919144</v>
      </c>
      <c r="O30" s="5">
        <f>'PAL Rates'!O30*'PAL Vols'!L30</f>
        <v>0</v>
      </c>
      <c r="P30" s="5">
        <f>'PAL Rates'!P30*'PAL Vols'!M30</f>
        <v>0</v>
      </c>
      <c r="Q30" s="5">
        <f>'PAL Rates'!Q30*'PAL Vols'!N30</f>
        <v>0</v>
      </c>
      <c r="R30" s="5">
        <f>'PAL Rates'!R30*'PAL Vols'!O30</f>
        <v>0</v>
      </c>
      <c r="S30" s="8">
        <f>'PAL Rates'!S30*'PAL Vols'!P30</f>
        <v>0</v>
      </c>
      <c r="T30" s="5">
        <f>'PAL Rates'!T30*'PAL Vols'!L30</f>
        <v>0</v>
      </c>
      <c r="U30" s="5">
        <f>'PAL Rates'!U30*'PAL Vols'!M30</f>
        <v>0</v>
      </c>
      <c r="V30" s="5">
        <f>'PAL Rates'!V30*'PAL Vols'!N30</f>
        <v>0</v>
      </c>
      <c r="W30" s="5">
        <f>'PAL Rates'!W30*'PAL Vols'!O30</f>
        <v>0</v>
      </c>
      <c r="X30" s="8">
        <f>'PAL Rates'!X30*'PAL Vols'!P30</f>
        <v>0</v>
      </c>
      <c r="Y30" s="539">
        <f t="shared" si="4"/>
        <v>208993.92758351198</v>
      </c>
      <c r="Z30" s="539">
        <f t="shared" si="0"/>
        <v>44028.937612664377</v>
      </c>
      <c r="AA30" s="539">
        <f t="shared" si="1"/>
        <v>44058.102609592577</v>
      </c>
      <c r="AB30" s="539">
        <f t="shared" si="2"/>
        <v>44450.685377560985</v>
      </c>
      <c r="AC30" s="540">
        <f t="shared" si="3"/>
        <v>44440.879411919144</v>
      </c>
      <c r="AD30" t="s">
        <v>548</v>
      </c>
    </row>
    <row r="31" spans="2:30">
      <c r="B31" t="str">
        <f>TEXT('PAL Vols'!B31,"")</f>
        <v>X</v>
      </c>
      <c r="C31" s="7" t="str">
        <f>'PAL Vols'!C31</f>
        <v>PM</v>
      </c>
      <c r="D31" s="7" t="str">
        <f>'PAL Vols'!D31</f>
        <v>METERS</v>
      </c>
      <c r="E31" s="7" t="str">
        <f>'PAL Vols'!E31</f>
        <v>M</v>
      </c>
      <c r="F31" s="7">
        <f>'PAL Vols'!F31</f>
        <v>134</v>
      </c>
      <c r="G31" s="7">
        <f>'PAL Vols'!H31</f>
        <v>100329</v>
      </c>
      <c r="H31" s="7">
        <f>'PAL Vols'!J31</f>
        <v>102005</v>
      </c>
      <c r="I31" s="143" t="str">
        <f>'PAL Vols'!K31</f>
        <v>Company initiated meter replacement AMI 3Ph CT</v>
      </c>
      <c r="J31" s="5">
        <f>'PAL Rates'!J31*'PAL Vols'!L31</f>
        <v>52339.609025589314</v>
      </c>
      <c r="K31" s="5">
        <f>'PAL Rates'!K31*'PAL Vols'!M31</f>
        <v>29395.236032171586</v>
      </c>
      <c r="L31" s="5">
        <f>'PAL Rates'!L31*'PAL Vols'!N31</f>
        <v>29687.065992779786</v>
      </c>
      <c r="M31" s="5">
        <f>'PAL Rates'!M31*'PAL Vols'!O31</f>
        <v>29951.59464585366</v>
      </c>
      <c r="N31" s="8">
        <f>'PAL Rates'!N31*'PAL Vols'!P31</f>
        <v>30224.846920451564</v>
      </c>
      <c r="O31" s="5">
        <f>'PAL Rates'!O31*'PAL Vols'!L31</f>
        <v>0</v>
      </c>
      <c r="P31" s="5">
        <f>'PAL Rates'!P31*'PAL Vols'!M31</f>
        <v>0</v>
      </c>
      <c r="Q31" s="5">
        <f>'PAL Rates'!Q31*'PAL Vols'!N31</f>
        <v>0</v>
      </c>
      <c r="R31" s="5">
        <f>'PAL Rates'!R31*'PAL Vols'!O31</f>
        <v>0</v>
      </c>
      <c r="S31" s="8">
        <f>'PAL Rates'!S31*'PAL Vols'!P31</f>
        <v>0</v>
      </c>
      <c r="T31" s="5">
        <f>'PAL Rates'!T31*'PAL Vols'!L31</f>
        <v>0</v>
      </c>
      <c r="U31" s="5">
        <f>'PAL Rates'!U31*'PAL Vols'!M31</f>
        <v>0</v>
      </c>
      <c r="V31" s="5">
        <f>'PAL Rates'!V31*'PAL Vols'!N31</f>
        <v>0</v>
      </c>
      <c r="W31" s="5">
        <f>'PAL Rates'!W31*'PAL Vols'!O31</f>
        <v>0</v>
      </c>
      <c r="X31" s="8">
        <f>'PAL Rates'!X31*'PAL Vols'!P31</f>
        <v>0</v>
      </c>
      <c r="Y31" s="539">
        <f t="shared" si="4"/>
        <v>52339.609025589314</v>
      </c>
      <c r="Z31" s="539">
        <f t="shared" si="0"/>
        <v>29395.236032171586</v>
      </c>
      <c r="AA31" s="539">
        <f t="shared" si="1"/>
        <v>29687.065992779786</v>
      </c>
      <c r="AB31" s="539">
        <f t="shared" si="2"/>
        <v>29951.59464585366</v>
      </c>
      <c r="AC31" s="540">
        <f t="shared" si="3"/>
        <v>30224.846920451564</v>
      </c>
      <c r="AD31" t="s">
        <v>548</v>
      </c>
    </row>
    <row r="32" spans="2:30">
      <c r="B32" t="str">
        <f>TEXT('PAL Vols'!B32,"")</f>
        <v>X</v>
      </c>
      <c r="C32" s="7" t="str">
        <f>'PAL Vols'!C32</f>
        <v>PM</v>
      </c>
      <c r="D32" s="7" t="str">
        <f>'PAL Vols'!D32</f>
        <v>METERS</v>
      </c>
      <c r="E32" s="7" t="str">
        <f>'PAL Vols'!E32</f>
        <v>L</v>
      </c>
      <c r="F32" s="7">
        <f>'PAL Vols'!F32</f>
        <v>137</v>
      </c>
      <c r="G32" s="7">
        <f>'PAL Vols'!H32</f>
        <v>411583</v>
      </c>
      <c r="H32" s="7">
        <f>'PAL Vols'!J32</f>
        <v>101129</v>
      </c>
      <c r="I32" s="143" t="str">
        <f>'PAL Vols'!K32</f>
        <v>FMR Inst AMI 1Ph 1e</v>
      </c>
      <c r="J32" s="5">
        <f>'PAL Rates'!J32*'PAL Vols'!L32</f>
        <v>0</v>
      </c>
      <c r="K32" s="5">
        <f>'PAL Rates'!K32*'PAL Vols'!M32</f>
        <v>0</v>
      </c>
      <c r="L32" s="5">
        <f>'PAL Rates'!L32*'PAL Vols'!N32</f>
        <v>0</v>
      </c>
      <c r="M32" s="5">
        <f>'PAL Rates'!M32*'PAL Vols'!O32</f>
        <v>0</v>
      </c>
      <c r="N32" s="8">
        <f>'PAL Rates'!N32*'PAL Vols'!P32</f>
        <v>0</v>
      </c>
      <c r="O32" s="5">
        <f>'PAL Rates'!O32*'PAL Vols'!L32</f>
        <v>295595.83487069997</v>
      </c>
      <c r="P32" s="5">
        <f>'PAL Rates'!P32*'PAL Vols'!M32</f>
        <v>301442.78545055998</v>
      </c>
      <c r="Q32" s="5">
        <f>'PAL Rates'!Q32*'PAL Vols'!N32</f>
        <v>300143.46309947997</v>
      </c>
      <c r="R32" s="5">
        <f>'PAL Rates'!R32*'PAL Vols'!O32</f>
        <v>298844.14074839995</v>
      </c>
      <c r="S32" s="8">
        <f>'PAL Rates'!S32*'PAL Vols'!P32</f>
        <v>297544.81839731999</v>
      </c>
      <c r="T32" s="5">
        <f>'PAL Rates'!T32*'PAL Vols'!L32</f>
        <v>11830</v>
      </c>
      <c r="U32" s="5">
        <f>'PAL Rates'!U32*'PAL Vols'!M32</f>
        <v>12064</v>
      </c>
      <c r="V32" s="5">
        <f>'PAL Rates'!V32*'PAL Vols'!N32</f>
        <v>12012</v>
      </c>
      <c r="W32" s="5">
        <f>'PAL Rates'!W32*'PAL Vols'!O32</f>
        <v>11960</v>
      </c>
      <c r="X32" s="8">
        <f>'PAL Rates'!X32*'PAL Vols'!P32</f>
        <v>11908</v>
      </c>
      <c r="Y32" s="5">
        <f t="shared" si="4"/>
        <v>307425.83487069997</v>
      </c>
      <c r="Z32" s="5">
        <f t="shared" si="0"/>
        <v>313506.78545055998</v>
      </c>
      <c r="AA32" s="5">
        <f t="shared" si="1"/>
        <v>312155.46309947997</v>
      </c>
      <c r="AB32" s="5">
        <f t="shared" si="2"/>
        <v>310804.14074839995</v>
      </c>
      <c r="AC32" s="8">
        <f t="shared" si="3"/>
        <v>309452.81839731999</v>
      </c>
    </row>
    <row r="33" spans="2:29">
      <c r="B33" t="str">
        <f>TEXT('PAL Vols'!B33,"")</f>
        <v>X</v>
      </c>
      <c r="C33" s="7" t="str">
        <f>'PAL Vols'!C33</f>
        <v>PM</v>
      </c>
      <c r="D33" s="7" t="str">
        <f>'PAL Vols'!D33</f>
        <v>METERS</v>
      </c>
      <c r="E33" s="7" t="str">
        <f>'PAL Vols'!E33</f>
        <v>L</v>
      </c>
      <c r="F33" s="7">
        <f>'PAL Vols'!F33</f>
        <v>137</v>
      </c>
      <c r="G33" s="7">
        <f>'PAL Vols'!H33</f>
        <v>411584</v>
      </c>
      <c r="H33" s="7">
        <f>'PAL Vols'!J33</f>
        <v>101130</v>
      </c>
      <c r="I33" s="143" t="str">
        <f>'PAL Vols'!K33</f>
        <v>FMR Inst AMI 1Ph 2e +c</v>
      </c>
      <c r="J33" s="5">
        <f>'PAL Rates'!J33*'PAL Vols'!L33</f>
        <v>0</v>
      </c>
      <c r="K33" s="5">
        <f>'PAL Rates'!K33*'PAL Vols'!M33</f>
        <v>0</v>
      </c>
      <c r="L33" s="5">
        <f>'PAL Rates'!L33*'PAL Vols'!N33</f>
        <v>0</v>
      </c>
      <c r="M33" s="5">
        <f>'PAL Rates'!M33*'PAL Vols'!O33</f>
        <v>0</v>
      </c>
      <c r="N33" s="8">
        <f>'PAL Rates'!N33*'PAL Vols'!P33</f>
        <v>0</v>
      </c>
      <c r="O33" s="5">
        <f>'PAL Rates'!O33*'PAL Vols'!L33</f>
        <v>294296.51251961995</v>
      </c>
      <c r="P33" s="5">
        <f>'PAL Rates'!P33*'PAL Vols'!M33</f>
        <v>294946.17369515996</v>
      </c>
      <c r="Q33" s="5">
        <f>'PAL Rates'!Q33*'PAL Vols'!N33</f>
        <v>294296.51251961995</v>
      </c>
      <c r="R33" s="5">
        <f>'PAL Rates'!R33*'PAL Vols'!O33</f>
        <v>292997.19016853999</v>
      </c>
      <c r="S33" s="8">
        <f>'PAL Rates'!S33*'PAL Vols'!P33</f>
        <v>292347.52899299999</v>
      </c>
      <c r="T33" s="5">
        <f>'PAL Rates'!T33*'PAL Vols'!L33</f>
        <v>11778</v>
      </c>
      <c r="U33" s="5">
        <f>'PAL Rates'!U33*'PAL Vols'!M33</f>
        <v>11804</v>
      </c>
      <c r="V33" s="5">
        <f>'PAL Rates'!V33*'PAL Vols'!N33</f>
        <v>11778</v>
      </c>
      <c r="W33" s="5">
        <f>'PAL Rates'!W33*'PAL Vols'!O33</f>
        <v>11726</v>
      </c>
      <c r="X33" s="8">
        <f>'PAL Rates'!X33*'PAL Vols'!P33</f>
        <v>11700</v>
      </c>
      <c r="Y33" s="5">
        <f t="shared" si="4"/>
        <v>306074.51251961995</v>
      </c>
      <c r="Z33" s="5">
        <f t="shared" si="0"/>
        <v>306750.17369515996</v>
      </c>
      <c r="AA33" s="5">
        <f t="shared" si="1"/>
        <v>306074.51251961995</v>
      </c>
      <c r="AB33" s="5">
        <f t="shared" si="2"/>
        <v>304723.19016853999</v>
      </c>
      <c r="AC33" s="8">
        <f t="shared" si="3"/>
        <v>304047.52899299999</v>
      </c>
    </row>
    <row r="34" spans="2:29">
      <c r="B34" t="str">
        <f>TEXT('PAL Vols'!B34,"")</f>
        <v>X</v>
      </c>
      <c r="C34" s="7" t="str">
        <f>'PAL Vols'!C34</f>
        <v>PM</v>
      </c>
      <c r="D34" s="7" t="str">
        <f>'PAL Vols'!D34</f>
        <v>METERS</v>
      </c>
      <c r="E34" s="7" t="str">
        <f>'PAL Vols'!E34</f>
        <v>L</v>
      </c>
      <c r="F34" s="7">
        <f>'PAL Vols'!F34</f>
        <v>137</v>
      </c>
      <c r="G34" s="7">
        <f>'PAL Vols'!H34</f>
        <v>411585</v>
      </c>
      <c r="H34" s="7">
        <f>'PAL Vols'!J34</f>
        <v>101131</v>
      </c>
      <c r="I34" s="143" t="str">
        <f>'PAL Vols'!K34</f>
        <v>FMR Inst AMI 3Ph DC</v>
      </c>
      <c r="J34" s="5">
        <f>'PAL Rates'!J34*'PAL Vols'!L34</f>
        <v>0</v>
      </c>
      <c r="K34" s="5">
        <f>'PAL Rates'!K34*'PAL Vols'!M34</f>
        <v>0</v>
      </c>
      <c r="L34" s="5">
        <f>'PAL Rates'!L34*'PAL Vols'!N34</f>
        <v>0</v>
      </c>
      <c r="M34" s="5">
        <f>'PAL Rates'!M34*'PAL Vols'!O34</f>
        <v>0</v>
      </c>
      <c r="N34" s="8">
        <f>'PAL Rates'!N34*'PAL Vols'!P34</f>
        <v>0</v>
      </c>
      <c r="O34" s="5">
        <f>'PAL Rates'!O34*'PAL Vols'!L34</f>
        <v>166294.38229092001</v>
      </c>
      <c r="P34" s="5">
        <f>'PAL Rates'!P34*'PAL Vols'!M34</f>
        <v>169149.22147188001</v>
      </c>
      <c r="Q34" s="5">
        <f>'PAL Rates'!Q34*'PAL Vols'!N34</f>
        <v>168435.51167664002</v>
      </c>
      <c r="R34" s="5">
        <f>'PAL Rates'!R34*'PAL Vols'!O34</f>
        <v>167721.80188140002</v>
      </c>
      <c r="S34" s="8">
        <f>'PAL Rates'!S34*'PAL Vols'!P34</f>
        <v>167008.09208616</v>
      </c>
      <c r="T34" s="5">
        <f>'PAL Rates'!T34*'PAL Vols'!L34</f>
        <v>6058</v>
      </c>
      <c r="U34" s="5">
        <f>'PAL Rates'!U34*'PAL Vols'!M34</f>
        <v>6162</v>
      </c>
      <c r="V34" s="5">
        <f>'PAL Rates'!V34*'PAL Vols'!N34</f>
        <v>6136</v>
      </c>
      <c r="W34" s="5">
        <f>'PAL Rates'!W34*'PAL Vols'!O34</f>
        <v>6110</v>
      </c>
      <c r="X34" s="8">
        <f>'PAL Rates'!X34*'PAL Vols'!P34</f>
        <v>6084</v>
      </c>
      <c r="Y34" s="5">
        <f t="shared" si="4"/>
        <v>172352.38229092001</v>
      </c>
      <c r="Z34" s="5">
        <f t="shared" si="0"/>
        <v>175311.22147188001</v>
      </c>
      <c r="AA34" s="5">
        <f t="shared" si="1"/>
        <v>174571.51167664002</v>
      </c>
      <c r="AB34" s="5">
        <f t="shared" si="2"/>
        <v>173831.80188140002</v>
      </c>
      <c r="AC34" s="8">
        <f t="shared" si="3"/>
        <v>173092.09208616</v>
      </c>
    </row>
    <row r="35" spans="2:29">
      <c r="B35" t="str">
        <f>TEXT('PAL Vols'!B35,"")</f>
        <v>X</v>
      </c>
      <c r="C35" s="7" t="str">
        <f>'PAL Vols'!C35</f>
        <v>PM</v>
      </c>
      <c r="D35" s="7" t="str">
        <f>'PAL Vols'!D35</f>
        <v>METERS</v>
      </c>
      <c r="E35" s="7" t="str">
        <f>'PAL Vols'!E35</f>
        <v>L</v>
      </c>
      <c r="F35" s="7">
        <f>'PAL Vols'!F35</f>
        <v>137</v>
      </c>
      <c r="G35" s="7">
        <f>'PAL Vols'!H35</f>
        <v>100913</v>
      </c>
      <c r="H35" s="7">
        <f>'PAL Vols'!J35</f>
        <v>101149</v>
      </c>
      <c r="I35" s="143" t="str">
        <f>'PAL Vols'!K35</f>
        <v>FMR Inst AMI 1Ph 1e + C</v>
      </c>
      <c r="J35" s="5">
        <f>'PAL Rates'!J35*'PAL Vols'!L35</f>
        <v>0</v>
      </c>
      <c r="K35" s="5">
        <f>'PAL Rates'!K35*'PAL Vols'!M35</f>
        <v>0</v>
      </c>
      <c r="L35" s="5">
        <f>'PAL Rates'!L35*'PAL Vols'!N35</f>
        <v>0</v>
      </c>
      <c r="M35" s="5">
        <f>'PAL Rates'!M35*'PAL Vols'!O35</f>
        <v>0</v>
      </c>
      <c r="N35" s="8">
        <f>'PAL Rates'!N35*'PAL Vols'!P35</f>
        <v>0</v>
      </c>
      <c r="O35" s="5">
        <f>'PAL Rates'!O35*'PAL Vols'!L35</f>
        <v>76010.357538179989</v>
      </c>
      <c r="P35" s="5">
        <f>'PAL Rates'!P35*'PAL Vols'!M35</f>
        <v>76010.357538179989</v>
      </c>
      <c r="Q35" s="5">
        <f>'PAL Rates'!Q35*'PAL Vols'!N35</f>
        <v>76010.357538179989</v>
      </c>
      <c r="R35" s="5">
        <f>'PAL Rates'!R35*'PAL Vols'!O35</f>
        <v>75360.696362639996</v>
      </c>
      <c r="S35" s="8">
        <f>'PAL Rates'!S35*'PAL Vols'!P35</f>
        <v>75360.696362639996</v>
      </c>
      <c r="T35" s="5">
        <f>'PAL Rates'!T35*'PAL Vols'!L35</f>
        <v>3042</v>
      </c>
      <c r="U35" s="5">
        <f>'PAL Rates'!U35*'PAL Vols'!M35</f>
        <v>3042</v>
      </c>
      <c r="V35" s="5">
        <f>'PAL Rates'!V35*'PAL Vols'!N35</f>
        <v>3042</v>
      </c>
      <c r="W35" s="5">
        <f>'PAL Rates'!W35*'PAL Vols'!O35</f>
        <v>3016</v>
      </c>
      <c r="X35" s="8">
        <f>'PAL Rates'!X35*'PAL Vols'!P35</f>
        <v>3016</v>
      </c>
      <c r="Y35" s="5">
        <f t="shared" si="4"/>
        <v>79052.357538179989</v>
      </c>
      <c r="Z35" s="5">
        <f t="shared" si="0"/>
        <v>79052.357538179989</v>
      </c>
      <c r="AA35" s="5">
        <f t="shared" si="1"/>
        <v>79052.357538179989</v>
      </c>
      <c r="AB35" s="5">
        <f t="shared" si="2"/>
        <v>78376.696362639996</v>
      </c>
      <c r="AC35" s="8">
        <f t="shared" si="3"/>
        <v>78376.696362639996</v>
      </c>
    </row>
    <row r="36" spans="2:29">
      <c r="B36" t="str">
        <f>TEXT('PAL Vols'!B36,"")</f>
        <v>X</v>
      </c>
      <c r="C36" s="7" t="str">
        <f>'PAL Vols'!C36</f>
        <v>PM</v>
      </c>
      <c r="D36" s="7" t="str">
        <f>'PAL Vols'!D36</f>
        <v>METERS</v>
      </c>
      <c r="E36" s="7" t="str">
        <f>'PAL Vols'!E36</f>
        <v>L</v>
      </c>
      <c r="F36" s="7">
        <f>'PAL Vols'!F36</f>
        <v>137</v>
      </c>
      <c r="G36" s="7">
        <f>'PAL Vols'!H36</f>
        <v>100915</v>
      </c>
      <c r="H36" s="7">
        <f>'PAL Vols'!J36</f>
        <v>101151</v>
      </c>
      <c r="I36" s="143" t="str">
        <f>'PAL Vols'!K36</f>
        <v>FMR Inst AMI 3Ph DC + C</v>
      </c>
      <c r="J36" s="5">
        <f>'PAL Rates'!J36*'PAL Vols'!L36</f>
        <v>0</v>
      </c>
      <c r="K36" s="5">
        <f>'PAL Rates'!K36*'PAL Vols'!M36</f>
        <v>0</v>
      </c>
      <c r="L36" s="5">
        <f>'PAL Rates'!L36*'PAL Vols'!N36</f>
        <v>0</v>
      </c>
      <c r="M36" s="5">
        <f>'PAL Rates'!M36*'PAL Vols'!O36</f>
        <v>0</v>
      </c>
      <c r="N36" s="8">
        <f>'PAL Rates'!N36*'PAL Vols'!P36</f>
        <v>0</v>
      </c>
      <c r="O36" s="5">
        <f>'PAL Rates'!O36*'PAL Vols'!L36</f>
        <v>67088.72075256001</v>
      </c>
      <c r="P36" s="5">
        <f>'PAL Rates'!P36*'PAL Vols'!M36</f>
        <v>67802.430547800002</v>
      </c>
      <c r="Q36" s="5">
        <f>'PAL Rates'!Q36*'PAL Vols'!N36</f>
        <v>67802.430547800002</v>
      </c>
      <c r="R36" s="5">
        <f>'PAL Rates'!R36*'PAL Vols'!O36</f>
        <v>67802.430547800002</v>
      </c>
      <c r="S36" s="8">
        <f>'PAL Rates'!S36*'PAL Vols'!P36</f>
        <v>67088.72075256001</v>
      </c>
      <c r="T36" s="5">
        <f>'PAL Rates'!T36*'PAL Vols'!L36</f>
        <v>2444</v>
      </c>
      <c r="U36" s="5">
        <f>'PAL Rates'!U36*'PAL Vols'!M36</f>
        <v>2470</v>
      </c>
      <c r="V36" s="5">
        <f>'PAL Rates'!V36*'PAL Vols'!N36</f>
        <v>2470</v>
      </c>
      <c r="W36" s="5">
        <f>'PAL Rates'!W36*'PAL Vols'!O36</f>
        <v>2470</v>
      </c>
      <c r="X36" s="8">
        <f>'PAL Rates'!X36*'PAL Vols'!P36</f>
        <v>2444</v>
      </c>
      <c r="Y36" s="5">
        <f t="shared" si="4"/>
        <v>69532.72075256001</v>
      </c>
      <c r="Z36" s="5">
        <f t="shared" si="0"/>
        <v>70272.430547800002</v>
      </c>
      <c r="AA36" s="5">
        <f t="shared" si="1"/>
        <v>70272.430547800002</v>
      </c>
      <c r="AB36" s="5">
        <f t="shared" si="2"/>
        <v>70272.430547800002</v>
      </c>
      <c r="AC36" s="8">
        <f t="shared" si="3"/>
        <v>69532.72075256001</v>
      </c>
    </row>
    <row r="37" spans="2:29">
      <c r="B37" t="str">
        <f>TEXT('PAL Vols'!B37,"")</f>
        <v>X</v>
      </c>
      <c r="C37" s="7" t="str">
        <f>'PAL Vols'!C37</f>
        <v>PM</v>
      </c>
      <c r="D37" s="7" t="str">
        <f>'PAL Vols'!D37</f>
        <v>METERS</v>
      </c>
      <c r="E37" s="7" t="str">
        <f>'PAL Vols'!E37</f>
        <v>L</v>
      </c>
      <c r="F37" s="7">
        <f>'PAL Vols'!F37</f>
        <v>137</v>
      </c>
      <c r="G37" s="7">
        <f>'PAL Vols'!H37</f>
        <v>100916</v>
      </c>
      <c r="H37" s="7">
        <f>'PAL Vols'!J37</f>
        <v>101152</v>
      </c>
      <c r="I37" s="143" t="str">
        <f>'PAL Vols'!K37</f>
        <v>FMR Inst AMI 3Ph CT</v>
      </c>
      <c r="J37" s="5">
        <f>'PAL Rates'!J37*'PAL Vols'!L37</f>
        <v>0</v>
      </c>
      <c r="K37" s="5">
        <f>'PAL Rates'!K37*'PAL Vols'!M37</f>
        <v>0</v>
      </c>
      <c r="L37" s="5">
        <f>'PAL Rates'!L37*'PAL Vols'!N37</f>
        <v>0</v>
      </c>
      <c r="M37" s="5">
        <f>'PAL Rates'!M37*'PAL Vols'!O37</f>
        <v>0</v>
      </c>
      <c r="N37" s="8">
        <f>'PAL Rates'!N37*'PAL Vols'!P37</f>
        <v>0</v>
      </c>
      <c r="O37" s="5">
        <f>'PAL Rates'!O37*'PAL Vols'!L37</f>
        <v>28377.5587758</v>
      </c>
      <c r="P37" s="5">
        <f>'PAL Rates'!P37*'PAL Vols'!M37</f>
        <v>30208.369019399997</v>
      </c>
      <c r="Q37" s="5">
        <f>'PAL Rates'!Q37*'PAL Vols'!N37</f>
        <v>29292.963897599999</v>
      </c>
      <c r="R37" s="5">
        <f>'PAL Rates'!R37*'PAL Vols'!O37</f>
        <v>29292.963897599999</v>
      </c>
      <c r="S37" s="8">
        <f>'PAL Rates'!S37*'PAL Vols'!P37</f>
        <v>29292.963897599999</v>
      </c>
      <c r="T37" s="5">
        <f>'PAL Rates'!T37*'PAL Vols'!L37</f>
        <v>806</v>
      </c>
      <c r="U37" s="5">
        <f>'PAL Rates'!U37*'PAL Vols'!M37</f>
        <v>858</v>
      </c>
      <c r="V37" s="5">
        <f>'PAL Rates'!V37*'PAL Vols'!N37</f>
        <v>832</v>
      </c>
      <c r="W37" s="5">
        <f>'PAL Rates'!W37*'PAL Vols'!O37</f>
        <v>832</v>
      </c>
      <c r="X37" s="8">
        <f>'PAL Rates'!X37*'PAL Vols'!P37</f>
        <v>832</v>
      </c>
      <c r="Y37" s="5">
        <f t="shared" si="4"/>
        <v>29183.5587758</v>
      </c>
      <c r="Z37" s="5">
        <f t="shared" si="0"/>
        <v>31066.369019399997</v>
      </c>
      <c r="AA37" s="5">
        <f t="shared" si="1"/>
        <v>30124.963897599999</v>
      </c>
      <c r="AB37" s="5">
        <f t="shared" si="2"/>
        <v>30124.963897599999</v>
      </c>
      <c r="AC37" s="8">
        <f t="shared" si="3"/>
        <v>30124.963897599999</v>
      </c>
    </row>
    <row r="38" spans="2:29">
      <c r="B38" t="str">
        <f>TEXT('PAL Vols'!B38,"")</f>
        <v>X</v>
      </c>
      <c r="C38" s="7" t="str">
        <f>'PAL Vols'!C38</f>
        <v>PM</v>
      </c>
      <c r="D38" s="7" t="str">
        <f>'PAL Vols'!D38</f>
        <v>METERS</v>
      </c>
      <c r="E38" s="7" t="str">
        <f>'PAL Vols'!E38</f>
        <v>L</v>
      </c>
      <c r="F38" s="7">
        <f>'PAL Vols'!F38</f>
        <v>137</v>
      </c>
      <c r="G38" s="7">
        <f>'PAL Vols'!H38</f>
        <v>400538</v>
      </c>
      <c r="H38" s="7">
        <f>'PAL Vols'!J38</f>
        <v>102015</v>
      </c>
      <c r="I38" s="143" t="str">
        <f>'PAL Vols'!K38</f>
        <v>CoIMR Ins AMI 1Ph 1e</v>
      </c>
      <c r="J38" s="5">
        <f>'PAL Rates'!J38*'PAL Vols'!L38</f>
        <v>0</v>
      </c>
      <c r="K38" s="5">
        <f>'PAL Rates'!K38*'PAL Vols'!M38</f>
        <v>0</v>
      </c>
      <c r="L38" s="5">
        <f>'PAL Rates'!L38*'PAL Vols'!N38</f>
        <v>0</v>
      </c>
      <c r="M38" s="5">
        <f>'PAL Rates'!M38*'PAL Vols'!O38</f>
        <v>0</v>
      </c>
      <c r="N38" s="8">
        <f>'PAL Rates'!N38*'PAL Vols'!P38</f>
        <v>0</v>
      </c>
      <c r="O38" s="5">
        <f>'PAL Rates'!O38*'PAL Vols'!L38</f>
        <v>556455.28910399997</v>
      </c>
      <c r="P38" s="5">
        <f>'PAL Rates'!P38*'PAL Vols'!M38</f>
        <v>311425.26123149996</v>
      </c>
      <c r="Q38" s="5">
        <f>'PAL Rates'!Q38*'PAL Vols'!N38</f>
        <v>310160.59011989995</v>
      </c>
      <c r="R38" s="5">
        <f>'PAL Rates'!R38*'PAL Vols'!O38</f>
        <v>309212.0867862</v>
      </c>
      <c r="S38" s="8">
        <f>'PAL Rates'!S38*'PAL Vols'!P38</f>
        <v>307947.41567459999</v>
      </c>
      <c r="T38" s="5">
        <f>'PAL Rates'!T38*'PAL Vols'!L38</f>
        <v>229539.19999999998</v>
      </c>
      <c r="U38" s="5">
        <f>'PAL Rates'!U38*'PAL Vols'!M38</f>
        <v>128463.69999999998</v>
      </c>
      <c r="V38" s="5">
        <f>'PAL Rates'!V38*'PAL Vols'!N38</f>
        <v>127942.01999999999</v>
      </c>
      <c r="W38" s="5">
        <f>'PAL Rates'!W38*'PAL Vols'!O38</f>
        <v>127550.76</v>
      </c>
      <c r="X38" s="8">
        <f>'PAL Rates'!X38*'PAL Vols'!P38</f>
        <v>127029.07999999999</v>
      </c>
      <c r="Y38" s="539">
        <f t="shared" si="4"/>
        <v>785994.48910399992</v>
      </c>
      <c r="Z38" s="539">
        <f t="shared" si="0"/>
        <v>439888.96123149991</v>
      </c>
      <c r="AA38" s="539">
        <f t="shared" si="1"/>
        <v>438102.61011989997</v>
      </c>
      <c r="AB38" s="539">
        <f t="shared" si="2"/>
        <v>436762.84678620001</v>
      </c>
      <c r="AC38" s="540">
        <f t="shared" si="3"/>
        <v>434976.49567460001</v>
      </c>
    </row>
    <row r="39" spans="2:29">
      <c r="B39" t="str">
        <f>TEXT('PAL Vols'!B39,"")</f>
        <v>X</v>
      </c>
      <c r="C39" s="7" t="str">
        <f>'PAL Vols'!C39</f>
        <v>PM</v>
      </c>
      <c r="D39" s="7" t="str">
        <f>'PAL Vols'!D39</f>
        <v>METERS</v>
      </c>
      <c r="E39" s="7" t="str">
        <f>'PAL Vols'!E39</f>
        <v>L</v>
      </c>
      <c r="F39" s="7">
        <f>'PAL Vols'!F39</f>
        <v>137</v>
      </c>
      <c r="G39" s="7">
        <f>'PAL Vols'!H39</f>
        <v>400539</v>
      </c>
      <c r="H39" s="7">
        <f>'PAL Vols'!J39</f>
        <v>102016</v>
      </c>
      <c r="I39" s="143" t="str">
        <f>'PAL Vols'!K39</f>
        <v>CoIMR Ins AMI 1Ph1e+C</v>
      </c>
      <c r="J39" s="5">
        <f>'PAL Rates'!J39*'PAL Vols'!L39</f>
        <v>0</v>
      </c>
      <c r="K39" s="5">
        <f>'PAL Rates'!K39*'PAL Vols'!M39</f>
        <v>0</v>
      </c>
      <c r="L39" s="5">
        <f>'PAL Rates'!L39*'PAL Vols'!N39</f>
        <v>0</v>
      </c>
      <c r="M39" s="5">
        <f>'PAL Rates'!M39*'PAL Vols'!O39</f>
        <v>0</v>
      </c>
      <c r="N39" s="8">
        <f>'PAL Rates'!N39*'PAL Vols'!P39</f>
        <v>0</v>
      </c>
      <c r="O39" s="5">
        <f>'PAL Rates'!O39*'PAL Vols'!L39</f>
        <v>211832.41119299998</v>
      </c>
      <c r="P39" s="5">
        <f>'PAL Rates'!P39*'PAL Vols'!M39</f>
        <v>67976.072248500001</v>
      </c>
      <c r="Q39" s="5">
        <f>'PAL Rates'!Q39*'PAL Vols'!N39</f>
        <v>67659.904470599999</v>
      </c>
      <c r="R39" s="5">
        <f>'PAL Rates'!R39*'PAL Vols'!O39</f>
        <v>67343.736692699997</v>
      </c>
      <c r="S39" s="8">
        <f>'PAL Rates'!S39*'PAL Vols'!P39</f>
        <v>67343.736692699997</v>
      </c>
      <c r="T39" s="5">
        <f>'PAL Rates'!T39*'PAL Vols'!L39</f>
        <v>87381.4</v>
      </c>
      <c r="U39" s="5">
        <f>'PAL Rates'!U39*'PAL Vols'!M39</f>
        <v>28040.299999999996</v>
      </c>
      <c r="V39" s="5">
        <f>'PAL Rates'!V39*'PAL Vols'!N39</f>
        <v>27909.879999999997</v>
      </c>
      <c r="W39" s="5">
        <f>'PAL Rates'!W39*'PAL Vols'!O39</f>
        <v>27779.46</v>
      </c>
      <c r="X39" s="8">
        <f>'PAL Rates'!X39*'PAL Vols'!P39</f>
        <v>27779.46</v>
      </c>
      <c r="Y39" s="539">
        <f t="shared" si="4"/>
        <v>299213.81119299994</v>
      </c>
      <c r="Z39" s="539">
        <f t="shared" si="0"/>
        <v>96016.372248500003</v>
      </c>
      <c r="AA39" s="539">
        <f t="shared" si="1"/>
        <v>95569.784470599989</v>
      </c>
      <c r="AB39" s="539">
        <f t="shared" si="2"/>
        <v>95123.196692700003</v>
      </c>
      <c r="AC39" s="540">
        <f t="shared" si="3"/>
        <v>95123.196692700003</v>
      </c>
    </row>
    <row r="40" spans="2:29">
      <c r="B40" t="str">
        <f>TEXT('PAL Vols'!B40,"")</f>
        <v>X</v>
      </c>
      <c r="C40" s="7" t="str">
        <f>'PAL Vols'!C40</f>
        <v>PM</v>
      </c>
      <c r="D40" s="7" t="str">
        <f>'PAL Vols'!D40</f>
        <v>METERS</v>
      </c>
      <c r="E40" s="7" t="str">
        <f>'PAL Vols'!E40</f>
        <v>L</v>
      </c>
      <c r="F40" s="7">
        <f>'PAL Vols'!F40</f>
        <v>137</v>
      </c>
      <c r="G40" s="7">
        <f>'PAL Vols'!H40</f>
        <v>400682</v>
      </c>
      <c r="H40" s="7">
        <f>'PAL Vols'!J40</f>
        <v>102017</v>
      </c>
      <c r="I40" s="143" t="str">
        <f>'PAL Vols'!K40</f>
        <v>CoIMR Ins AMI 1Ph2e+C</v>
      </c>
      <c r="J40" s="5">
        <f>'PAL Rates'!J40*'PAL Vols'!L40</f>
        <v>0</v>
      </c>
      <c r="K40" s="5">
        <f>'PAL Rates'!K40*'PAL Vols'!M40</f>
        <v>0</v>
      </c>
      <c r="L40" s="5">
        <f>'PAL Rates'!L40*'PAL Vols'!N40</f>
        <v>0</v>
      </c>
      <c r="M40" s="5">
        <f>'PAL Rates'!M40*'PAL Vols'!O40</f>
        <v>0</v>
      </c>
      <c r="N40" s="8">
        <f>'PAL Rates'!N40*'PAL Vols'!P40</f>
        <v>0</v>
      </c>
      <c r="O40" s="5">
        <f>'PAL Rates'!O40*'PAL Vols'!L40</f>
        <v>466347.47240249999</v>
      </c>
      <c r="P40" s="5">
        <f>'PAL Rates'!P40*'PAL Vols'!M40</f>
        <v>241552.18231559999</v>
      </c>
      <c r="Q40" s="5">
        <f>'PAL Rates'!Q40*'PAL Vols'!N40</f>
        <v>240919.84675979998</v>
      </c>
      <c r="R40" s="5">
        <f>'PAL Rates'!R40*'PAL Vols'!O40</f>
        <v>239971.34342609998</v>
      </c>
      <c r="S40" s="8">
        <f>'PAL Rates'!S40*'PAL Vols'!P40</f>
        <v>239022.84009239997</v>
      </c>
      <c r="T40" s="5">
        <f>'PAL Rates'!T40*'PAL Vols'!L40</f>
        <v>192369.49999999997</v>
      </c>
      <c r="U40" s="5">
        <f>'PAL Rates'!U40*'PAL Vols'!M40</f>
        <v>99640.87999999999</v>
      </c>
      <c r="V40" s="5">
        <f>'PAL Rates'!V40*'PAL Vols'!N40</f>
        <v>99380.04</v>
      </c>
      <c r="W40" s="5">
        <f>'PAL Rates'!W40*'PAL Vols'!O40</f>
        <v>98988.779999999984</v>
      </c>
      <c r="X40" s="8">
        <f>'PAL Rates'!X40*'PAL Vols'!P40</f>
        <v>98597.51999999999</v>
      </c>
      <c r="Y40" s="539">
        <f t="shared" si="4"/>
        <v>658716.97240249999</v>
      </c>
      <c r="Z40" s="539">
        <f t="shared" si="0"/>
        <v>341193.06231559999</v>
      </c>
      <c r="AA40" s="539">
        <f t="shared" si="1"/>
        <v>340299.88675979996</v>
      </c>
      <c r="AB40" s="539">
        <f t="shared" si="2"/>
        <v>338960.12342609995</v>
      </c>
      <c r="AC40" s="540">
        <f t="shared" si="3"/>
        <v>337620.36009239999</v>
      </c>
    </row>
    <row r="41" spans="2:29">
      <c r="B41" t="str">
        <f>TEXT('PAL Vols'!B41,"")</f>
        <v>X</v>
      </c>
      <c r="C41" s="7" t="str">
        <f>'PAL Vols'!C41</f>
        <v>PM</v>
      </c>
      <c r="D41" s="7" t="str">
        <f>'PAL Vols'!D41</f>
        <v>METERS</v>
      </c>
      <c r="E41" s="7" t="str">
        <f>'PAL Vols'!E41</f>
        <v>L</v>
      </c>
      <c r="F41" s="7">
        <f>'PAL Vols'!F41</f>
        <v>137</v>
      </c>
      <c r="G41" s="7">
        <f>'PAL Vols'!H41</f>
        <v>400683</v>
      </c>
      <c r="H41" s="7">
        <f>'PAL Vols'!J41</f>
        <v>102015</v>
      </c>
      <c r="I41" s="143" t="str">
        <f>'PAL Vols'!K41</f>
        <v>CoIMR Ins AMI 3Ph DC</v>
      </c>
      <c r="J41" s="5">
        <f>'PAL Rates'!J41*'PAL Vols'!L41</f>
        <v>0</v>
      </c>
      <c r="K41" s="5">
        <f>'PAL Rates'!K41*'PAL Vols'!M41</f>
        <v>0</v>
      </c>
      <c r="L41" s="5">
        <f>'PAL Rates'!L41*'PAL Vols'!N41</f>
        <v>0</v>
      </c>
      <c r="M41" s="5">
        <f>'PAL Rates'!M41*'PAL Vols'!O41</f>
        <v>0</v>
      </c>
      <c r="N41" s="8">
        <f>'PAL Rates'!N41*'PAL Vols'!P41</f>
        <v>0</v>
      </c>
      <c r="O41" s="5">
        <f>'PAL Rates'!O41*'PAL Vols'!L41</f>
        <v>618440.04529397993</v>
      </c>
      <c r="P41" s="5">
        <f>'PAL Rates'!P41*'PAL Vols'!M41</f>
        <v>177063.74740781999</v>
      </c>
      <c r="Q41" s="5">
        <f>'PAL Rates'!Q41*'PAL Vols'!N41</f>
        <v>176330.56418873998</v>
      </c>
      <c r="R41" s="5">
        <f>'PAL Rates'!R41*'PAL Vols'!O41</f>
        <v>175597.38096965998</v>
      </c>
      <c r="S41" s="8">
        <f>'PAL Rates'!S41*'PAL Vols'!P41</f>
        <v>175230.78936011999</v>
      </c>
      <c r="T41" s="5">
        <f>'PAL Rates'!T41*'PAL Vols'!L41</f>
        <v>220018.53999999998</v>
      </c>
      <c r="U41" s="5">
        <f>'PAL Rates'!U41*'PAL Vols'!M41</f>
        <v>62992.859999999993</v>
      </c>
      <c r="V41" s="5">
        <f>'PAL Rates'!V41*'PAL Vols'!N41</f>
        <v>62732.02</v>
      </c>
      <c r="W41" s="5">
        <f>'PAL Rates'!W41*'PAL Vols'!O41</f>
        <v>62471.179999999993</v>
      </c>
      <c r="X41" s="8">
        <f>'PAL Rates'!X41*'PAL Vols'!P41</f>
        <v>62340.759999999995</v>
      </c>
      <c r="Y41" s="539">
        <f t="shared" si="4"/>
        <v>838458.58529397985</v>
      </c>
      <c r="Z41" s="539">
        <f t="shared" si="0"/>
        <v>240056.60740781997</v>
      </c>
      <c r="AA41" s="539">
        <f t="shared" si="1"/>
        <v>239062.58418873997</v>
      </c>
      <c r="AB41" s="539">
        <f t="shared" si="2"/>
        <v>238068.56096965997</v>
      </c>
      <c r="AC41" s="540">
        <f t="shared" si="3"/>
        <v>237571.54936011997</v>
      </c>
    </row>
    <row r="42" spans="2:29">
      <c r="B42" t="str">
        <f>TEXT('PAL Vols'!B42,"")</f>
        <v>X</v>
      </c>
      <c r="C42" s="7" t="str">
        <f>'PAL Vols'!C42</f>
        <v>PM</v>
      </c>
      <c r="D42" s="7" t="str">
        <f>'PAL Vols'!D42</f>
        <v>METERS</v>
      </c>
      <c r="E42" s="7" t="str">
        <f>'PAL Vols'!E42</f>
        <v>L</v>
      </c>
      <c r="F42" s="7">
        <f>'PAL Vols'!F42</f>
        <v>137</v>
      </c>
      <c r="G42" s="7">
        <f>'PAL Vols'!H42</f>
        <v>400684</v>
      </c>
      <c r="H42" s="7">
        <f>'PAL Vols'!J42</f>
        <v>102016</v>
      </c>
      <c r="I42" s="143" t="str">
        <f>'PAL Vols'!K42</f>
        <v>CoIMR Ins AMI 3Ph DC + C</v>
      </c>
      <c r="J42" s="5">
        <f>'PAL Rates'!J42*'PAL Vols'!L42</f>
        <v>0</v>
      </c>
      <c r="K42" s="5">
        <f>'PAL Rates'!K42*'PAL Vols'!M42</f>
        <v>0</v>
      </c>
      <c r="L42" s="5">
        <f>'PAL Rates'!L42*'PAL Vols'!N42</f>
        <v>0</v>
      </c>
      <c r="M42" s="5">
        <f>'PAL Rates'!M42*'PAL Vols'!O42</f>
        <v>0</v>
      </c>
      <c r="N42" s="8">
        <f>'PAL Rates'!N42*'PAL Vols'!P42</f>
        <v>0</v>
      </c>
      <c r="O42" s="5">
        <f>'PAL Rates'!O42*'PAL Vols'!L42</f>
        <v>192094.00339895999</v>
      </c>
      <c r="P42" s="5">
        <f>'PAL Rates'!P42*'PAL Vols'!M42</f>
        <v>39958.48543986</v>
      </c>
      <c r="Q42" s="5">
        <f>'PAL Rates'!Q42*'PAL Vols'!N42</f>
        <v>39591.893830319998</v>
      </c>
      <c r="R42" s="5">
        <f>'PAL Rates'!R42*'PAL Vols'!O42</f>
        <v>39591.893830319998</v>
      </c>
      <c r="S42" s="8">
        <f>'PAL Rates'!S42*'PAL Vols'!P42</f>
        <v>39225.302220779995</v>
      </c>
      <c r="T42" s="5">
        <f>'PAL Rates'!T42*'PAL Vols'!L42</f>
        <v>68340.079999999987</v>
      </c>
      <c r="U42" s="5">
        <f>'PAL Rates'!U42*'PAL Vols'!M42</f>
        <v>14215.779999999999</v>
      </c>
      <c r="V42" s="5">
        <f>'PAL Rates'!V42*'PAL Vols'!N42</f>
        <v>14085.359999999999</v>
      </c>
      <c r="W42" s="5">
        <f>'PAL Rates'!W42*'PAL Vols'!O42</f>
        <v>14085.359999999999</v>
      </c>
      <c r="X42" s="8">
        <f>'PAL Rates'!X42*'PAL Vols'!P42</f>
        <v>13954.939999999999</v>
      </c>
      <c r="Y42" s="539">
        <f t="shared" si="4"/>
        <v>260434.08339895998</v>
      </c>
      <c r="Z42" s="539">
        <f t="shared" si="0"/>
        <v>54174.265439859999</v>
      </c>
      <c r="AA42" s="539">
        <f t="shared" si="1"/>
        <v>53677.253830319998</v>
      </c>
      <c r="AB42" s="539">
        <f t="shared" si="2"/>
        <v>53677.253830319998</v>
      </c>
      <c r="AC42" s="540">
        <f t="shared" si="3"/>
        <v>53180.242220779997</v>
      </c>
    </row>
    <row r="43" spans="2:29">
      <c r="B43" t="str">
        <f>TEXT('PAL Vols'!B43,"")</f>
        <v>X</v>
      </c>
      <c r="C43" s="7" t="str">
        <f>'PAL Vols'!C43</f>
        <v>PM</v>
      </c>
      <c r="D43" s="7" t="str">
        <f>'PAL Vols'!D43</f>
        <v>METERS</v>
      </c>
      <c r="E43" s="7" t="str">
        <f>'PAL Vols'!E43</f>
        <v>L</v>
      </c>
      <c r="F43" s="7">
        <f>'PAL Vols'!F43</f>
        <v>137</v>
      </c>
      <c r="G43" s="7">
        <f>'PAL Vols'!H43</f>
        <v>400685</v>
      </c>
      <c r="H43" s="7">
        <f>'PAL Vols'!J43</f>
        <v>102017</v>
      </c>
      <c r="I43" s="143" t="str">
        <f>'PAL Vols'!K43</f>
        <v>CoIMR Ins AMI 3Ph CT</v>
      </c>
      <c r="J43" s="5">
        <f>'PAL Rates'!J43*'PAL Vols'!L43</f>
        <v>0</v>
      </c>
      <c r="K43" s="5">
        <f>'PAL Rates'!K43*'PAL Vols'!M43</f>
        <v>0</v>
      </c>
      <c r="L43" s="5">
        <f>'PAL Rates'!L43*'PAL Vols'!N43</f>
        <v>0</v>
      </c>
      <c r="M43" s="5">
        <f>'PAL Rates'!M43*'PAL Vols'!O43</f>
        <v>0</v>
      </c>
      <c r="N43" s="8">
        <f>'PAL Rates'!N43*'PAL Vols'!P43</f>
        <v>0</v>
      </c>
      <c r="O43" s="5">
        <f>'PAL Rates'!O43*'PAL Vols'!L43</f>
        <v>132367.73481359999</v>
      </c>
      <c r="P43" s="5">
        <f>'PAL Rates'!P43*'PAL Vols'!M43</f>
        <v>73403.925669360004</v>
      </c>
      <c r="Q43" s="5">
        <f>'PAL Rates'!Q43*'PAL Vols'!N43</f>
        <v>73403.925669360004</v>
      </c>
      <c r="R43" s="5">
        <f>'PAL Rates'!R43*'PAL Vols'!O43</f>
        <v>73403.925669360004</v>
      </c>
      <c r="S43" s="8">
        <f>'PAL Rates'!S43*'PAL Vols'!P43</f>
        <v>73403.925669360004</v>
      </c>
      <c r="T43" s="5">
        <f>'PAL Rates'!T43*'PAL Vols'!L43</f>
        <v>14346.199999999999</v>
      </c>
      <c r="U43" s="5">
        <f>'PAL Rates'!U43*'PAL Vols'!M43</f>
        <v>7955.619999999999</v>
      </c>
      <c r="V43" s="5">
        <f>'PAL Rates'!V43*'PAL Vols'!N43</f>
        <v>7955.619999999999</v>
      </c>
      <c r="W43" s="5">
        <f>'PAL Rates'!W43*'PAL Vols'!O43</f>
        <v>7955.619999999999</v>
      </c>
      <c r="X43" s="8">
        <f>'PAL Rates'!X43*'PAL Vols'!P43</f>
        <v>7955.619999999999</v>
      </c>
      <c r="Y43" s="539">
        <f t="shared" si="4"/>
        <v>146713.9348136</v>
      </c>
      <c r="Z43" s="539">
        <f t="shared" si="0"/>
        <v>81359.545669359999</v>
      </c>
      <c r="AA43" s="539">
        <f t="shared" si="1"/>
        <v>81359.545669359999</v>
      </c>
      <c r="AB43" s="539">
        <f t="shared" si="2"/>
        <v>81359.545669359999</v>
      </c>
      <c r="AC43" s="540">
        <f t="shared" si="3"/>
        <v>81359.545669359999</v>
      </c>
    </row>
    <row r="44" spans="2:29">
      <c r="B44" t="str">
        <f>TEXT('PAL Vols'!B44,"")</f>
        <v>X</v>
      </c>
      <c r="C44" s="7" t="str">
        <f>'PAL Vols'!C44</f>
        <v>PM</v>
      </c>
      <c r="D44" s="7" t="str">
        <f>'PAL Vols'!D44</f>
        <v>METERS</v>
      </c>
      <c r="E44" s="7" t="str">
        <f>'PAL Vols'!E44</f>
        <v>L</v>
      </c>
      <c r="F44" s="7">
        <f>'PAL Vols'!F44</f>
        <v>137</v>
      </c>
      <c r="G44" s="7">
        <f>'PAL Vols'!H44</f>
        <v>400116</v>
      </c>
      <c r="H44" s="7">
        <f>'PAL Vols'!J44</f>
        <v>400618</v>
      </c>
      <c r="I44" s="143" t="str">
        <f>'PAL Vols'!K44</f>
        <v>Issue of CT's</v>
      </c>
      <c r="J44" s="5">
        <f>'PAL Rates'!J44*'PAL Vols'!L44</f>
        <v>0</v>
      </c>
      <c r="K44" s="5">
        <f>'PAL Rates'!K44*'PAL Vols'!M44</f>
        <v>0</v>
      </c>
      <c r="L44" s="5">
        <f>'PAL Rates'!L44*'PAL Vols'!N44</f>
        <v>0</v>
      </c>
      <c r="M44" s="5">
        <f>'PAL Rates'!M44*'PAL Vols'!O44</f>
        <v>0</v>
      </c>
      <c r="N44" s="8">
        <f>'PAL Rates'!N44*'PAL Vols'!P44</f>
        <v>0</v>
      </c>
      <c r="O44" s="5">
        <f>'PAL Rates'!O44*'PAL Vols'!L44</f>
        <v>19971.273815999997</v>
      </c>
      <c r="P44" s="5">
        <f>'PAL Rates'!P44*'PAL Vols'!M44</f>
        <v>19971.273815999997</v>
      </c>
      <c r="Q44" s="5">
        <f>'PAL Rates'!Q44*'PAL Vols'!N44</f>
        <v>19971.273815999997</v>
      </c>
      <c r="R44" s="5">
        <f>'PAL Rates'!R44*'PAL Vols'!O44</f>
        <v>19971.273815999997</v>
      </c>
      <c r="S44" s="8">
        <f>'PAL Rates'!S44*'PAL Vols'!P44</f>
        <v>19971.273815999997</v>
      </c>
      <c r="T44" s="5">
        <f>'PAL Rates'!T44*'PAL Vols'!L44</f>
        <v>0</v>
      </c>
      <c r="U44" s="5">
        <f>'PAL Rates'!U44*'PAL Vols'!M44</f>
        <v>0</v>
      </c>
      <c r="V44" s="5">
        <f>'PAL Rates'!V44*'PAL Vols'!N44</f>
        <v>0</v>
      </c>
      <c r="W44" s="5">
        <f>'PAL Rates'!W44*'PAL Vols'!O44</f>
        <v>0</v>
      </c>
      <c r="X44" s="8">
        <f>'PAL Rates'!X44*'PAL Vols'!P44</f>
        <v>0</v>
      </c>
      <c r="Y44" s="5">
        <f t="shared" si="4"/>
        <v>19971.273815999997</v>
      </c>
      <c r="Z44" s="5">
        <f t="shared" si="0"/>
        <v>19971.273815999997</v>
      </c>
      <c r="AA44" s="5">
        <f t="shared" si="1"/>
        <v>19971.273815999997</v>
      </c>
      <c r="AB44" s="5">
        <f t="shared" si="2"/>
        <v>19971.273815999997</v>
      </c>
      <c r="AC44" s="8">
        <f t="shared" si="3"/>
        <v>19971.273815999997</v>
      </c>
    </row>
    <row r="45" spans="2:29">
      <c r="B45" t="str">
        <f>TEXT('PAL Vols'!B45,"")</f>
        <v>X</v>
      </c>
      <c r="C45" s="7" t="str">
        <f>'PAL Vols'!C45</f>
        <v>PM</v>
      </c>
      <c r="D45" s="7" t="str">
        <f>'PAL Vols'!D45</f>
        <v>METERS</v>
      </c>
      <c r="E45" s="7" t="str">
        <f>'PAL Vols'!E45</f>
        <v>L</v>
      </c>
      <c r="F45" s="7">
        <f>'PAL Vols'!F45</f>
        <v>137</v>
      </c>
      <c r="G45" s="7">
        <f>'PAL Vols'!H45</f>
        <v>400165</v>
      </c>
      <c r="H45" s="7">
        <f>'PAL Vols'!J45</f>
        <v>400604</v>
      </c>
      <c r="I45" s="143" t="str">
        <f>'PAL Vols'!K45</f>
        <v>CT's Repl.</v>
      </c>
      <c r="J45" s="5">
        <f>'PAL Rates'!J45*'PAL Vols'!L45</f>
        <v>0</v>
      </c>
      <c r="K45" s="5">
        <f>'PAL Rates'!K45*'PAL Vols'!M45</f>
        <v>0</v>
      </c>
      <c r="L45" s="5">
        <f>'PAL Rates'!L45*'PAL Vols'!N45</f>
        <v>0</v>
      </c>
      <c r="M45" s="5">
        <f>'PAL Rates'!M45*'PAL Vols'!O45</f>
        <v>0</v>
      </c>
      <c r="N45" s="8">
        <f>'PAL Rates'!N45*'PAL Vols'!P45</f>
        <v>0</v>
      </c>
      <c r="O45" s="5">
        <f>'PAL Rates'!O45*'PAL Vols'!L45</f>
        <v>124345.741572</v>
      </c>
      <c r="P45" s="5">
        <f>'PAL Rates'!P45*'PAL Vols'!M45</f>
        <v>124345.741572</v>
      </c>
      <c r="Q45" s="5">
        <f>'PAL Rates'!Q45*'PAL Vols'!N45</f>
        <v>124345.741572</v>
      </c>
      <c r="R45" s="5">
        <f>'PAL Rates'!R45*'PAL Vols'!O45</f>
        <v>124345.741572</v>
      </c>
      <c r="S45" s="8">
        <f>'PAL Rates'!S45*'PAL Vols'!P45</f>
        <v>124345.741572</v>
      </c>
      <c r="T45" s="5">
        <f>'PAL Rates'!T45*'PAL Vols'!L45</f>
        <v>0</v>
      </c>
      <c r="U45" s="5">
        <f>'PAL Rates'!U45*'PAL Vols'!M45</f>
        <v>0</v>
      </c>
      <c r="V45" s="5">
        <f>'PAL Rates'!V45*'PAL Vols'!N45</f>
        <v>0</v>
      </c>
      <c r="W45" s="5">
        <f>'PAL Rates'!W45*'PAL Vols'!O45</f>
        <v>0</v>
      </c>
      <c r="X45" s="8">
        <f>'PAL Rates'!X45*'PAL Vols'!P45</f>
        <v>0</v>
      </c>
      <c r="Y45" s="5">
        <f t="shared" si="4"/>
        <v>124345.741572</v>
      </c>
      <c r="Z45" s="5">
        <f t="shared" si="0"/>
        <v>124345.741572</v>
      </c>
      <c r="AA45" s="5">
        <f t="shared" si="1"/>
        <v>124345.741572</v>
      </c>
      <c r="AB45" s="5">
        <f t="shared" si="2"/>
        <v>124345.741572</v>
      </c>
      <c r="AC45" s="8">
        <f t="shared" si="3"/>
        <v>124345.741572</v>
      </c>
    </row>
    <row r="46" spans="2:29">
      <c r="B46" t="str">
        <f>TEXT('PAL Vols'!B46,"")</f>
        <v>X</v>
      </c>
      <c r="C46" s="7" t="str">
        <f>'PAL Vols'!C46</f>
        <v>PM</v>
      </c>
      <c r="D46" s="7" t="str">
        <f>'PAL Vols'!D46</f>
        <v>COMMS</v>
      </c>
      <c r="E46" s="7" t="str">
        <f>'PAL Vols'!E46</f>
        <v>M</v>
      </c>
      <c r="F46" s="7">
        <f>'PAL Vols'!F46</f>
        <v>175</v>
      </c>
      <c r="G46" s="7">
        <f>'PAL Vols'!H46</f>
        <v>100334</v>
      </c>
      <c r="H46" s="7">
        <f>'PAL Vols'!J46</f>
        <v>101210</v>
      </c>
      <c r="I46" s="143" t="str">
        <f>'PAL Vols'!K46</f>
        <v>Antenna (meter)- External on meter - Supply</v>
      </c>
      <c r="J46" s="5">
        <f>'PAL Rates'!J46*'PAL Vols'!L46</f>
        <v>46664.854360469115</v>
      </c>
      <c r="K46" s="5">
        <f>'PAL Rates'!K46*'PAL Vols'!M46</f>
        <v>9070.9120000000003</v>
      </c>
      <c r="L46" s="5">
        <f>'PAL Rates'!L46*'PAL Vols'!N46</f>
        <v>6803.1840000000002</v>
      </c>
      <c r="M46" s="5">
        <f>'PAL Rates'!M46*'PAL Vols'!O46</f>
        <v>6803.1840000000002</v>
      </c>
      <c r="N46" s="8">
        <f>'PAL Rates'!N46*'PAL Vols'!P46</f>
        <v>6803.1840000000002</v>
      </c>
      <c r="O46" s="5">
        <f>'PAL Rates'!O46*'PAL Vols'!L46</f>
        <v>0</v>
      </c>
      <c r="P46" s="5">
        <f>'PAL Rates'!P46*'PAL Vols'!M46</f>
        <v>0</v>
      </c>
      <c r="Q46" s="5">
        <f>'PAL Rates'!Q46*'PAL Vols'!N46</f>
        <v>0</v>
      </c>
      <c r="R46" s="5">
        <f>'PAL Rates'!R46*'PAL Vols'!O46</f>
        <v>0</v>
      </c>
      <c r="S46" s="8">
        <f>'PAL Rates'!S46*'PAL Vols'!P46</f>
        <v>0</v>
      </c>
      <c r="T46" s="5">
        <f>'PAL Rates'!T46*'PAL Vols'!L46</f>
        <v>0</v>
      </c>
      <c r="U46" s="5">
        <f>'PAL Rates'!U46*'PAL Vols'!M46</f>
        <v>0</v>
      </c>
      <c r="V46" s="5">
        <f>'PAL Rates'!V46*'PAL Vols'!N46</f>
        <v>0</v>
      </c>
      <c r="W46" s="5">
        <f>'PAL Rates'!W46*'PAL Vols'!O46</f>
        <v>0</v>
      </c>
      <c r="X46" s="8">
        <f>'PAL Rates'!X46*'PAL Vols'!P46</f>
        <v>0</v>
      </c>
      <c r="Y46" s="5">
        <f t="shared" si="4"/>
        <v>46664.854360469115</v>
      </c>
      <c r="Z46" s="5">
        <f t="shared" si="0"/>
        <v>9070.9120000000003</v>
      </c>
      <c r="AA46" s="5">
        <f t="shared" si="1"/>
        <v>6803.1840000000002</v>
      </c>
      <c r="AB46" s="5">
        <f t="shared" si="2"/>
        <v>6803.1840000000002</v>
      </c>
      <c r="AC46" s="8">
        <f t="shared" si="3"/>
        <v>6803.1840000000002</v>
      </c>
    </row>
    <row r="47" spans="2:29">
      <c r="B47" t="str">
        <f>TEXT('PAL Vols'!B47,"")</f>
        <v>X</v>
      </c>
      <c r="C47" s="7" t="str">
        <f>'PAL Vols'!C47</f>
        <v>PM</v>
      </c>
      <c r="D47" s="7" t="str">
        <f>'PAL Vols'!D47</f>
        <v>COMMS</v>
      </c>
      <c r="E47" s="7" t="str">
        <f>'PAL Vols'!E47</f>
        <v>M</v>
      </c>
      <c r="F47" s="7">
        <f>'PAL Vols'!F47</f>
        <v>175</v>
      </c>
      <c r="G47" s="7">
        <f>'PAL Vols'!H47</f>
        <v>100336</v>
      </c>
      <c r="H47" s="7">
        <f>'PAL Vols'!J47</f>
        <v>101212</v>
      </c>
      <c r="I47" s="143" t="str">
        <f>'PAL Vols'!K47</f>
        <v>Antenna (meter)- High Gain - Supply</v>
      </c>
      <c r="J47" s="5">
        <f>'PAL Rates'!J47*'PAL Vols'!L47</f>
        <v>9400.2435344214446</v>
      </c>
      <c r="K47" s="5">
        <f>'PAL Rates'!K47*'PAL Vols'!M47</f>
        <v>3809.7830400000003</v>
      </c>
      <c r="L47" s="5">
        <f>'PAL Rates'!L47*'PAL Vols'!N47</f>
        <v>3174.8191999999999</v>
      </c>
      <c r="M47" s="5">
        <f>'PAL Rates'!M47*'PAL Vols'!O47</f>
        <v>3174.8191999999999</v>
      </c>
      <c r="N47" s="8">
        <f>'PAL Rates'!N47*'PAL Vols'!P47</f>
        <v>3174.8191999999999</v>
      </c>
      <c r="O47" s="5">
        <f>'PAL Rates'!O47*'PAL Vols'!L47</f>
        <v>0</v>
      </c>
      <c r="P47" s="5">
        <f>'PAL Rates'!P47*'PAL Vols'!M47</f>
        <v>0</v>
      </c>
      <c r="Q47" s="5">
        <f>'PAL Rates'!Q47*'PAL Vols'!N47</f>
        <v>0</v>
      </c>
      <c r="R47" s="5">
        <f>'PAL Rates'!R47*'PAL Vols'!O47</f>
        <v>0</v>
      </c>
      <c r="S47" s="8">
        <f>'PAL Rates'!S47*'PAL Vols'!P47</f>
        <v>0</v>
      </c>
      <c r="T47" s="5">
        <f>'PAL Rates'!T47*'PAL Vols'!L47</f>
        <v>0</v>
      </c>
      <c r="U47" s="5">
        <f>'PAL Rates'!U47*'PAL Vols'!M47</f>
        <v>0</v>
      </c>
      <c r="V47" s="5">
        <f>'PAL Rates'!V47*'PAL Vols'!N47</f>
        <v>0</v>
      </c>
      <c r="W47" s="5">
        <f>'PAL Rates'!W47*'PAL Vols'!O47</f>
        <v>0</v>
      </c>
      <c r="X47" s="8">
        <f>'PAL Rates'!X47*'PAL Vols'!P47</f>
        <v>0</v>
      </c>
      <c r="Y47" s="5">
        <f t="shared" si="4"/>
        <v>9400.2435344214446</v>
      </c>
      <c r="Z47" s="5">
        <f t="shared" si="0"/>
        <v>3809.7830400000003</v>
      </c>
      <c r="AA47" s="5">
        <f t="shared" si="1"/>
        <v>3174.8191999999999</v>
      </c>
      <c r="AB47" s="5">
        <f t="shared" si="2"/>
        <v>3174.8191999999999</v>
      </c>
      <c r="AC47" s="8">
        <f t="shared" si="3"/>
        <v>3174.8191999999999</v>
      </c>
    </row>
    <row r="48" spans="2:29">
      <c r="B48" t="str">
        <f>TEXT('PAL Vols'!B48,"")</f>
        <v>X</v>
      </c>
      <c r="C48" s="7" t="str">
        <f>'PAL Vols'!C48</f>
        <v>PM</v>
      </c>
      <c r="D48" s="7" t="str">
        <f>'PAL Vols'!D48</f>
        <v>COMMS</v>
      </c>
      <c r="E48" s="7" t="str">
        <f>'PAL Vols'!E48</f>
        <v>M</v>
      </c>
      <c r="F48" s="7">
        <f>'PAL Vols'!F48</f>
        <v>175</v>
      </c>
      <c r="G48" s="7">
        <f>'PAL Vols'!H48</f>
        <v>100491</v>
      </c>
      <c r="H48" s="7">
        <f>'PAL Vols'!J48</f>
        <v>101221</v>
      </c>
      <c r="I48" s="143" t="str">
        <f>'PAL Vols'!K48</f>
        <v>AMIRO Comms Supply Repeter</v>
      </c>
      <c r="J48" s="5">
        <f>'PAL Rates'!J48*'PAL Vols'!L48</f>
        <v>1129709.5649983995</v>
      </c>
      <c r="K48" s="5">
        <f>'PAL Rates'!K48*'PAL Vols'!M48</f>
        <v>329744.65736311604</v>
      </c>
      <c r="L48" s="5">
        <f>'PAL Rates'!L48*'PAL Vols'!N48</f>
        <v>223091.40866425997</v>
      </c>
      <c r="M48" s="5">
        <f>'PAL Rates'!M48*'PAL Vols'!O48</f>
        <v>227892.77107902445</v>
      </c>
      <c r="N48" s="8">
        <f>'PAL Rates'!N48*'PAL Vols'!P48</f>
        <v>229971.86632580735</v>
      </c>
      <c r="O48" s="5">
        <f>'PAL Rates'!O48*'PAL Vols'!L48</f>
        <v>0</v>
      </c>
      <c r="P48" s="5">
        <f>'PAL Rates'!P48*'PAL Vols'!M48</f>
        <v>0</v>
      </c>
      <c r="Q48" s="5">
        <f>'PAL Rates'!Q48*'PAL Vols'!N48</f>
        <v>0</v>
      </c>
      <c r="R48" s="5">
        <f>'PAL Rates'!R48*'PAL Vols'!O48</f>
        <v>0</v>
      </c>
      <c r="S48" s="8">
        <f>'PAL Rates'!S48*'PAL Vols'!P48</f>
        <v>0</v>
      </c>
      <c r="T48" s="5">
        <f>'PAL Rates'!T48*'PAL Vols'!L48</f>
        <v>0</v>
      </c>
      <c r="U48" s="5">
        <f>'PAL Rates'!U48*'PAL Vols'!M48</f>
        <v>0</v>
      </c>
      <c r="V48" s="5">
        <f>'PAL Rates'!V48*'PAL Vols'!N48</f>
        <v>0</v>
      </c>
      <c r="W48" s="5">
        <f>'PAL Rates'!W48*'PAL Vols'!O48</f>
        <v>0</v>
      </c>
      <c r="X48" s="8">
        <f>'PAL Rates'!X48*'PAL Vols'!P48</f>
        <v>0</v>
      </c>
      <c r="Y48" s="5">
        <f t="shared" si="4"/>
        <v>1129709.5649983995</v>
      </c>
      <c r="Z48" s="5">
        <f t="shared" si="0"/>
        <v>329744.65736311604</v>
      </c>
      <c r="AA48" s="5">
        <f t="shared" si="1"/>
        <v>223091.40866425997</v>
      </c>
      <c r="AB48" s="5">
        <f t="shared" si="2"/>
        <v>227892.77107902445</v>
      </c>
      <c r="AC48" s="8">
        <f t="shared" si="3"/>
        <v>229971.86632580735</v>
      </c>
    </row>
    <row r="49" spans="2:29">
      <c r="B49" t="str">
        <f>TEXT('PAL Vols'!B49,"")</f>
        <v>X</v>
      </c>
      <c r="C49" s="7" t="str">
        <f>'PAL Vols'!C49</f>
        <v>PM</v>
      </c>
      <c r="D49" s="7" t="str">
        <f>'PAL Vols'!D49</f>
        <v>COMMS</v>
      </c>
      <c r="E49" s="7" t="str">
        <f>'PAL Vols'!E49</f>
        <v>M</v>
      </c>
      <c r="F49" s="7">
        <f>'PAL Vols'!F49</f>
        <v>175</v>
      </c>
      <c r="G49" s="7">
        <f>'PAL Vols'!H49</f>
        <v>100490</v>
      </c>
      <c r="H49" s="7">
        <f>'PAL Vols'!J49</f>
        <v>101220</v>
      </c>
      <c r="I49" s="143" t="str">
        <f>'PAL Vols'!K49</f>
        <v>AMIRO Comms Supply Concentrator</v>
      </c>
      <c r="J49" s="5">
        <f>'PAL Rates'!J49*'PAL Vols'!L49</f>
        <v>660394.05193267367</v>
      </c>
      <c r="K49" s="5">
        <f>'PAL Rates'!K49*'PAL Vols'!M49</f>
        <v>244915.06118595746</v>
      </c>
      <c r="L49" s="5">
        <f>'PAL Rates'!L49*'PAL Vols'!N49</f>
        <v>191264.38932848233</v>
      </c>
      <c r="M49" s="5">
        <f>'PAL Rates'!M49*'PAL Vols'!O49</f>
        <v>193419.12743280569</v>
      </c>
      <c r="N49" s="8">
        <f>'PAL Rates'!N49*'PAL Vols'!P49</f>
        <v>195638.28834965589</v>
      </c>
      <c r="O49" s="5">
        <f>'PAL Rates'!O49*'PAL Vols'!L49</f>
        <v>0</v>
      </c>
      <c r="P49" s="5">
        <f>'PAL Rates'!P49*'PAL Vols'!M49</f>
        <v>0</v>
      </c>
      <c r="Q49" s="5">
        <f>'PAL Rates'!Q49*'PAL Vols'!N49</f>
        <v>0</v>
      </c>
      <c r="R49" s="5">
        <f>'PAL Rates'!R49*'PAL Vols'!O49</f>
        <v>0</v>
      </c>
      <c r="S49" s="8">
        <f>'PAL Rates'!S49*'PAL Vols'!P49</f>
        <v>0</v>
      </c>
      <c r="T49" s="5">
        <f>'PAL Rates'!T49*'PAL Vols'!L49</f>
        <v>0</v>
      </c>
      <c r="U49" s="5">
        <f>'PAL Rates'!U49*'PAL Vols'!M49</f>
        <v>0</v>
      </c>
      <c r="V49" s="5">
        <f>'PAL Rates'!V49*'PAL Vols'!N49</f>
        <v>0</v>
      </c>
      <c r="W49" s="5">
        <f>'PAL Rates'!W49*'PAL Vols'!O49</f>
        <v>0</v>
      </c>
      <c r="X49" s="8">
        <f>'PAL Rates'!X49*'PAL Vols'!P49</f>
        <v>0</v>
      </c>
      <c r="Y49" s="5">
        <f t="shared" si="4"/>
        <v>660394.05193267367</v>
      </c>
      <c r="Z49" s="5">
        <f t="shared" si="0"/>
        <v>244915.06118595746</v>
      </c>
      <c r="AA49" s="5">
        <f t="shared" si="1"/>
        <v>191264.38932848233</v>
      </c>
      <c r="AB49" s="5">
        <f t="shared" si="2"/>
        <v>193419.12743280569</v>
      </c>
      <c r="AC49" s="8">
        <f t="shared" si="3"/>
        <v>195638.28834965589</v>
      </c>
    </row>
    <row r="50" spans="2:29">
      <c r="B50" t="str">
        <f>TEXT('PAL Vols'!B50,"")</f>
        <v>X</v>
      </c>
      <c r="C50" s="7" t="str">
        <f>'PAL Vols'!C50</f>
        <v>PM</v>
      </c>
      <c r="D50" s="7" t="str">
        <f>'PAL Vols'!D50</f>
        <v>COMMS</v>
      </c>
      <c r="E50" s="7" t="str">
        <f>'PAL Vols'!E50</f>
        <v>M</v>
      </c>
      <c r="F50" s="7">
        <f>'PAL Vols'!F50</f>
        <v>175</v>
      </c>
      <c r="G50" s="7">
        <f>'PAL Vols'!H50</f>
        <v>411426</v>
      </c>
      <c r="H50" s="7">
        <f>'PAL Vols'!J50</f>
        <v>100354</v>
      </c>
      <c r="I50" s="143" t="str">
        <f>'PAL Vols'!K50</f>
        <v>AMIRO Comms Supply Battery Replacements</v>
      </c>
      <c r="J50" s="5">
        <f>'PAL Rates'!J50*'PAL Vols'!L50</f>
        <v>1389627.7092335813</v>
      </c>
      <c r="K50" s="5">
        <f>'PAL Rates'!K50*'PAL Vols'!M50</f>
        <v>1914571.9695710461</v>
      </c>
      <c r="L50" s="5">
        <f>'PAL Rates'!L50*'PAL Vols'!N50</f>
        <v>145652.62066787004</v>
      </c>
      <c r="M50" s="5">
        <f>'PAL Rates'!M50*'PAL Vols'!O50</f>
        <v>138694.82411707318</v>
      </c>
      <c r="N50" s="8">
        <f>'PAL Rates'!N50*'PAL Vols'!P50</f>
        <v>61653.358284547874</v>
      </c>
      <c r="O50" s="5">
        <f>'PAL Rates'!O50*'PAL Vols'!L50</f>
        <v>0</v>
      </c>
      <c r="P50" s="5">
        <f>'PAL Rates'!P50*'PAL Vols'!M50</f>
        <v>0</v>
      </c>
      <c r="Q50" s="5">
        <f>'PAL Rates'!Q50*'PAL Vols'!N50</f>
        <v>0</v>
      </c>
      <c r="R50" s="5">
        <f>'PAL Rates'!R50*'PAL Vols'!O50</f>
        <v>0</v>
      </c>
      <c r="S50" s="8">
        <f>'PAL Rates'!S50*'PAL Vols'!P50</f>
        <v>0</v>
      </c>
      <c r="T50" s="5">
        <f>'PAL Rates'!T50*'PAL Vols'!L50</f>
        <v>0</v>
      </c>
      <c r="U50" s="5">
        <f>'PAL Rates'!U50*'PAL Vols'!M50</f>
        <v>0</v>
      </c>
      <c r="V50" s="5">
        <f>'PAL Rates'!V50*'PAL Vols'!N50</f>
        <v>0</v>
      </c>
      <c r="W50" s="5">
        <f>'PAL Rates'!W50*'PAL Vols'!O50</f>
        <v>0</v>
      </c>
      <c r="X50" s="8">
        <f>'PAL Rates'!X50*'PAL Vols'!P50</f>
        <v>0</v>
      </c>
      <c r="Y50" s="5">
        <f t="shared" si="4"/>
        <v>1389627.7092335813</v>
      </c>
      <c r="Z50" s="5">
        <f t="shared" si="0"/>
        <v>1914571.9695710461</v>
      </c>
      <c r="AA50" s="5">
        <f t="shared" si="1"/>
        <v>145652.62066787004</v>
      </c>
      <c r="AB50" s="5">
        <f t="shared" si="2"/>
        <v>138694.82411707318</v>
      </c>
      <c r="AC50" s="8">
        <f t="shared" si="3"/>
        <v>61653.358284547874</v>
      </c>
    </row>
    <row r="51" spans="2:29">
      <c r="B51" t="str">
        <f>TEXT('PAL Vols'!B51,"")</f>
        <v>X</v>
      </c>
      <c r="C51" s="7" t="str">
        <f>'PAL Vols'!C51</f>
        <v>PM</v>
      </c>
      <c r="D51" s="7" t="str">
        <f>'PAL Vols'!D51</f>
        <v>COMMS</v>
      </c>
      <c r="E51" s="7" t="str">
        <f>'PAL Vols'!E51</f>
        <v>M</v>
      </c>
      <c r="F51" s="7">
        <f>'PAL Vols'!F51</f>
        <v>175</v>
      </c>
      <c r="G51" s="7">
        <f>'PAL Vols'!H51</f>
        <v>100492</v>
      </c>
      <c r="H51" s="7">
        <f>'PAL Vols'!J51</f>
        <v>101222</v>
      </c>
      <c r="I51" s="143" t="str">
        <f>'PAL Vols'!K51</f>
        <v>AMIRO Comms Supply Micro Access Point</v>
      </c>
      <c r="J51" s="5">
        <f>'PAL Rates'!J51*'PAL Vols'!L51</f>
        <v>163462.82566516422</v>
      </c>
      <c r="K51" s="5">
        <f>'PAL Rates'!K51*'PAL Vols'!M51</f>
        <v>27280.094120308186</v>
      </c>
      <c r="L51" s="5">
        <f>'PAL Rates'!L51*'PAL Vols'!N51</f>
        <v>10157.437415653056</v>
      </c>
      <c r="M51" s="5">
        <f>'PAL Rates'!M51*'PAL Vols'!O51</f>
        <v>10383.980644615798</v>
      </c>
      <c r="N51" s="8">
        <f>'PAL Rates'!N51*'PAL Vols'!P51</f>
        <v>10615.990786973325</v>
      </c>
      <c r="O51" s="5">
        <f>'PAL Rates'!O51*'PAL Vols'!L51</f>
        <v>0</v>
      </c>
      <c r="P51" s="5">
        <f>'PAL Rates'!P51*'PAL Vols'!M51</f>
        <v>0</v>
      </c>
      <c r="Q51" s="5">
        <f>'PAL Rates'!Q51*'PAL Vols'!N51</f>
        <v>0</v>
      </c>
      <c r="R51" s="5">
        <f>'PAL Rates'!R51*'PAL Vols'!O51</f>
        <v>0</v>
      </c>
      <c r="S51" s="8">
        <f>'PAL Rates'!S51*'PAL Vols'!P51</f>
        <v>0</v>
      </c>
      <c r="T51" s="5">
        <f>'PAL Rates'!T51*'PAL Vols'!L51</f>
        <v>0</v>
      </c>
      <c r="U51" s="5">
        <f>'PAL Rates'!U51*'PAL Vols'!M51</f>
        <v>0</v>
      </c>
      <c r="V51" s="5">
        <f>'PAL Rates'!V51*'PAL Vols'!N51</f>
        <v>0</v>
      </c>
      <c r="W51" s="5">
        <f>'PAL Rates'!W51*'PAL Vols'!O51</f>
        <v>0</v>
      </c>
      <c r="X51" s="8">
        <f>'PAL Rates'!X51*'PAL Vols'!P51</f>
        <v>0</v>
      </c>
      <c r="Y51" s="5">
        <f t="shared" si="4"/>
        <v>163462.82566516422</v>
      </c>
      <c r="Z51" s="5">
        <f t="shared" si="0"/>
        <v>27280.094120308186</v>
      </c>
      <c r="AA51" s="5">
        <f t="shared" si="1"/>
        <v>10157.437415653056</v>
      </c>
      <c r="AB51" s="5">
        <f t="shared" si="2"/>
        <v>10383.980644615798</v>
      </c>
      <c r="AC51" s="8">
        <f t="shared" si="3"/>
        <v>10615.990786973325</v>
      </c>
    </row>
    <row r="52" spans="2:29">
      <c r="B52" t="str">
        <f>TEXT('PAL Vols'!B52,"")</f>
        <v>X</v>
      </c>
      <c r="C52" s="7" t="str">
        <f>'PAL Vols'!C52</f>
        <v>PM</v>
      </c>
      <c r="D52" s="7" t="str">
        <f>'PAL Vols'!D52</f>
        <v>COMMS</v>
      </c>
      <c r="E52" s="7" t="str">
        <f>'PAL Vols'!E52</f>
        <v>L</v>
      </c>
      <c r="F52" s="7">
        <f>'PAL Vols'!F52</f>
        <v>176</v>
      </c>
      <c r="G52" s="7">
        <f>'PAL Vols'!H52</f>
        <v>100337</v>
      </c>
      <c r="H52" s="7">
        <f>'PAL Vols'!J52</f>
        <v>101213</v>
      </c>
      <c r="I52" s="143" t="str">
        <f>'PAL Vols'!K52</f>
        <v>Antenna (meter)- External on meter- Instal</v>
      </c>
      <c r="J52" s="5">
        <f>'PAL Rates'!J52*'PAL Vols'!L52</f>
        <v>0</v>
      </c>
      <c r="K52" s="5">
        <f>'PAL Rates'!K52*'PAL Vols'!M52</f>
        <v>0</v>
      </c>
      <c r="L52" s="5">
        <f>'PAL Rates'!L52*'PAL Vols'!N52</f>
        <v>0</v>
      </c>
      <c r="M52" s="5">
        <f>'PAL Rates'!M52*'PAL Vols'!O52</f>
        <v>0</v>
      </c>
      <c r="N52" s="8">
        <f>'PAL Rates'!N52*'PAL Vols'!P52</f>
        <v>0</v>
      </c>
      <c r="O52" s="5">
        <f>'PAL Rates'!O52*'PAL Vols'!L52</f>
        <v>280428.61093972059</v>
      </c>
      <c r="P52" s="5">
        <f>'PAL Rates'!P52*'PAL Vols'!M52</f>
        <v>54510.900911999997</v>
      </c>
      <c r="Q52" s="5">
        <f>'PAL Rates'!Q52*'PAL Vols'!N52</f>
        <v>40883.175683999994</v>
      </c>
      <c r="R52" s="5">
        <f>'PAL Rates'!R52*'PAL Vols'!O52</f>
        <v>40883.175683999994</v>
      </c>
      <c r="S52" s="8">
        <f>'PAL Rates'!S52*'PAL Vols'!P52</f>
        <v>40883.175683999994</v>
      </c>
      <c r="T52" s="5">
        <f>'PAL Rates'!T52*'PAL Vols'!L52</f>
        <v>0</v>
      </c>
      <c r="U52" s="5">
        <f>'PAL Rates'!U52*'PAL Vols'!M52</f>
        <v>0</v>
      </c>
      <c r="V52" s="5">
        <f>'PAL Rates'!V52*'PAL Vols'!N52</f>
        <v>0</v>
      </c>
      <c r="W52" s="5">
        <f>'PAL Rates'!W52*'PAL Vols'!O52</f>
        <v>0</v>
      </c>
      <c r="X52" s="8">
        <f>'PAL Rates'!X52*'PAL Vols'!P52</f>
        <v>0</v>
      </c>
      <c r="Y52" s="5">
        <f t="shared" si="4"/>
        <v>280428.61093972059</v>
      </c>
      <c r="Z52" s="5">
        <f t="shared" si="0"/>
        <v>54510.900911999997</v>
      </c>
      <c r="AA52" s="5">
        <f t="shared" si="1"/>
        <v>40883.175683999994</v>
      </c>
      <c r="AB52" s="5">
        <f t="shared" si="2"/>
        <v>40883.175683999994</v>
      </c>
      <c r="AC52" s="8">
        <f t="shared" si="3"/>
        <v>40883.175683999994</v>
      </c>
    </row>
    <row r="53" spans="2:29">
      <c r="B53" t="str">
        <f>TEXT('PAL Vols'!B53,"")</f>
        <v>X</v>
      </c>
      <c r="C53" s="7" t="str">
        <f>'PAL Vols'!C53</f>
        <v>PM</v>
      </c>
      <c r="D53" s="7" t="str">
        <f>'PAL Vols'!D53</f>
        <v>COMMS</v>
      </c>
      <c r="E53" s="7" t="str">
        <f>'PAL Vols'!E53</f>
        <v>L</v>
      </c>
      <c r="F53" s="7">
        <f>'PAL Vols'!F53</f>
        <v>176</v>
      </c>
      <c r="G53" s="7">
        <f>'PAL Vols'!H53</f>
        <v>100339</v>
      </c>
      <c r="H53" s="7">
        <f>'PAL Vols'!J53</f>
        <v>101215</v>
      </c>
      <c r="I53" s="143" t="str">
        <f>'PAL Vols'!K53</f>
        <v>Antenna (meter)- High Gain - Instal</v>
      </c>
      <c r="J53" s="5">
        <f>'PAL Rates'!J53*'PAL Vols'!L53</f>
        <v>0</v>
      </c>
      <c r="K53" s="5">
        <f>'PAL Rates'!K53*'PAL Vols'!M53</f>
        <v>0</v>
      </c>
      <c r="L53" s="5">
        <f>'PAL Rates'!L53*'PAL Vols'!N53</f>
        <v>0</v>
      </c>
      <c r="M53" s="5">
        <f>'PAL Rates'!M53*'PAL Vols'!O53</f>
        <v>0</v>
      </c>
      <c r="N53" s="8">
        <f>'PAL Rates'!N53*'PAL Vols'!P53</f>
        <v>0</v>
      </c>
      <c r="O53" s="5">
        <f>'PAL Rates'!O53*'PAL Vols'!L53</f>
        <v>16140.432466225689</v>
      </c>
      <c r="P53" s="5">
        <f>'PAL Rates'!P53*'PAL Vols'!M53</f>
        <v>6541.4843395199996</v>
      </c>
      <c r="Q53" s="5">
        <f>'PAL Rates'!Q53*'PAL Vols'!N53</f>
        <v>5451.2369495999992</v>
      </c>
      <c r="R53" s="5">
        <f>'PAL Rates'!R53*'PAL Vols'!O53</f>
        <v>5451.2369495999992</v>
      </c>
      <c r="S53" s="8">
        <f>'PAL Rates'!S53*'PAL Vols'!P53</f>
        <v>5451.2369495999992</v>
      </c>
      <c r="T53" s="5">
        <f>'PAL Rates'!T53*'PAL Vols'!L53</f>
        <v>0</v>
      </c>
      <c r="U53" s="5">
        <f>'PAL Rates'!U53*'PAL Vols'!M53</f>
        <v>0</v>
      </c>
      <c r="V53" s="5">
        <f>'PAL Rates'!V53*'PAL Vols'!N53</f>
        <v>0</v>
      </c>
      <c r="W53" s="5">
        <f>'PAL Rates'!W53*'PAL Vols'!O53</f>
        <v>0</v>
      </c>
      <c r="X53" s="8">
        <f>'PAL Rates'!X53*'PAL Vols'!P53</f>
        <v>0</v>
      </c>
      <c r="Y53" s="5">
        <f t="shared" si="4"/>
        <v>16140.432466225689</v>
      </c>
      <c r="Z53" s="5">
        <f t="shared" si="0"/>
        <v>6541.4843395199996</v>
      </c>
      <c r="AA53" s="5">
        <f t="shared" si="1"/>
        <v>5451.2369495999992</v>
      </c>
      <c r="AB53" s="5">
        <f t="shared" si="2"/>
        <v>5451.2369495999992</v>
      </c>
      <c r="AC53" s="8">
        <f t="shared" si="3"/>
        <v>5451.2369495999992</v>
      </c>
    </row>
    <row r="54" spans="2:29">
      <c r="B54" t="str">
        <f>TEXT('PAL Vols'!B54,"")</f>
        <v>X</v>
      </c>
      <c r="C54" s="7" t="str">
        <f>'PAL Vols'!C54</f>
        <v>PM</v>
      </c>
      <c r="D54" s="7" t="str">
        <f>'PAL Vols'!D54</f>
        <v>COMMS</v>
      </c>
      <c r="E54" s="7" t="str">
        <f>'PAL Vols'!E54</f>
        <v>L</v>
      </c>
      <c r="F54" s="7">
        <f>'PAL Vols'!F54</f>
        <v>176</v>
      </c>
      <c r="G54" s="7">
        <f>'PAL Vols'!H54</f>
        <v>100495</v>
      </c>
      <c r="H54" s="7">
        <f>'PAL Vols'!J54</f>
        <v>101225</v>
      </c>
      <c r="I54" s="143" t="str">
        <f>'PAL Vols'!K54</f>
        <v>AMIRO Comms Install Mesh Concentrator</v>
      </c>
      <c r="J54" s="5">
        <f>'PAL Rates'!J54*'PAL Vols'!L54</f>
        <v>0</v>
      </c>
      <c r="K54" s="5">
        <f>'PAL Rates'!K54*'PAL Vols'!M54</f>
        <v>0</v>
      </c>
      <c r="L54" s="5">
        <f>'PAL Rates'!L54*'PAL Vols'!N54</f>
        <v>0</v>
      </c>
      <c r="M54" s="5">
        <f>'PAL Rates'!M54*'PAL Vols'!O54</f>
        <v>0</v>
      </c>
      <c r="N54" s="8">
        <f>'PAL Rates'!N54*'PAL Vols'!P54</f>
        <v>0</v>
      </c>
      <c r="O54" s="5">
        <f>'PAL Rates'!O54*'PAL Vols'!L54</f>
        <v>105465.40506886761</v>
      </c>
      <c r="P54" s="5">
        <f>'PAL Rates'!P54*'PAL Vols'!M54</f>
        <v>38620.068292683049</v>
      </c>
      <c r="Q54" s="5">
        <f>'PAL Rates'!Q54*'PAL Vols'!N54</f>
        <v>29863.543368120172</v>
      </c>
      <c r="R54" s="5">
        <f>'PAL Rates'!R54*'PAL Vols'!O54</f>
        <v>29933.256436363521</v>
      </c>
      <c r="S54" s="8">
        <f>'PAL Rates'!S54*'PAL Vols'!P54</f>
        <v>30002.969504606866</v>
      </c>
      <c r="T54" s="5">
        <f>'PAL Rates'!T54*'PAL Vols'!L54</f>
        <v>0</v>
      </c>
      <c r="U54" s="5">
        <f>'PAL Rates'!U54*'PAL Vols'!M54</f>
        <v>0</v>
      </c>
      <c r="V54" s="5">
        <f>'PAL Rates'!V54*'PAL Vols'!N54</f>
        <v>0</v>
      </c>
      <c r="W54" s="5">
        <f>'PAL Rates'!W54*'PAL Vols'!O54</f>
        <v>0</v>
      </c>
      <c r="X54" s="8">
        <f>'PAL Rates'!X54*'PAL Vols'!P54</f>
        <v>0</v>
      </c>
      <c r="Y54" s="5">
        <f t="shared" si="4"/>
        <v>105465.40506886761</v>
      </c>
      <c r="Z54" s="5">
        <f t="shared" si="0"/>
        <v>38620.068292683049</v>
      </c>
      <c r="AA54" s="5">
        <f t="shared" si="1"/>
        <v>29863.543368120172</v>
      </c>
      <c r="AB54" s="5">
        <f t="shared" si="2"/>
        <v>29933.256436363521</v>
      </c>
      <c r="AC54" s="8">
        <f t="shared" si="3"/>
        <v>30002.969504606866</v>
      </c>
    </row>
    <row r="55" spans="2:29">
      <c r="B55" t="str">
        <f>TEXT('PAL Vols'!B55,"")</f>
        <v>X</v>
      </c>
      <c r="C55" s="7" t="str">
        <f>'PAL Vols'!C55</f>
        <v>PM</v>
      </c>
      <c r="D55" s="7" t="str">
        <f>'PAL Vols'!D55</f>
        <v>COMMS</v>
      </c>
      <c r="E55" s="7" t="str">
        <f>'PAL Vols'!E55</f>
        <v>L</v>
      </c>
      <c r="F55" s="7">
        <f>'PAL Vols'!F55</f>
        <v>176</v>
      </c>
      <c r="G55" s="7">
        <f>'PAL Vols'!H55</f>
        <v>100496</v>
      </c>
      <c r="H55" s="7">
        <f>'PAL Vols'!J55</f>
        <v>101226</v>
      </c>
      <c r="I55" s="143" t="str">
        <f>'PAL Vols'!K55</f>
        <v>AMIRO Comms Install Mesh Repeater</v>
      </c>
      <c r="J55" s="5">
        <f>'PAL Rates'!J55*'PAL Vols'!L55</f>
        <v>0</v>
      </c>
      <c r="K55" s="5">
        <f>'PAL Rates'!K55*'PAL Vols'!M55</f>
        <v>0</v>
      </c>
      <c r="L55" s="5">
        <f>'PAL Rates'!L55*'PAL Vols'!N55</f>
        <v>0</v>
      </c>
      <c r="M55" s="5">
        <f>'PAL Rates'!M55*'PAL Vols'!O55</f>
        <v>0</v>
      </c>
      <c r="N55" s="8">
        <f>'PAL Rates'!N55*'PAL Vols'!P55</f>
        <v>0</v>
      </c>
      <c r="O55" s="5">
        <f>'PAL Rates'!O55*'PAL Vols'!L55</f>
        <v>624361.17891169596</v>
      </c>
      <c r="P55" s="5">
        <f>'PAL Rates'!P55*'PAL Vols'!M55</f>
        <v>179679.38079092713</v>
      </c>
      <c r="Q55" s="5">
        <f>'PAL Rates'!Q55*'PAL Vols'!N55</f>
        <v>121012.84132426266</v>
      </c>
      <c r="R55" s="5">
        <f>'PAL Rates'!R55*'PAL Vols'!O55</f>
        <v>137631.69032842264</v>
      </c>
      <c r="S55" s="8">
        <f>'PAL Rates'!S55*'PAL Vols'!P55</f>
        <v>131233.35595412532</v>
      </c>
      <c r="T55" s="5">
        <f>'PAL Rates'!T55*'PAL Vols'!L55</f>
        <v>0</v>
      </c>
      <c r="U55" s="5">
        <f>'PAL Rates'!U55*'PAL Vols'!M55</f>
        <v>0</v>
      </c>
      <c r="V55" s="5">
        <f>'PAL Rates'!V55*'PAL Vols'!N55</f>
        <v>0</v>
      </c>
      <c r="W55" s="5">
        <f>'PAL Rates'!W55*'PAL Vols'!O55</f>
        <v>0</v>
      </c>
      <c r="X55" s="8">
        <f>'PAL Rates'!X55*'PAL Vols'!P55</f>
        <v>0</v>
      </c>
      <c r="Y55" s="5">
        <f t="shared" si="4"/>
        <v>624361.17891169596</v>
      </c>
      <c r="Z55" s="5">
        <f t="shared" si="0"/>
        <v>179679.38079092713</v>
      </c>
      <c r="AA55" s="5">
        <f t="shared" si="1"/>
        <v>121012.84132426266</v>
      </c>
      <c r="AB55" s="5">
        <f t="shared" si="2"/>
        <v>137631.69032842264</v>
      </c>
      <c r="AC55" s="8">
        <f t="shared" si="3"/>
        <v>131233.35595412532</v>
      </c>
    </row>
    <row r="56" spans="2:29">
      <c r="B56" t="str">
        <f>TEXT('PAL Vols'!B56,"")</f>
        <v>X</v>
      </c>
      <c r="C56" s="7" t="str">
        <f>'PAL Vols'!C56</f>
        <v>PM</v>
      </c>
      <c r="D56" s="7" t="str">
        <f>'PAL Vols'!D56</f>
        <v>COMMS</v>
      </c>
      <c r="E56" s="7" t="str">
        <f>'PAL Vols'!E56</f>
        <v>L</v>
      </c>
      <c r="F56" s="7">
        <f>'PAL Vols'!F56</f>
        <v>176</v>
      </c>
      <c r="G56" s="7">
        <f>'PAL Vols'!H56</f>
        <v>411427</v>
      </c>
      <c r="H56" s="7">
        <f>'PAL Vols'!J56</f>
        <v>100355</v>
      </c>
      <c r="I56" s="143" t="str">
        <f>'PAL Vols'!K56</f>
        <v>AMIRO Comms Install Battery Replacements</v>
      </c>
      <c r="J56" s="5">
        <f>'PAL Rates'!J56*'PAL Vols'!L56</f>
        <v>0</v>
      </c>
      <c r="K56" s="5">
        <f>'PAL Rates'!K56*'PAL Vols'!M56</f>
        <v>0</v>
      </c>
      <c r="L56" s="5">
        <f>'PAL Rates'!L56*'PAL Vols'!N56</f>
        <v>0</v>
      </c>
      <c r="M56" s="5">
        <f>'PAL Rates'!M56*'PAL Vols'!O56</f>
        <v>0</v>
      </c>
      <c r="N56" s="8">
        <f>'PAL Rates'!N56*'PAL Vols'!P56</f>
        <v>0</v>
      </c>
      <c r="O56" s="5">
        <f>'PAL Rates'!O56*'PAL Vols'!L56</f>
        <v>1249861.6587262559</v>
      </c>
      <c r="P56" s="5">
        <f>'PAL Rates'!P56*'PAL Vols'!M56</f>
        <v>1700301.1511630069</v>
      </c>
      <c r="Q56" s="5">
        <f>'PAL Rates'!Q56*'PAL Vols'!N56</f>
        <v>128080.23906348506</v>
      </c>
      <c r="R56" s="5">
        <f>'PAL Rates'!R56*'PAL Vols'!O56</f>
        <v>120884.72001497466</v>
      </c>
      <c r="S56" s="8">
        <f>'PAL Rates'!S56*'PAL Vols'!P56</f>
        <v>53250.505166535593</v>
      </c>
      <c r="T56" s="5">
        <f>'PAL Rates'!T56*'PAL Vols'!L56</f>
        <v>0</v>
      </c>
      <c r="U56" s="5">
        <f>'PAL Rates'!U56*'PAL Vols'!M56</f>
        <v>0</v>
      </c>
      <c r="V56" s="5">
        <f>'PAL Rates'!V56*'PAL Vols'!N56</f>
        <v>0</v>
      </c>
      <c r="W56" s="5">
        <f>'PAL Rates'!W56*'PAL Vols'!O56</f>
        <v>0</v>
      </c>
      <c r="X56" s="8">
        <f>'PAL Rates'!X56*'PAL Vols'!P56</f>
        <v>0</v>
      </c>
      <c r="Y56" s="5">
        <f t="shared" si="4"/>
        <v>1249861.6587262559</v>
      </c>
      <c r="Z56" s="5">
        <f t="shared" si="0"/>
        <v>1700301.1511630069</v>
      </c>
      <c r="AA56" s="5">
        <f t="shared" si="1"/>
        <v>128080.23906348506</v>
      </c>
      <c r="AB56" s="5">
        <f t="shared" si="2"/>
        <v>120884.72001497466</v>
      </c>
      <c r="AC56" s="8">
        <f t="shared" si="3"/>
        <v>53250.505166535593</v>
      </c>
    </row>
    <row r="57" spans="2:29">
      <c r="B57" t="str">
        <f>TEXT('PAL Vols'!B57,"")</f>
        <v>X</v>
      </c>
      <c r="C57" s="7" t="str">
        <f>'PAL Vols'!C57</f>
        <v>PM</v>
      </c>
      <c r="D57" s="7" t="str">
        <f>'PAL Vols'!D57</f>
        <v>COMMS</v>
      </c>
      <c r="E57" s="7" t="str">
        <f>'PAL Vols'!E57</f>
        <v>L</v>
      </c>
      <c r="F57" s="7">
        <f>'PAL Vols'!F57</f>
        <v>176</v>
      </c>
      <c r="G57" s="7">
        <f>'PAL Vols'!H57</f>
        <v>100497</v>
      </c>
      <c r="H57" s="7">
        <f>'PAL Vols'!J57</f>
        <v>101227</v>
      </c>
      <c r="I57" s="143" t="str">
        <f>'PAL Vols'!K57</f>
        <v>AMIRO Comms Install Micro Access Point</v>
      </c>
      <c r="J57" s="5">
        <f>'PAL Rates'!J57*'PAL Vols'!L57</f>
        <v>0</v>
      </c>
      <c r="K57" s="5">
        <f>'PAL Rates'!K57*'PAL Vols'!M57</f>
        <v>0</v>
      </c>
      <c r="L57" s="5">
        <f>'PAL Rates'!L57*'PAL Vols'!N57</f>
        <v>0</v>
      </c>
      <c r="M57" s="5">
        <f>'PAL Rates'!M57*'PAL Vols'!O57</f>
        <v>0</v>
      </c>
      <c r="N57" s="8">
        <f>'PAL Rates'!N57*'PAL Vols'!P57</f>
        <v>0</v>
      </c>
      <c r="O57" s="5">
        <f>'PAL Rates'!O57*'PAL Vols'!L57</f>
        <v>108493.79999999999</v>
      </c>
      <c r="P57" s="5">
        <f>'PAL Rates'!P57*'PAL Vols'!M57</f>
        <v>17878.145</v>
      </c>
      <c r="Q57" s="5">
        <f>'PAL Rates'!Q57*'PAL Vols'!N57</f>
        <v>6591.29</v>
      </c>
      <c r="R57" s="5">
        <f>'PAL Rates'!R57*'PAL Vols'!O57</f>
        <v>6678.7849999999999</v>
      </c>
      <c r="S57" s="8">
        <f>'PAL Rates'!S57*'PAL Vols'!P57</f>
        <v>6766.28</v>
      </c>
      <c r="T57" s="5">
        <f>'PAL Rates'!T57*'PAL Vols'!L57</f>
        <v>0</v>
      </c>
      <c r="U57" s="5">
        <f>'PAL Rates'!U57*'PAL Vols'!M57</f>
        <v>0</v>
      </c>
      <c r="V57" s="5">
        <f>'PAL Rates'!V57*'PAL Vols'!N57</f>
        <v>0</v>
      </c>
      <c r="W57" s="5">
        <f>'PAL Rates'!W57*'PAL Vols'!O57</f>
        <v>0</v>
      </c>
      <c r="X57" s="8">
        <f>'PAL Rates'!X57*'PAL Vols'!P57</f>
        <v>0</v>
      </c>
      <c r="Y57" s="5">
        <f t="shared" si="4"/>
        <v>108493.79999999999</v>
      </c>
      <c r="Z57" s="5">
        <f t="shared" si="0"/>
        <v>17878.145</v>
      </c>
      <c r="AA57" s="5">
        <f t="shared" si="1"/>
        <v>6591.29</v>
      </c>
      <c r="AB57" s="5">
        <f t="shared" si="2"/>
        <v>6678.7849999999999</v>
      </c>
      <c r="AC57" s="8">
        <f t="shared" si="3"/>
        <v>6766.28</v>
      </c>
    </row>
    <row r="58" spans="2:29">
      <c r="B58" t="str">
        <f>TEXT('PAL Vols'!B58,"")</f>
        <v/>
      </c>
      <c r="C58" s="7">
        <f>'PAL Vols'!C58</f>
        <v>0</v>
      </c>
      <c r="D58" s="7">
        <f>'PAL Vols'!D58</f>
        <v>0</v>
      </c>
      <c r="E58" s="7">
        <f>'PAL Vols'!E58</f>
        <v>0</v>
      </c>
      <c r="F58" s="7">
        <f>'PAL Vols'!F58</f>
        <v>0</v>
      </c>
      <c r="G58" s="7">
        <f>'PAL Vols'!H58</f>
        <v>0</v>
      </c>
      <c r="H58" s="7">
        <f>'PAL Vols'!J58</f>
        <v>0</v>
      </c>
      <c r="I58" s="143">
        <f>'PAL Vols'!K58</f>
        <v>0</v>
      </c>
      <c r="J58" s="5">
        <f>'PAL Rates'!J58*'PAL Vols'!L58</f>
        <v>0</v>
      </c>
      <c r="K58" s="5">
        <f>'PAL Rates'!K58*'PAL Vols'!M58</f>
        <v>0</v>
      </c>
      <c r="L58" s="5">
        <f>'PAL Rates'!L58*'PAL Vols'!N58</f>
        <v>0</v>
      </c>
      <c r="M58" s="5">
        <f>'PAL Rates'!M58*'PAL Vols'!O58</f>
        <v>0</v>
      </c>
      <c r="N58" s="8">
        <f>'PAL Rates'!N58*'PAL Vols'!P58</f>
        <v>0</v>
      </c>
      <c r="O58" s="5">
        <f>'PAL Rates'!O58*'PAL Vols'!L58</f>
        <v>0</v>
      </c>
      <c r="P58" s="5">
        <f>'PAL Rates'!P58*'PAL Vols'!M58</f>
        <v>0</v>
      </c>
      <c r="Q58" s="5">
        <f>'PAL Rates'!Q58*'PAL Vols'!N58</f>
        <v>0</v>
      </c>
      <c r="R58" s="5">
        <f>'PAL Rates'!R58*'PAL Vols'!O58</f>
        <v>0</v>
      </c>
      <c r="S58" s="8">
        <f>'PAL Rates'!S58*'PAL Vols'!P58</f>
        <v>0</v>
      </c>
      <c r="T58" s="5">
        <f>'PAL Rates'!T58*'PAL Vols'!L58</f>
        <v>0</v>
      </c>
      <c r="U58" s="5">
        <f>'PAL Rates'!U58*'PAL Vols'!M58</f>
        <v>0</v>
      </c>
      <c r="V58" s="5">
        <f>'PAL Rates'!V58*'PAL Vols'!N58</f>
        <v>0</v>
      </c>
      <c r="W58" s="5">
        <f>'PAL Rates'!W58*'PAL Vols'!O58</f>
        <v>0</v>
      </c>
      <c r="X58" s="8">
        <f>'PAL Rates'!X58*'PAL Vols'!P58</f>
        <v>0</v>
      </c>
      <c r="Y58" s="5">
        <f t="shared" si="4"/>
        <v>0</v>
      </c>
      <c r="Z58" s="5">
        <f t="shared" si="0"/>
        <v>0</v>
      </c>
      <c r="AA58" s="5">
        <f t="shared" si="1"/>
        <v>0</v>
      </c>
      <c r="AB58" s="5">
        <f t="shared" si="2"/>
        <v>0</v>
      </c>
      <c r="AC58" s="8">
        <f t="shared" si="3"/>
        <v>0</v>
      </c>
    </row>
    <row r="59" spans="2:29">
      <c r="B59" t="str">
        <f>TEXT('PAL Vols'!B59,"")</f>
        <v/>
      </c>
      <c r="C59" s="7">
        <f>'PAL Vols'!C59</f>
        <v>0</v>
      </c>
      <c r="D59" s="7">
        <f>'PAL Vols'!D59</f>
        <v>0</v>
      </c>
      <c r="E59" s="7">
        <f>'PAL Vols'!E59</f>
        <v>0</v>
      </c>
      <c r="F59" s="7">
        <f>'PAL Vols'!F59</f>
        <v>0</v>
      </c>
      <c r="G59" s="7">
        <f>'PAL Vols'!H59</f>
        <v>0</v>
      </c>
      <c r="H59" s="7">
        <f>'PAL Vols'!J59</f>
        <v>0</v>
      </c>
      <c r="I59" s="143">
        <f>'PAL Vols'!K59</f>
        <v>0</v>
      </c>
      <c r="J59" s="5">
        <f>'PAL Rates'!J59*'PAL Vols'!L59</f>
        <v>0</v>
      </c>
      <c r="K59" s="5">
        <f>'PAL Rates'!K59*'PAL Vols'!M59</f>
        <v>0</v>
      </c>
      <c r="L59" s="5">
        <f>'PAL Rates'!L59*'PAL Vols'!N59</f>
        <v>0</v>
      </c>
      <c r="M59" s="5">
        <f>'PAL Rates'!M59*'PAL Vols'!O59</f>
        <v>0</v>
      </c>
      <c r="N59" s="8">
        <f>'PAL Rates'!N59*'PAL Vols'!P59</f>
        <v>0</v>
      </c>
      <c r="O59" s="5">
        <f>'PAL Rates'!O59*'PAL Vols'!L59</f>
        <v>0</v>
      </c>
      <c r="P59" s="5">
        <f>'PAL Rates'!P59*'PAL Vols'!M59</f>
        <v>0</v>
      </c>
      <c r="Q59" s="5">
        <f>'PAL Rates'!Q59*'PAL Vols'!N59</f>
        <v>0</v>
      </c>
      <c r="R59" s="5">
        <f>'PAL Rates'!R59*'PAL Vols'!O59</f>
        <v>0</v>
      </c>
      <c r="S59" s="8">
        <f>'PAL Rates'!S59*'PAL Vols'!P59</f>
        <v>0</v>
      </c>
      <c r="T59" s="5">
        <f>'PAL Rates'!T59*'PAL Vols'!L59</f>
        <v>0</v>
      </c>
      <c r="U59" s="5">
        <f>'PAL Rates'!U59*'PAL Vols'!M59</f>
        <v>0</v>
      </c>
      <c r="V59" s="5">
        <f>'PAL Rates'!V59*'PAL Vols'!N59</f>
        <v>0</v>
      </c>
      <c r="W59" s="5">
        <f>'PAL Rates'!W59*'PAL Vols'!O59</f>
        <v>0</v>
      </c>
      <c r="X59" s="8">
        <f>'PAL Rates'!X59*'PAL Vols'!P59</f>
        <v>0</v>
      </c>
      <c r="Y59" s="5">
        <f t="shared" si="4"/>
        <v>0</v>
      </c>
      <c r="Z59" s="5">
        <f t="shared" si="0"/>
        <v>0</v>
      </c>
      <c r="AA59" s="5">
        <f t="shared" si="1"/>
        <v>0</v>
      </c>
      <c r="AB59" s="5">
        <f t="shared" si="2"/>
        <v>0</v>
      </c>
      <c r="AC59" s="8">
        <f t="shared" si="3"/>
        <v>0</v>
      </c>
    </row>
    <row r="60" spans="2:29">
      <c r="B60" t="str">
        <f>TEXT('PAL Vols'!B60,"")</f>
        <v/>
      </c>
      <c r="C60" s="7">
        <f>'PAL Vols'!C60</f>
        <v>0</v>
      </c>
      <c r="D60" s="7">
        <f>'PAL Vols'!D60</f>
        <v>0</v>
      </c>
      <c r="E60" s="7">
        <f>'PAL Vols'!E60</f>
        <v>0</v>
      </c>
      <c r="F60" s="7">
        <f>'PAL Vols'!F60</f>
        <v>0</v>
      </c>
      <c r="G60" s="7">
        <f>'PAL Vols'!H60</f>
        <v>0</v>
      </c>
      <c r="H60" s="7">
        <f>'PAL Vols'!J60</f>
        <v>0</v>
      </c>
      <c r="I60" s="143">
        <f>'PAL Vols'!K60</f>
        <v>0</v>
      </c>
      <c r="J60" s="5">
        <f>'PAL Rates'!J60*'PAL Vols'!L60</f>
        <v>0</v>
      </c>
      <c r="K60" s="5">
        <f>'PAL Rates'!K60*'PAL Vols'!M60</f>
        <v>0</v>
      </c>
      <c r="L60" s="5">
        <f>'PAL Rates'!L60*'PAL Vols'!N60</f>
        <v>0</v>
      </c>
      <c r="M60" s="5">
        <f>'PAL Rates'!M60*'PAL Vols'!O60</f>
        <v>0</v>
      </c>
      <c r="N60" s="8">
        <f>'PAL Rates'!N60*'PAL Vols'!P60</f>
        <v>0</v>
      </c>
      <c r="O60" s="5">
        <f>'PAL Rates'!O60*'PAL Vols'!L60</f>
        <v>0</v>
      </c>
      <c r="P60" s="5">
        <f>'PAL Rates'!P60*'PAL Vols'!M60</f>
        <v>0</v>
      </c>
      <c r="Q60" s="5">
        <f>'PAL Rates'!Q60*'PAL Vols'!N60</f>
        <v>0</v>
      </c>
      <c r="R60" s="5">
        <f>'PAL Rates'!R60*'PAL Vols'!O60</f>
        <v>0</v>
      </c>
      <c r="S60" s="8">
        <f>'PAL Rates'!S60*'PAL Vols'!P60</f>
        <v>0</v>
      </c>
      <c r="T60" s="5">
        <f>'PAL Rates'!T60*'PAL Vols'!L60</f>
        <v>0</v>
      </c>
      <c r="U60" s="5">
        <f>'PAL Rates'!U60*'PAL Vols'!M60</f>
        <v>0</v>
      </c>
      <c r="V60" s="5">
        <f>'PAL Rates'!V60*'PAL Vols'!N60</f>
        <v>0</v>
      </c>
      <c r="W60" s="5">
        <f>'PAL Rates'!W60*'PAL Vols'!O60</f>
        <v>0</v>
      </c>
      <c r="X60" s="8">
        <f>'PAL Rates'!X60*'PAL Vols'!P60</f>
        <v>0</v>
      </c>
      <c r="Y60" s="5">
        <f t="shared" si="4"/>
        <v>0</v>
      </c>
      <c r="Z60" s="5">
        <f t="shared" si="0"/>
        <v>0</v>
      </c>
      <c r="AA60" s="5">
        <f t="shared" si="1"/>
        <v>0</v>
      </c>
      <c r="AB60" s="5">
        <f t="shared" si="2"/>
        <v>0</v>
      </c>
      <c r="AC60" s="8">
        <f t="shared" si="3"/>
        <v>0</v>
      </c>
    </row>
    <row r="61" spans="2:29">
      <c r="B61" t="str">
        <f>TEXT('PAL Vols'!B61,"")</f>
        <v/>
      </c>
      <c r="C61" s="7">
        <f>'PAL Vols'!C61</f>
        <v>0</v>
      </c>
      <c r="D61" s="7">
        <f>'PAL Vols'!D61</f>
        <v>0</v>
      </c>
      <c r="E61" s="7">
        <f>'PAL Vols'!E61</f>
        <v>0</v>
      </c>
      <c r="F61" s="7">
        <f>'PAL Vols'!F61</f>
        <v>0</v>
      </c>
      <c r="G61" s="7">
        <f>'PAL Vols'!H61</f>
        <v>0</v>
      </c>
      <c r="H61" s="7">
        <f>'PAL Vols'!J61</f>
        <v>0</v>
      </c>
      <c r="I61" s="143">
        <f>'PAL Vols'!K61</f>
        <v>0</v>
      </c>
      <c r="J61" s="5">
        <f>'PAL Rates'!J61*'PAL Vols'!L61</f>
        <v>0</v>
      </c>
      <c r="K61" s="5">
        <f>'PAL Rates'!K61*'PAL Vols'!M61</f>
        <v>0</v>
      </c>
      <c r="L61" s="5">
        <f>'PAL Rates'!L61*'PAL Vols'!N61</f>
        <v>0</v>
      </c>
      <c r="M61" s="5">
        <f>'PAL Rates'!M61*'PAL Vols'!O61</f>
        <v>0</v>
      </c>
      <c r="N61" s="8">
        <f>'PAL Rates'!N61*'PAL Vols'!P61</f>
        <v>0</v>
      </c>
      <c r="O61" s="5">
        <f>'PAL Rates'!O61*'PAL Vols'!L61</f>
        <v>0</v>
      </c>
      <c r="P61" s="5">
        <f>'PAL Rates'!P61*'PAL Vols'!M61</f>
        <v>0</v>
      </c>
      <c r="Q61" s="5">
        <f>'PAL Rates'!Q61*'PAL Vols'!N61</f>
        <v>0</v>
      </c>
      <c r="R61" s="5">
        <f>'PAL Rates'!R61*'PAL Vols'!O61</f>
        <v>0</v>
      </c>
      <c r="S61" s="8">
        <f>'PAL Rates'!S61*'PAL Vols'!P61</f>
        <v>0</v>
      </c>
      <c r="T61" s="5">
        <f>'PAL Rates'!T61*'PAL Vols'!L61</f>
        <v>0</v>
      </c>
      <c r="U61" s="5">
        <f>'PAL Rates'!U61*'PAL Vols'!M61</f>
        <v>0</v>
      </c>
      <c r="V61" s="5">
        <f>'PAL Rates'!V61*'PAL Vols'!N61</f>
        <v>0</v>
      </c>
      <c r="W61" s="5">
        <f>'PAL Rates'!W61*'PAL Vols'!O61</f>
        <v>0</v>
      </c>
      <c r="X61" s="8">
        <f>'PAL Rates'!X61*'PAL Vols'!P61</f>
        <v>0</v>
      </c>
      <c r="Y61" s="5">
        <f t="shared" si="4"/>
        <v>0</v>
      </c>
      <c r="Z61" s="5">
        <f t="shared" si="0"/>
        <v>0</v>
      </c>
      <c r="AA61" s="5">
        <f t="shared" si="1"/>
        <v>0</v>
      </c>
      <c r="AB61" s="5">
        <f t="shared" si="2"/>
        <v>0</v>
      </c>
      <c r="AC61" s="8">
        <f t="shared" si="3"/>
        <v>0</v>
      </c>
    </row>
    <row r="62" spans="2:29">
      <c r="B62" t="str">
        <f>TEXT('PAL Vols'!B62,"")</f>
        <v/>
      </c>
      <c r="C62" s="7">
        <f>'PAL Vols'!C62</f>
        <v>0</v>
      </c>
      <c r="D62" s="7">
        <f>'PAL Vols'!D62</f>
        <v>0</v>
      </c>
      <c r="E62" s="7">
        <f>'PAL Vols'!E62</f>
        <v>0</v>
      </c>
      <c r="F62" s="7">
        <f>'PAL Vols'!F62</f>
        <v>0</v>
      </c>
      <c r="G62" s="7">
        <f>'PAL Vols'!H62</f>
        <v>0</v>
      </c>
      <c r="H62" s="7">
        <f>'PAL Vols'!J62</f>
        <v>0</v>
      </c>
      <c r="I62" s="143">
        <f>'PAL Vols'!K62</f>
        <v>0</v>
      </c>
      <c r="J62" s="5">
        <f>'PAL Rates'!J62*'PAL Vols'!L62</f>
        <v>0</v>
      </c>
      <c r="K62" s="5">
        <f>'PAL Rates'!K62*'PAL Vols'!M62</f>
        <v>0</v>
      </c>
      <c r="L62" s="5">
        <f>'PAL Rates'!L62*'PAL Vols'!N62</f>
        <v>0</v>
      </c>
      <c r="M62" s="5">
        <f>'PAL Rates'!M62*'PAL Vols'!O62</f>
        <v>0</v>
      </c>
      <c r="N62" s="8">
        <f>'PAL Rates'!N62*'PAL Vols'!P62</f>
        <v>0</v>
      </c>
      <c r="O62" s="5">
        <f>'PAL Rates'!O62*'PAL Vols'!L62</f>
        <v>0</v>
      </c>
      <c r="P62" s="5">
        <f>'PAL Rates'!P62*'PAL Vols'!M62</f>
        <v>0</v>
      </c>
      <c r="Q62" s="5">
        <f>'PAL Rates'!Q62*'PAL Vols'!N62</f>
        <v>0</v>
      </c>
      <c r="R62" s="5">
        <f>'PAL Rates'!R62*'PAL Vols'!O62</f>
        <v>0</v>
      </c>
      <c r="S62" s="8">
        <f>'PAL Rates'!S62*'PAL Vols'!P62</f>
        <v>0</v>
      </c>
      <c r="T62" s="5">
        <f>'PAL Rates'!T62*'PAL Vols'!L62</f>
        <v>0</v>
      </c>
      <c r="U62" s="5">
        <f>'PAL Rates'!U62*'PAL Vols'!M62</f>
        <v>0</v>
      </c>
      <c r="V62" s="5">
        <f>'PAL Rates'!V62*'PAL Vols'!N62</f>
        <v>0</v>
      </c>
      <c r="W62" s="5">
        <f>'PAL Rates'!W62*'PAL Vols'!O62</f>
        <v>0</v>
      </c>
      <c r="X62" s="8">
        <f>'PAL Rates'!X62*'PAL Vols'!P62</f>
        <v>0</v>
      </c>
      <c r="Y62" s="5">
        <f t="shared" si="4"/>
        <v>0</v>
      </c>
      <c r="Z62" s="5">
        <f t="shared" si="0"/>
        <v>0</v>
      </c>
      <c r="AA62" s="5">
        <f t="shared" si="1"/>
        <v>0</v>
      </c>
      <c r="AB62" s="5">
        <f t="shared" si="2"/>
        <v>0</v>
      </c>
      <c r="AC62" s="8">
        <f t="shared" si="3"/>
        <v>0</v>
      </c>
    </row>
    <row r="63" spans="2:29">
      <c r="B63" t="str">
        <f>TEXT('PAL Vols'!B63,"")</f>
        <v/>
      </c>
      <c r="C63" s="7">
        <f>'PAL Vols'!C63</f>
        <v>0</v>
      </c>
      <c r="D63" s="7">
        <f>'PAL Vols'!D63</f>
        <v>0</v>
      </c>
      <c r="E63" s="7">
        <f>'PAL Vols'!E63</f>
        <v>0</v>
      </c>
      <c r="F63" s="7">
        <f>'PAL Vols'!F63</f>
        <v>0</v>
      </c>
      <c r="G63" s="7">
        <f>'PAL Vols'!H63</f>
        <v>0</v>
      </c>
      <c r="H63" s="7">
        <f>'PAL Vols'!J63</f>
        <v>0</v>
      </c>
      <c r="I63" s="143">
        <f>'PAL Vols'!K63</f>
        <v>0</v>
      </c>
      <c r="J63" s="5">
        <f>'PAL Rates'!J63*'PAL Vols'!L63</f>
        <v>0</v>
      </c>
      <c r="K63" s="5">
        <f>'PAL Rates'!K63*'PAL Vols'!M63</f>
        <v>0</v>
      </c>
      <c r="L63" s="5">
        <f>'PAL Rates'!L63*'PAL Vols'!N63</f>
        <v>0</v>
      </c>
      <c r="M63" s="5">
        <f>'PAL Rates'!M63*'PAL Vols'!O63</f>
        <v>0</v>
      </c>
      <c r="N63" s="8">
        <f>'PAL Rates'!N63*'PAL Vols'!P63</f>
        <v>0</v>
      </c>
      <c r="O63" s="5">
        <f>'PAL Rates'!O63*'PAL Vols'!L63</f>
        <v>0</v>
      </c>
      <c r="P63" s="5">
        <f>'PAL Rates'!P63*'PAL Vols'!M63</f>
        <v>0</v>
      </c>
      <c r="Q63" s="5">
        <f>'PAL Rates'!Q63*'PAL Vols'!N63</f>
        <v>0</v>
      </c>
      <c r="R63" s="5">
        <f>'PAL Rates'!R63*'PAL Vols'!O63</f>
        <v>0</v>
      </c>
      <c r="S63" s="8">
        <f>'PAL Rates'!S63*'PAL Vols'!P63</f>
        <v>0</v>
      </c>
      <c r="T63" s="5">
        <f>'PAL Rates'!T63*'PAL Vols'!L63</f>
        <v>0</v>
      </c>
      <c r="U63" s="5">
        <f>'PAL Rates'!U63*'PAL Vols'!M63</f>
        <v>0</v>
      </c>
      <c r="V63" s="5">
        <f>'PAL Rates'!V63*'PAL Vols'!N63</f>
        <v>0</v>
      </c>
      <c r="W63" s="5">
        <f>'PAL Rates'!W63*'PAL Vols'!O63</f>
        <v>0</v>
      </c>
      <c r="X63" s="8">
        <f>'PAL Rates'!X63*'PAL Vols'!P63</f>
        <v>0</v>
      </c>
      <c r="Y63" s="5">
        <f t="shared" si="4"/>
        <v>0</v>
      </c>
      <c r="Z63" s="5">
        <f t="shared" si="0"/>
        <v>0</v>
      </c>
      <c r="AA63" s="5">
        <f t="shared" si="1"/>
        <v>0</v>
      </c>
      <c r="AB63" s="5">
        <f t="shared" si="2"/>
        <v>0</v>
      </c>
      <c r="AC63" s="8">
        <f t="shared" si="3"/>
        <v>0</v>
      </c>
    </row>
    <row r="64" spans="2:29">
      <c r="B64" t="str">
        <f>TEXT('PAL Vols'!B64,"")</f>
        <v/>
      </c>
      <c r="C64" s="7">
        <f>'PAL Vols'!C64</f>
        <v>0</v>
      </c>
      <c r="D64" s="7">
        <f>'PAL Vols'!D64</f>
        <v>0</v>
      </c>
      <c r="E64" s="7">
        <f>'PAL Vols'!E64</f>
        <v>0</v>
      </c>
      <c r="F64" s="7">
        <f>'PAL Vols'!F64</f>
        <v>0</v>
      </c>
      <c r="G64" s="7">
        <f>'PAL Vols'!H64</f>
        <v>0</v>
      </c>
      <c r="H64" s="7">
        <f>'PAL Vols'!J64</f>
        <v>0</v>
      </c>
      <c r="I64" s="143">
        <f>'PAL Vols'!K64</f>
        <v>0</v>
      </c>
      <c r="J64" s="5">
        <f>'PAL Rates'!J64*'PAL Vols'!L64</f>
        <v>0</v>
      </c>
      <c r="K64" s="5">
        <f>'PAL Rates'!K64*'PAL Vols'!M64</f>
        <v>0</v>
      </c>
      <c r="L64" s="5">
        <f>'PAL Rates'!L64*'PAL Vols'!N64</f>
        <v>0</v>
      </c>
      <c r="M64" s="5">
        <f>'PAL Rates'!M64*'PAL Vols'!O64</f>
        <v>0</v>
      </c>
      <c r="N64" s="8">
        <f>'PAL Rates'!N64*'PAL Vols'!P64</f>
        <v>0</v>
      </c>
      <c r="O64" s="5">
        <f>'PAL Rates'!O64*'PAL Vols'!L64</f>
        <v>0</v>
      </c>
      <c r="P64" s="5">
        <f>'PAL Rates'!P64*'PAL Vols'!M64</f>
        <v>0</v>
      </c>
      <c r="Q64" s="5">
        <f>'PAL Rates'!Q64*'PAL Vols'!N64</f>
        <v>0</v>
      </c>
      <c r="R64" s="5">
        <f>'PAL Rates'!R64*'PAL Vols'!O64</f>
        <v>0</v>
      </c>
      <c r="S64" s="8">
        <f>'PAL Rates'!S64*'PAL Vols'!P64</f>
        <v>0</v>
      </c>
      <c r="T64" s="5">
        <f>'PAL Rates'!T64*'PAL Vols'!L64</f>
        <v>0</v>
      </c>
      <c r="U64" s="5">
        <f>'PAL Rates'!U64*'PAL Vols'!M64</f>
        <v>0</v>
      </c>
      <c r="V64" s="5">
        <f>'PAL Rates'!V64*'PAL Vols'!N64</f>
        <v>0</v>
      </c>
      <c r="W64" s="5">
        <f>'PAL Rates'!W64*'PAL Vols'!O64</f>
        <v>0</v>
      </c>
      <c r="X64" s="8">
        <f>'PAL Rates'!X64*'PAL Vols'!P64</f>
        <v>0</v>
      </c>
      <c r="Y64" s="5">
        <f t="shared" si="4"/>
        <v>0</v>
      </c>
      <c r="Z64" s="5">
        <f t="shared" si="0"/>
        <v>0</v>
      </c>
      <c r="AA64" s="5">
        <f t="shared" si="1"/>
        <v>0</v>
      </c>
      <c r="AB64" s="5">
        <f t="shared" si="2"/>
        <v>0</v>
      </c>
      <c r="AC64" s="8">
        <f t="shared" si="3"/>
        <v>0</v>
      </c>
    </row>
    <row r="65" spans="2:29">
      <c r="B65" t="str">
        <f>TEXT('PAL Vols'!B65,"")</f>
        <v/>
      </c>
      <c r="C65" s="7">
        <f>'PAL Vols'!C65</f>
        <v>0</v>
      </c>
      <c r="D65" s="7">
        <f>'PAL Vols'!D65</f>
        <v>0</v>
      </c>
      <c r="E65" s="7">
        <f>'PAL Vols'!E65</f>
        <v>0</v>
      </c>
      <c r="F65" s="7">
        <f>'PAL Vols'!F65</f>
        <v>0</v>
      </c>
      <c r="G65" s="7">
        <f>'PAL Vols'!H65</f>
        <v>0</v>
      </c>
      <c r="H65" s="7">
        <f>'PAL Vols'!J65</f>
        <v>0</v>
      </c>
      <c r="I65" s="143">
        <f>'PAL Vols'!K65</f>
        <v>0</v>
      </c>
      <c r="J65" s="5">
        <f>'PAL Rates'!J65*'PAL Vols'!L65</f>
        <v>0</v>
      </c>
      <c r="K65" s="5">
        <f>'PAL Rates'!K65*'PAL Vols'!M65</f>
        <v>0</v>
      </c>
      <c r="L65" s="5">
        <f>'PAL Rates'!L65*'PAL Vols'!N65</f>
        <v>0</v>
      </c>
      <c r="M65" s="5">
        <f>'PAL Rates'!M65*'PAL Vols'!O65</f>
        <v>0</v>
      </c>
      <c r="N65" s="8">
        <f>'PAL Rates'!N65*'PAL Vols'!P65</f>
        <v>0</v>
      </c>
      <c r="O65" s="5">
        <f>'PAL Rates'!O65*'PAL Vols'!L65</f>
        <v>0</v>
      </c>
      <c r="P65" s="5">
        <f>'PAL Rates'!P65*'PAL Vols'!M65</f>
        <v>0</v>
      </c>
      <c r="Q65" s="5">
        <f>'PAL Rates'!Q65*'PAL Vols'!N65</f>
        <v>0</v>
      </c>
      <c r="R65" s="5">
        <f>'PAL Rates'!R65*'PAL Vols'!O65</f>
        <v>0</v>
      </c>
      <c r="S65" s="8">
        <f>'PAL Rates'!S65*'PAL Vols'!P65</f>
        <v>0</v>
      </c>
      <c r="T65" s="5">
        <f>'PAL Rates'!T65*'PAL Vols'!L65</f>
        <v>0</v>
      </c>
      <c r="U65" s="5">
        <f>'PAL Rates'!U65*'PAL Vols'!M65</f>
        <v>0</v>
      </c>
      <c r="V65" s="5">
        <f>'PAL Rates'!V65*'PAL Vols'!N65</f>
        <v>0</v>
      </c>
      <c r="W65" s="5">
        <f>'PAL Rates'!W65*'PAL Vols'!O65</f>
        <v>0</v>
      </c>
      <c r="X65" s="8">
        <f>'PAL Rates'!X65*'PAL Vols'!P65</f>
        <v>0</v>
      </c>
      <c r="Y65" s="5">
        <f t="shared" si="4"/>
        <v>0</v>
      </c>
      <c r="Z65" s="5">
        <f t="shared" si="0"/>
        <v>0</v>
      </c>
      <c r="AA65" s="5">
        <f t="shared" si="1"/>
        <v>0</v>
      </c>
      <c r="AB65" s="5">
        <f t="shared" si="2"/>
        <v>0</v>
      </c>
      <c r="AC65" s="8">
        <f t="shared" si="3"/>
        <v>0</v>
      </c>
    </row>
    <row r="66" spans="2:29">
      <c r="B66" t="str">
        <f>TEXT('PAL Vols'!B66,"")</f>
        <v/>
      </c>
      <c r="C66" s="7">
        <f>'PAL Vols'!C66</f>
        <v>0</v>
      </c>
      <c r="D66" s="7">
        <f>'PAL Vols'!D66</f>
        <v>0</v>
      </c>
      <c r="E66" s="7">
        <f>'PAL Vols'!E66</f>
        <v>0</v>
      </c>
      <c r="F66" s="7">
        <f>'PAL Vols'!F66</f>
        <v>0</v>
      </c>
      <c r="G66" s="7">
        <f>'PAL Vols'!H66</f>
        <v>0</v>
      </c>
      <c r="H66" s="7">
        <f>'PAL Vols'!J66</f>
        <v>0</v>
      </c>
      <c r="I66" s="143">
        <f>'PAL Vols'!K66</f>
        <v>0</v>
      </c>
      <c r="J66" s="5">
        <f>'PAL Rates'!J66*'PAL Vols'!L66</f>
        <v>0</v>
      </c>
      <c r="K66" s="5">
        <f>'PAL Rates'!K66*'PAL Vols'!M66</f>
        <v>0</v>
      </c>
      <c r="L66" s="5">
        <f>'PAL Rates'!L66*'PAL Vols'!N66</f>
        <v>0</v>
      </c>
      <c r="M66" s="5">
        <f>'PAL Rates'!M66*'PAL Vols'!O66</f>
        <v>0</v>
      </c>
      <c r="N66" s="8">
        <f>'PAL Rates'!N66*'PAL Vols'!P66</f>
        <v>0</v>
      </c>
      <c r="O66" s="5">
        <f>'PAL Rates'!O66*'PAL Vols'!L66</f>
        <v>0</v>
      </c>
      <c r="P66" s="5">
        <f>'PAL Rates'!P66*'PAL Vols'!M66</f>
        <v>0</v>
      </c>
      <c r="Q66" s="5">
        <f>'PAL Rates'!Q66*'PAL Vols'!N66</f>
        <v>0</v>
      </c>
      <c r="R66" s="5">
        <f>'PAL Rates'!R66*'PAL Vols'!O66</f>
        <v>0</v>
      </c>
      <c r="S66" s="8">
        <f>'PAL Rates'!S66*'PAL Vols'!P66</f>
        <v>0</v>
      </c>
      <c r="T66" s="5">
        <f>'PAL Rates'!T66*'PAL Vols'!L66</f>
        <v>0</v>
      </c>
      <c r="U66" s="5">
        <f>'PAL Rates'!U66*'PAL Vols'!M66</f>
        <v>0</v>
      </c>
      <c r="V66" s="5">
        <f>'PAL Rates'!V66*'PAL Vols'!N66</f>
        <v>0</v>
      </c>
      <c r="W66" s="5">
        <f>'PAL Rates'!W66*'PAL Vols'!O66</f>
        <v>0</v>
      </c>
      <c r="X66" s="8">
        <f>'PAL Rates'!X66*'PAL Vols'!P66</f>
        <v>0</v>
      </c>
      <c r="Y66" s="5">
        <f t="shared" si="4"/>
        <v>0</v>
      </c>
      <c r="Z66" s="5">
        <f t="shared" si="0"/>
        <v>0</v>
      </c>
      <c r="AA66" s="5">
        <f t="shared" si="1"/>
        <v>0</v>
      </c>
      <c r="AB66" s="5">
        <f t="shared" si="2"/>
        <v>0</v>
      </c>
      <c r="AC66" s="8">
        <f t="shared" si="3"/>
        <v>0</v>
      </c>
    </row>
    <row r="67" spans="2:29">
      <c r="B67" t="str">
        <f>TEXT('PAL Vols'!B67,"")</f>
        <v/>
      </c>
      <c r="C67" s="7">
        <f>'PAL Vols'!C67</f>
        <v>0</v>
      </c>
      <c r="D67" s="7">
        <f>'PAL Vols'!D67</f>
        <v>0</v>
      </c>
      <c r="E67" s="7">
        <f>'PAL Vols'!E67</f>
        <v>0</v>
      </c>
      <c r="F67" s="7">
        <f>'PAL Vols'!F67</f>
        <v>0</v>
      </c>
      <c r="G67" s="7">
        <f>'PAL Vols'!H67</f>
        <v>0</v>
      </c>
      <c r="H67" s="7">
        <f>'PAL Vols'!J67</f>
        <v>0</v>
      </c>
      <c r="I67" s="143">
        <f>'PAL Vols'!K67</f>
        <v>0</v>
      </c>
      <c r="J67" s="5">
        <f>'PAL Rates'!J67*'PAL Vols'!L67</f>
        <v>0</v>
      </c>
      <c r="K67" s="5">
        <f>'PAL Rates'!K67*'PAL Vols'!M67</f>
        <v>0</v>
      </c>
      <c r="L67" s="5">
        <f>'PAL Rates'!L67*'PAL Vols'!N67</f>
        <v>0</v>
      </c>
      <c r="M67" s="5">
        <f>'PAL Rates'!M67*'PAL Vols'!O67</f>
        <v>0</v>
      </c>
      <c r="N67" s="8">
        <f>'PAL Rates'!N67*'PAL Vols'!P67</f>
        <v>0</v>
      </c>
      <c r="O67" s="5">
        <f>'PAL Rates'!O67*'PAL Vols'!L67</f>
        <v>0</v>
      </c>
      <c r="P67" s="5">
        <f>'PAL Rates'!P67*'PAL Vols'!M67</f>
        <v>0</v>
      </c>
      <c r="Q67" s="5">
        <f>'PAL Rates'!Q67*'PAL Vols'!N67</f>
        <v>0</v>
      </c>
      <c r="R67" s="5">
        <f>'PAL Rates'!R67*'PAL Vols'!O67</f>
        <v>0</v>
      </c>
      <c r="S67" s="8">
        <f>'PAL Rates'!S67*'PAL Vols'!P67</f>
        <v>0</v>
      </c>
      <c r="T67" s="5">
        <f>'PAL Rates'!T67*'PAL Vols'!L67</f>
        <v>0</v>
      </c>
      <c r="U67" s="5">
        <f>'PAL Rates'!U67*'PAL Vols'!M67</f>
        <v>0</v>
      </c>
      <c r="V67" s="5">
        <f>'PAL Rates'!V67*'PAL Vols'!N67</f>
        <v>0</v>
      </c>
      <c r="W67" s="5">
        <f>'PAL Rates'!W67*'PAL Vols'!O67</f>
        <v>0</v>
      </c>
      <c r="X67" s="8">
        <f>'PAL Rates'!X67*'PAL Vols'!P67</f>
        <v>0</v>
      </c>
      <c r="Y67" s="5">
        <f t="shared" si="4"/>
        <v>0</v>
      </c>
      <c r="Z67" s="5">
        <f t="shared" si="0"/>
        <v>0</v>
      </c>
      <c r="AA67" s="5">
        <f t="shared" si="1"/>
        <v>0</v>
      </c>
      <c r="AB67" s="5">
        <f t="shared" si="2"/>
        <v>0</v>
      </c>
      <c r="AC67" s="8">
        <f t="shared" si="3"/>
        <v>0</v>
      </c>
    </row>
    <row r="68" spans="2:29">
      <c r="B68" t="str">
        <f>TEXT('PAL Vols'!B68,"")</f>
        <v/>
      </c>
      <c r="C68" s="7">
        <f>'PAL Vols'!C68</f>
        <v>0</v>
      </c>
      <c r="D68" s="7">
        <f>'PAL Vols'!D68</f>
        <v>0</v>
      </c>
      <c r="E68" s="7">
        <f>'PAL Vols'!E68</f>
        <v>0</v>
      </c>
      <c r="F68" s="7">
        <f>'PAL Vols'!F68</f>
        <v>0</v>
      </c>
      <c r="G68" s="7">
        <f>'PAL Vols'!H68</f>
        <v>0</v>
      </c>
      <c r="H68" s="7">
        <f>'PAL Vols'!J68</f>
        <v>0</v>
      </c>
      <c r="I68" s="143">
        <f>'PAL Vols'!K68</f>
        <v>0</v>
      </c>
      <c r="J68" s="5">
        <f>'PAL Rates'!J68*'PAL Vols'!L68</f>
        <v>0</v>
      </c>
      <c r="K68" s="5">
        <f>'PAL Rates'!K68*'PAL Vols'!M68</f>
        <v>0</v>
      </c>
      <c r="L68" s="5">
        <f>'PAL Rates'!L68*'PAL Vols'!N68</f>
        <v>0</v>
      </c>
      <c r="M68" s="5">
        <f>'PAL Rates'!M68*'PAL Vols'!O68</f>
        <v>0</v>
      </c>
      <c r="N68" s="8">
        <f>'PAL Rates'!N68*'PAL Vols'!P68</f>
        <v>0</v>
      </c>
      <c r="O68" s="5">
        <f>'PAL Rates'!O68*'PAL Vols'!L68</f>
        <v>0</v>
      </c>
      <c r="P68" s="5">
        <f>'PAL Rates'!P68*'PAL Vols'!M68</f>
        <v>0</v>
      </c>
      <c r="Q68" s="5">
        <f>'PAL Rates'!Q68*'PAL Vols'!N68</f>
        <v>0</v>
      </c>
      <c r="R68" s="5">
        <f>'PAL Rates'!R68*'PAL Vols'!O68</f>
        <v>0</v>
      </c>
      <c r="S68" s="8">
        <f>'PAL Rates'!S68*'PAL Vols'!P68</f>
        <v>0</v>
      </c>
      <c r="T68" s="5">
        <f>'PAL Rates'!T68*'PAL Vols'!L68</f>
        <v>0</v>
      </c>
      <c r="U68" s="5">
        <f>'PAL Rates'!U68*'PAL Vols'!M68</f>
        <v>0</v>
      </c>
      <c r="V68" s="5">
        <f>'PAL Rates'!V68*'PAL Vols'!N68</f>
        <v>0</v>
      </c>
      <c r="W68" s="5">
        <f>'PAL Rates'!W68*'PAL Vols'!O68</f>
        <v>0</v>
      </c>
      <c r="X68" s="8">
        <f>'PAL Rates'!X68*'PAL Vols'!P68</f>
        <v>0</v>
      </c>
      <c r="Y68" s="5">
        <f t="shared" si="4"/>
        <v>0</v>
      </c>
      <c r="Z68" s="5">
        <f t="shared" si="0"/>
        <v>0</v>
      </c>
      <c r="AA68" s="5">
        <f t="shared" si="1"/>
        <v>0</v>
      </c>
      <c r="AB68" s="5">
        <f t="shared" si="2"/>
        <v>0</v>
      </c>
      <c r="AC68" s="8">
        <f t="shared" si="3"/>
        <v>0</v>
      </c>
    </row>
    <row r="69" spans="2:29">
      <c r="B69" t="str">
        <f>TEXT('PAL Vols'!B69,"")</f>
        <v/>
      </c>
      <c r="C69" s="7">
        <f>'PAL Vols'!C69</f>
        <v>0</v>
      </c>
      <c r="D69" s="7">
        <f>'PAL Vols'!D69</f>
        <v>0</v>
      </c>
      <c r="E69" s="7">
        <f>'PAL Vols'!E69</f>
        <v>0</v>
      </c>
      <c r="F69" s="7">
        <f>'PAL Vols'!F69</f>
        <v>0</v>
      </c>
      <c r="G69" s="7">
        <f>'PAL Vols'!H69</f>
        <v>0</v>
      </c>
      <c r="H69" s="7">
        <f>'PAL Vols'!J69</f>
        <v>0</v>
      </c>
      <c r="I69" s="143">
        <f>'PAL Vols'!K69</f>
        <v>0</v>
      </c>
      <c r="J69" s="5">
        <f>'PAL Rates'!J69*'PAL Vols'!L69</f>
        <v>0</v>
      </c>
      <c r="K69" s="5">
        <f>'PAL Rates'!K69*'PAL Vols'!M69</f>
        <v>0</v>
      </c>
      <c r="L69" s="5">
        <f>'PAL Rates'!L69*'PAL Vols'!N69</f>
        <v>0</v>
      </c>
      <c r="M69" s="5">
        <f>'PAL Rates'!M69*'PAL Vols'!O69</f>
        <v>0</v>
      </c>
      <c r="N69" s="8">
        <f>'PAL Rates'!N69*'PAL Vols'!P69</f>
        <v>0</v>
      </c>
      <c r="O69" s="5">
        <f>'PAL Rates'!O69*'PAL Vols'!L69</f>
        <v>0</v>
      </c>
      <c r="P69" s="5">
        <f>'PAL Rates'!P69*'PAL Vols'!M69</f>
        <v>0</v>
      </c>
      <c r="Q69" s="5">
        <f>'PAL Rates'!Q69*'PAL Vols'!N69</f>
        <v>0</v>
      </c>
      <c r="R69" s="5">
        <f>'PAL Rates'!R69*'PAL Vols'!O69</f>
        <v>0</v>
      </c>
      <c r="S69" s="8">
        <f>'PAL Rates'!S69*'PAL Vols'!P69</f>
        <v>0</v>
      </c>
      <c r="T69" s="5">
        <f>'PAL Rates'!T69*'PAL Vols'!L69</f>
        <v>0</v>
      </c>
      <c r="U69" s="5">
        <f>'PAL Rates'!U69*'PAL Vols'!M69</f>
        <v>0</v>
      </c>
      <c r="V69" s="5">
        <f>'PAL Rates'!V69*'PAL Vols'!N69</f>
        <v>0</v>
      </c>
      <c r="W69" s="5">
        <f>'PAL Rates'!W69*'PAL Vols'!O69</f>
        <v>0</v>
      </c>
      <c r="X69" s="8">
        <f>'PAL Rates'!X69*'PAL Vols'!P69</f>
        <v>0</v>
      </c>
      <c r="Y69" s="5">
        <f t="shared" si="4"/>
        <v>0</v>
      </c>
      <c r="Z69" s="5">
        <f t="shared" si="0"/>
        <v>0</v>
      </c>
      <c r="AA69" s="5">
        <f t="shared" si="1"/>
        <v>0</v>
      </c>
      <c r="AB69" s="5">
        <f t="shared" si="2"/>
        <v>0</v>
      </c>
      <c r="AC69" s="8">
        <f t="shared" si="3"/>
        <v>0</v>
      </c>
    </row>
    <row r="70" spans="2:29">
      <c r="B70" t="str">
        <f>TEXT('PAL Vols'!B70,"")</f>
        <v/>
      </c>
      <c r="C70" s="7">
        <f>'PAL Vols'!C70</f>
        <v>0</v>
      </c>
      <c r="D70" s="7">
        <f>'PAL Vols'!D70</f>
        <v>0</v>
      </c>
      <c r="E70" s="7">
        <f>'PAL Vols'!E70</f>
        <v>0</v>
      </c>
      <c r="F70" s="7">
        <f>'PAL Vols'!F70</f>
        <v>0</v>
      </c>
      <c r="G70" s="7">
        <f>'PAL Vols'!H70</f>
        <v>0</v>
      </c>
      <c r="H70" s="7">
        <f>'PAL Vols'!J70</f>
        <v>0</v>
      </c>
      <c r="I70" s="143">
        <f>'PAL Vols'!K70</f>
        <v>0</v>
      </c>
      <c r="J70" s="5">
        <f>'PAL Rates'!J70*'PAL Vols'!L70</f>
        <v>0</v>
      </c>
      <c r="K70" s="5">
        <f>'PAL Rates'!K70*'PAL Vols'!M70</f>
        <v>0</v>
      </c>
      <c r="L70" s="5">
        <f>'PAL Rates'!L70*'PAL Vols'!N70</f>
        <v>0</v>
      </c>
      <c r="M70" s="5">
        <f>'PAL Rates'!M70*'PAL Vols'!O70</f>
        <v>0</v>
      </c>
      <c r="N70" s="8">
        <f>'PAL Rates'!N70*'PAL Vols'!P70</f>
        <v>0</v>
      </c>
      <c r="O70" s="5">
        <f>'PAL Rates'!O70*'PAL Vols'!L70</f>
        <v>0</v>
      </c>
      <c r="P70" s="5">
        <f>'PAL Rates'!P70*'PAL Vols'!M70</f>
        <v>0</v>
      </c>
      <c r="Q70" s="5">
        <f>'PAL Rates'!Q70*'PAL Vols'!N70</f>
        <v>0</v>
      </c>
      <c r="R70" s="5">
        <f>'PAL Rates'!R70*'PAL Vols'!O70</f>
        <v>0</v>
      </c>
      <c r="S70" s="8">
        <f>'PAL Rates'!S70*'PAL Vols'!P70</f>
        <v>0</v>
      </c>
      <c r="T70" s="5">
        <f>'PAL Rates'!T70*'PAL Vols'!L70</f>
        <v>0</v>
      </c>
      <c r="U70" s="5">
        <f>'PAL Rates'!U70*'PAL Vols'!M70</f>
        <v>0</v>
      </c>
      <c r="V70" s="5">
        <f>'PAL Rates'!V70*'PAL Vols'!N70</f>
        <v>0</v>
      </c>
      <c r="W70" s="5">
        <f>'PAL Rates'!W70*'PAL Vols'!O70</f>
        <v>0</v>
      </c>
      <c r="X70" s="8">
        <f>'PAL Rates'!X70*'PAL Vols'!P70</f>
        <v>0</v>
      </c>
      <c r="Y70" s="5">
        <f t="shared" si="4"/>
        <v>0</v>
      </c>
      <c r="Z70" s="5">
        <f t="shared" si="0"/>
        <v>0</v>
      </c>
      <c r="AA70" s="5">
        <f t="shared" si="1"/>
        <v>0</v>
      </c>
      <c r="AB70" s="5">
        <f t="shared" si="2"/>
        <v>0</v>
      </c>
      <c r="AC70" s="8">
        <f t="shared" si="3"/>
        <v>0</v>
      </c>
    </row>
    <row r="71" spans="2:29">
      <c r="B71" t="str">
        <f>TEXT('PAL Vols'!B71,"")</f>
        <v/>
      </c>
      <c r="C71" s="7">
        <f>'PAL Vols'!C71</f>
        <v>0</v>
      </c>
      <c r="D71" s="7">
        <f>'PAL Vols'!D71</f>
        <v>0</v>
      </c>
      <c r="E71" s="7">
        <f>'PAL Vols'!E71</f>
        <v>0</v>
      </c>
      <c r="F71" s="7">
        <f>'PAL Vols'!F71</f>
        <v>0</v>
      </c>
      <c r="G71" s="7">
        <f>'PAL Vols'!H71</f>
        <v>0</v>
      </c>
      <c r="H71" s="7">
        <f>'PAL Vols'!J71</f>
        <v>0</v>
      </c>
      <c r="I71" s="143">
        <f>'PAL Vols'!K71</f>
        <v>0</v>
      </c>
      <c r="J71" s="5">
        <f>'PAL Rates'!J71*'PAL Vols'!L71</f>
        <v>0</v>
      </c>
      <c r="K71" s="5">
        <f>'PAL Rates'!K71*'PAL Vols'!M71</f>
        <v>0</v>
      </c>
      <c r="L71" s="5">
        <f>'PAL Rates'!L71*'PAL Vols'!N71</f>
        <v>0</v>
      </c>
      <c r="M71" s="5">
        <f>'PAL Rates'!M71*'PAL Vols'!O71</f>
        <v>0</v>
      </c>
      <c r="N71" s="8">
        <f>'PAL Rates'!N71*'PAL Vols'!P71</f>
        <v>0</v>
      </c>
      <c r="O71" s="5">
        <f>'PAL Rates'!O71*'PAL Vols'!L71</f>
        <v>0</v>
      </c>
      <c r="P71" s="5">
        <f>'PAL Rates'!P71*'PAL Vols'!M71</f>
        <v>0</v>
      </c>
      <c r="Q71" s="5">
        <f>'PAL Rates'!Q71*'PAL Vols'!N71</f>
        <v>0</v>
      </c>
      <c r="R71" s="5">
        <f>'PAL Rates'!R71*'PAL Vols'!O71</f>
        <v>0</v>
      </c>
      <c r="S71" s="8">
        <f>'PAL Rates'!S71*'PAL Vols'!P71</f>
        <v>0</v>
      </c>
      <c r="T71" s="5">
        <f>'PAL Rates'!T71*'PAL Vols'!L71</f>
        <v>0</v>
      </c>
      <c r="U71" s="5">
        <f>'PAL Rates'!U71*'PAL Vols'!M71</f>
        <v>0</v>
      </c>
      <c r="V71" s="5">
        <f>'PAL Rates'!V71*'PAL Vols'!N71</f>
        <v>0</v>
      </c>
      <c r="W71" s="5">
        <f>'PAL Rates'!W71*'PAL Vols'!O71</f>
        <v>0</v>
      </c>
      <c r="X71" s="8">
        <f>'PAL Rates'!X71*'PAL Vols'!P71</f>
        <v>0</v>
      </c>
      <c r="Y71" s="5">
        <f t="shared" si="4"/>
        <v>0</v>
      </c>
      <c r="Z71" s="5">
        <f t="shared" si="0"/>
        <v>0</v>
      </c>
      <c r="AA71" s="5">
        <f t="shared" si="1"/>
        <v>0</v>
      </c>
      <c r="AB71" s="5">
        <f t="shared" si="2"/>
        <v>0</v>
      </c>
      <c r="AC71" s="8">
        <f t="shared" si="3"/>
        <v>0</v>
      </c>
    </row>
    <row r="72" spans="2:29">
      <c r="B72" t="str">
        <f>TEXT('PAL Vols'!B72,"")</f>
        <v/>
      </c>
      <c r="C72" s="7">
        <f>'PAL Vols'!C72</f>
        <v>0</v>
      </c>
      <c r="D72" s="7">
        <f>'PAL Vols'!D72</f>
        <v>0</v>
      </c>
      <c r="E72" s="7">
        <f>'PAL Vols'!E72</f>
        <v>0</v>
      </c>
      <c r="F72" s="7">
        <f>'PAL Vols'!F72</f>
        <v>0</v>
      </c>
      <c r="G72" s="7">
        <f>'PAL Vols'!H72</f>
        <v>0</v>
      </c>
      <c r="H72" s="7">
        <f>'PAL Vols'!J72</f>
        <v>0</v>
      </c>
      <c r="I72" s="143">
        <f>'PAL Vols'!K72</f>
        <v>0</v>
      </c>
      <c r="J72" s="5">
        <f>'PAL Rates'!J72*'PAL Vols'!L72</f>
        <v>0</v>
      </c>
      <c r="K72" s="5">
        <f>'PAL Rates'!K72*'PAL Vols'!M72</f>
        <v>0</v>
      </c>
      <c r="L72" s="5">
        <f>'PAL Rates'!L72*'PAL Vols'!N72</f>
        <v>0</v>
      </c>
      <c r="M72" s="5">
        <f>'PAL Rates'!M72*'PAL Vols'!O72</f>
        <v>0</v>
      </c>
      <c r="N72" s="8">
        <f>'PAL Rates'!N72*'PAL Vols'!P72</f>
        <v>0</v>
      </c>
      <c r="O72" s="5">
        <f>'PAL Rates'!O72*'PAL Vols'!L72</f>
        <v>0</v>
      </c>
      <c r="P72" s="5">
        <f>'PAL Rates'!P72*'PAL Vols'!M72</f>
        <v>0</v>
      </c>
      <c r="Q72" s="5">
        <f>'PAL Rates'!Q72*'PAL Vols'!N72</f>
        <v>0</v>
      </c>
      <c r="R72" s="5">
        <f>'PAL Rates'!R72*'PAL Vols'!O72</f>
        <v>0</v>
      </c>
      <c r="S72" s="8">
        <f>'PAL Rates'!S72*'PAL Vols'!P72</f>
        <v>0</v>
      </c>
      <c r="T72" s="5">
        <f>'PAL Rates'!T72*'PAL Vols'!L72</f>
        <v>0</v>
      </c>
      <c r="U72" s="5">
        <f>'PAL Rates'!U72*'PAL Vols'!M72</f>
        <v>0</v>
      </c>
      <c r="V72" s="5">
        <f>'PAL Rates'!V72*'PAL Vols'!N72</f>
        <v>0</v>
      </c>
      <c r="W72" s="5">
        <f>'PAL Rates'!W72*'PAL Vols'!O72</f>
        <v>0</v>
      </c>
      <c r="X72" s="8">
        <f>'PAL Rates'!X72*'PAL Vols'!P72</f>
        <v>0</v>
      </c>
      <c r="Y72" s="5">
        <f t="shared" si="4"/>
        <v>0</v>
      </c>
      <c r="Z72" s="5">
        <f t="shared" ref="Z72:Z79" si="5">K72+P72+U72</f>
        <v>0</v>
      </c>
      <c r="AA72" s="5">
        <f t="shared" ref="AA72:AA79" si="6">L72+Q72+V72</f>
        <v>0</v>
      </c>
      <c r="AB72" s="5">
        <f t="shared" ref="AB72:AB79" si="7">M72+R72+W72</f>
        <v>0</v>
      </c>
      <c r="AC72" s="8">
        <f t="shared" ref="AC72:AC79" si="8">N72+S72+X72</f>
        <v>0</v>
      </c>
    </row>
    <row r="73" spans="2:29">
      <c r="B73" t="str">
        <f>TEXT('PAL Vols'!B73,"")</f>
        <v/>
      </c>
      <c r="C73" s="7">
        <f>'PAL Vols'!C73</f>
        <v>0</v>
      </c>
      <c r="D73" s="7">
        <f>'PAL Vols'!D73</f>
        <v>0</v>
      </c>
      <c r="E73" s="7">
        <f>'PAL Vols'!E73</f>
        <v>0</v>
      </c>
      <c r="F73" s="7">
        <f>'PAL Vols'!F73</f>
        <v>0</v>
      </c>
      <c r="G73" s="7">
        <f>'PAL Vols'!H73</f>
        <v>0</v>
      </c>
      <c r="H73" s="7">
        <f>'PAL Vols'!J73</f>
        <v>0</v>
      </c>
      <c r="I73" s="143">
        <f>'PAL Vols'!K73</f>
        <v>0</v>
      </c>
      <c r="J73" s="5">
        <f>'PAL Rates'!J73*'PAL Vols'!L73</f>
        <v>0</v>
      </c>
      <c r="K73" s="5">
        <f>'PAL Rates'!K73*'PAL Vols'!M73</f>
        <v>0</v>
      </c>
      <c r="L73" s="5">
        <f>'PAL Rates'!L73*'PAL Vols'!N73</f>
        <v>0</v>
      </c>
      <c r="M73" s="5">
        <f>'PAL Rates'!M73*'PAL Vols'!O73</f>
        <v>0</v>
      </c>
      <c r="N73" s="8">
        <f>'PAL Rates'!N73*'PAL Vols'!P73</f>
        <v>0</v>
      </c>
      <c r="O73" s="5">
        <f>'PAL Rates'!O73*'PAL Vols'!L73</f>
        <v>0</v>
      </c>
      <c r="P73" s="5">
        <f>'PAL Rates'!P73*'PAL Vols'!M73</f>
        <v>0</v>
      </c>
      <c r="Q73" s="5">
        <f>'PAL Rates'!Q73*'PAL Vols'!N73</f>
        <v>0</v>
      </c>
      <c r="R73" s="5">
        <f>'PAL Rates'!R73*'PAL Vols'!O73</f>
        <v>0</v>
      </c>
      <c r="S73" s="8">
        <f>'PAL Rates'!S73*'PAL Vols'!P73</f>
        <v>0</v>
      </c>
      <c r="T73" s="5">
        <f>'PAL Rates'!T73*'PAL Vols'!L73</f>
        <v>0</v>
      </c>
      <c r="U73" s="5">
        <f>'PAL Rates'!U73*'PAL Vols'!M73</f>
        <v>0</v>
      </c>
      <c r="V73" s="5">
        <f>'PAL Rates'!V73*'PAL Vols'!N73</f>
        <v>0</v>
      </c>
      <c r="W73" s="5">
        <f>'PAL Rates'!W73*'PAL Vols'!O73</f>
        <v>0</v>
      </c>
      <c r="X73" s="8">
        <f>'PAL Rates'!X73*'PAL Vols'!P73</f>
        <v>0</v>
      </c>
      <c r="Y73" s="5">
        <f t="shared" ref="Y73:Y79" si="9">J73+O73+T73</f>
        <v>0</v>
      </c>
      <c r="Z73" s="5">
        <f t="shared" si="5"/>
        <v>0</v>
      </c>
      <c r="AA73" s="5">
        <f t="shared" si="6"/>
        <v>0</v>
      </c>
      <c r="AB73" s="5">
        <f t="shared" si="7"/>
        <v>0</v>
      </c>
      <c r="AC73" s="8">
        <f t="shared" si="8"/>
        <v>0</v>
      </c>
    </row>
    <row r="74" spans="2:29">
      <c r="B74" t="str">
        <f>TEXT('PAL Vols'!B74,"")</f>
        <v/>
      </c>
      <c r="C74" s="7">
        <f>'PAL Vols'!C74</f>
        <v>0</v>
      </c>
      <c r="D74" s="7">
        <f>'PAL Vols'!D74</f>
        <v>0</v>
      </c>
      <c r="E74" s="7">
        <f>'PAL Vols'!E74</f>
        <v>0</v>
      </c>
      <c r="F74" s="7">
        <f>'PAL Vols'!F74</f>
        <v>0</v>
      </c>
      <c r="G74" s="7">
        <f>'PAL Vols'!H74</f>
        <v>0</v>
      </c>
      <c r="H74" s="7">
        <f>'PAL Vols'!J74</f>
        <v>0</v>
      </c>
      <c r="I74" s="143">
        <f>'PAL Vols'!K74</f>
        <v>0</v>
      </c>
      <c r="J74" s="5">
        <f>'PAL Rates'!J74*'PAL Vols'!L74</f>
        <v>0</v>
      </c>
      <c r="K74" s="5">
        <f>'PAL Rates'!K74*'PAL Vols'!M74</f>
        <v>0</v>
      </c>
      <c r="L74" s="5">
        <f>'PAL Rates'!L74*'PAL Vols'!N74</f>
        <v>0</v>
      </c>
      <c r="M74" s="5">
        <f>'PAL Rates'!M74*'PAL Vols'!O74</f>
        <v>0</v>
      </c>
      <c r="N74" s="8">
        <f>'PAL Rates'!N74*'PAL Vols'!P74</f>
        <v>0</v>
      </c>
      <c r="O74" s="5">
        <f>'PAL Rates'!O74*'PAL Vols'!L74</f>
        <v>0</v>
      </c>
      <c r="P74" s="5">
        <f>'PAL Rates'!P74*'PAL Vols'!M74</f>
        <v>0</v>
      </c>
      <c r="Q74" s="5">
        <f>'PAL Rates'!Q74*'PAL Vols'!N74</f>
        <v>0</v>
      </c>
      <c r="R74" s="5">
        <f>'PAL Rates'!R74*'PAL Vols'!O74</f>
        <v>0</v>
      </c>
      <c r="S74" s="8">
        <f>'PAL Rates'!S74*'PAL Vols'!P74</f>
        <v>0</v>
      </c>
      <c r="T74" s="5">
        <f>'PAL Rates'!T74*'PAL Vols'!L74</f>
        <v>0</v>
      </c>
      <c r="U74" s="5">
        <f>'PAL Rates'!U74*'PAL Vols'!M74</f>
        <v>0</v>
      </c>
      <c r="V74" s="5">
        <f>'PAL Rates'!V74*'PAL Vols'!N74</f>
        <v>0</v>
      </c>
      <c r="W74" s="5">
        <f>'PAL Rates'!W74*'PAL Vols'!O74</f>
        <v>0</v>
      </c>
      <c r="X74" s="8">
        <f>'PAL Rates'!X74*'PAL Vols'!P74</f>
        <v>0</v>
      </c>
      <c r="Y74" s="5">
        <f t="shared" si="9"/>
        <v>0</v>
      </c>
      <c r="Z74" s="5">
        <f t="shared" si="5"/>
        <v>0</v>
      </c>
      <c r="AA74" s="5">
        <f t="shared" si="6"/>
        <v>0</v>
      </c>
      <c r="AB74" s="5">
        <f t="shared" si="7"/>
        <v>0</v>
      </c>
      <c r="AC74" s="8">
        <f t="shared" si="8"/>
        <v>0</v>
      </c>
    </row>
    <row r="75" spans="2:29">
      <c r="B75" t="str">
        <f>TEXT('PAL Vols'!B75,"")</f>
        <v/>
      </c>
      <c r="C75" s="7">
        <f>'PAL Vols'!C75</f>
        <v>0</v>
      </c>
      <c r="D75" s="7">
        <f>'PAL Vols'!D75</f>
        <v>0</v>
      </c>
      <c r="E75" s="7">
        <f>'PAL Vols'!E75</f>
        <v>0</v>
      </c>
      <c r="F75" s="7">
        <f>'PAL Vols'!F75</f>
        <v>0</v>
      </c>
      <c r="G75" s="7">
        <f>'PAL Vols'!H75</f>
        <v>0</v>
      </c>
      <c r="H75" s="7">
        <f>'PAL Vols'!J75</f>
        <v>0</v>
      </c>
      <c r="I75" s="143">
        <f>'PAL Vols'!K75</f>
        <v>0</v>
      </c>
      <c r="J75" s="5">
        <f>'PAL Rates'!J75*'PAL Vols'!L75</f>
        <v>0</v>
      </c>
      <c r="K75" s="5">
        <f>'PAL Rates'!K75*'PAL Vols'!M75</f>
        <v>0</v>
      </c>
      <c r="L75" s="5">
        <f>'PAL Rates'!L75*'PAL Vols'!N75</f>
        <v>0</v>
      </c>
      <c r="M75" s="5">
        <f>'PAL Rates'!M75*'PAL Vols'!O75</f>
        <v>0</v>
      </c>
      <c r="N75" s="8">
        <f>'PAL Rates'!N75*'PAL Vols'!P75</f>
        <v>0</v>
      </c>
      <c r="O75" s="5">
        <f>'PAL Rates'!O75*'PAL Vols'!L75</f>
        <v>0</v>
      </c>
      <c r="P75" s="5">
        <f>'PAL Rates'!P75*'PAL Vols'!M75</f>
        <v>0</v>
      </c>
      <c r="Q75" s="5">
        <f>'PAL Rates'!Q75*'PAL Vols'!N75</f>
        <v>0</v>
      </c>
      <c r="R75" s="5">
        <f>'PAL Rates'!R75*'PAL Vols'!O75</f>
        <v>0</v>
      </c>
      <c r="S75" s="8">
        <f>'PAL Rates'!S75*'PAL Vols'!P75</f>
        <v>0</v>
      </c>
      <c r="T75" s="5">
        <f>'PAL Rates'!T75*'PAL Vols'!L75</f>
        <v>0</v>
      </c>
      <c r="U75" s="5">
        <f>'PAL Rates'!U75*'PAL Vols'!M75</f>
        <v>0</v>
      </c>
      <c r="V75" s="5">
        <f>'PAL Rates'!V75*'PAL Vols'!N75</f>
        <v>0</v>
      </c>
      <c r="W75" s="5">
        <f>'PAL Rates'!W75*'PAL Vols'!O75</f>
        <v>0</v>
      </c>
      <c r="X75" s="8">
        <f>'PAL Rates'!X75*'PAL Vols'!P75</f>
        <v>0</v>
      </c>
      <c r="Y75" s="5">
        <f t="shared" si="9"/>
        <v>0</v>
      </c>
      <c r="Z75" s="5">
        <f t="shared" si="5"/>
        <v>0</v>
      </c>
      <c r="AA75" s="5">
        <f t="shared" si="6"/>
        <v>0</v>
      </c>
      <c r="AB75" s="5">
        <f t="shared" si="7"/>
        <v>0</v>
      </c>
      <c r="AC75" s="8">
        <f t="shared" si="8"/>
        <v>0</v>
      </c>
    </row>
    <row r="76" spans="2:29">
      <c r="B76" t="str">
        <f>TEXT('PAL Vols'!B76,"")</f>
        <v/>
      </c>
      <c r="C76" s="7">
        <f>'PAL Vols'!C76</f>
        <v>0</v>
      </c>
      <c r="D76" s="7">
        <f>'PAL Vols'!D76</f>
        <v>0</v>
      </c>
      <c r="E76" s="7">
        <f>'PAL Vols'!E76</f>
        <v>0</v>
      </c>
      <c r="F76" s="7">
        <f>'PAL Vols'!F76</f>
        <v>0</v>
      </c>
      <c r="G76" s="7">
        <f>'PAL Vols'!H76</f>
        <v>0</v>
      </c>
      <c r="H76" s="7">
        <f>'PAL Vols'!J76</f>
        <v>0</v>
      </c>
      <c r="I76" s="143">
        <f>'PAL Vols'!K76</f>
        <v>0</v>
      </c>
      <c r="J76" s="5">
        <f>'PAL Rates'!J76*'PAL Vols'!L76</f>
        <v>0</v>
      </c>
      <c r="K76" s="5">
        <f>'PAL Rates'!K76*'PAL Vols'!M76</f>
        <v>0</v>
      </c>
      <c r="L76" s="5">
        <f>'PAL Rates'!L76*'PAL Vols'!N76</f>
        <v>0</v>
      </c>
      <c r="M76" s="5">
        <f>'PAL Rates'!M76*'PAL Vols'!O76</f>
        <v>0</v>
      </c>
      <c r="N76" s="8">
        <f>'PAL Rates'!N76*'PAL Vols'!P76</f>
        <v>0</v>
      </c>
      <c r="O76" s="5">
        <f>'PAL Rates'!O76*'PAL Vols'!L76</f>
        <v>0</v>
      </c>
      <c r="P76" s="5">
        <f>'PAL Rates'!P76*'PAL Vols'!M76</f>
        <v>0</v>
      </c>
      <c r="Q76" s="5">
        <f>'PAL Rates'!Q76*'PAL Vols'!N76</f>
        <v>0</v>
      </c>
      <c r="R76" s="5">
        <f>'PAL Rates'!R76*'PAL Vols'!O76</f>
        <v>0</v>
      </c>
      <c r="S76" s="8">
        <f>'PAL Rates'!S76*'PAL Vols'!P76</f>
        <v>0</v>
      </c>
      <c r="T76" s="5">
        <f>'PAL Rates'!T76*'PAL Vols'!L76</f>
        <v>0</v>
      </c>
      <c r="U76" s="5">
        <f>'PAL Rates'!U76*'PAL Vols'!M76</f>
        <v>0</v>
      </c>
      <c r="V76" s="5">
        <f>'PAL Rates'!V76*'PAL Vols'!N76</f>
        <v>0</v>
      </c>
      <c r="W76" s="5">
        <f>'PAL Rates'!W76*'PAL Vols'!O76</f>
        <v>0</v>
      </c>
      <c r="X76" s="8">
        <f>'PAL Rates'!X76*'PAL Vols'!P76</f>
        <v>0</v>
      </c>
      <c r="Y76" s="5">
        <f t="shared" si="9"/>
        <v>0</v>
      </c>
      <c r="Z76" s="5">
        <f t="shared" si="5"/>
        <v>0</v>
      </c>
      <c r="AA76" s="5">
        <f t="shared" si="6"/>
        <v>0</v>
      </c>
      <c r="AB76" s="5">
        <f t="shared" si="7"/>
        <v>0</v>
      </c>
      <c r="AC76" s="8">
        <f t="shared" si="8"/>
        <v>0</v>
      </c>
    </row>
    <row r="77" spans="2:29">
      <c r="B77" t="str">
        <f>TEXT('PAL Vols'!B77,"")</f>
        <v/>
      </c>
      <c r="C77" s="7">
        <f>'PAL Vols'!C77</f>
        <v>0</v>
      </c>
      <c r="D77" s="7">
        <f>'PAL Vols'!D77</f>
        <v>0</v>
      </c>
      <c r="E77" s="7">
        <f>'PAL Vols'!E77</f>
        <v>0</v>
      </c>
      <c r="F77" s="7">
        <f>'PAL Vols'!F77</f>
        <v>0</v>
      </c>
      <c r="G77" s="7">
        <f>'PAL Vols'!H77</f>
        <v>0</v>
      </c>
      <c r="H77" s="7">
        <f>'PAL Vols'!J77</f>
        <v>0</v>
      </c>
      <c r="I77" s="143">
        <f>'PAL Vols'!K77</f>
        <v>0</v>
      </c>
      <c r="J77" s="5">
        <f>'PAL Rates'!J77*'PAL Vols'!L77</f>
        <v>0</v>
      </c>
      <c r="K77" s="5">
        <f>'PAL Rates'!K77*'PAL Vols'!M77</f>
        <v>0</v>
      </c>
      <c r="L77" s="5">
        <f>'PAL Rates'!L77*'PAL Vols'!N77</f>
        <v>0</v>
      </c>
      <c r="M77" s="5">
        <f>'PAL Rates'!M77*'PAL Vols'!O77</f>
        <v>0</v>
      </c>
      <c r="N77" s="8">
        <f>'PAL Rates'!N77*'PAL Vols'!P77</f>
        <v>0</v>
      </c>
      <c r="O77" s="5">
        <f>'PAL Rates'!O77*'PAL Vols'!L77</f>
        <v>0</v>
      </c>
      <c r="P77" s="5">
        <f>'PAL Rates'!P77*'PAL Vols'!M77</f>
        <v>0</v>
      </c>
      <c r="Q77" s="5">
        <f>'PAL Rates'!Q77*'PAL Vols'!N77</f>
        <v>0</v>
      </c>
      <c r="R77" s="5">
        <f>'PAL Rates'!R77*'PAL Vols'!O77</f>
        <v>0</v>
      </c>
      <c r="S77" s="8">
        <f>'PAL Rates'!S77*'PAL Vols'!P77</f>
        <v>0</v>
      </c>
      <c r="T77" s="5">
        <f>'PAL Rates'!T77*'PAL Vols'!L77</f>
        <v>0</v>
      </c>
      <c r="U77" s="5">
        <f>'PAL Rates'!U77*'PAL Vols'!M77</f>
        <v>0</v>
      </c>
      <c r="V77" s="5">
        <f>'PAL Rates'!V77*'PAL Vols'!N77</f>
        <v>0</v>
      </c>
      <c r="W77" s="5">
        <f>'PAL Rates'!W77*'PAL Vols'!O77</f>
        <v>0</v>
      </c>
      <c r="X77" s="8">
        <f>'PAL Rates'!X77*'PAL Vols'!P77</f>
        <v>0</v>
      </c>
      <c r="Y77" s="5">
        <f t="shared" si="9"/>
        <v>0</v>
      </c>
      <c r="Z77" s="5">
        <f t="shared" si="5"/>
        <v>0</v>
      </c>
      <c r="AA77" s="5">
        <f t="shared" si="6"/>
        <v>0</v>
      </c>
      <c r="AB77" s="5">
        <f t="shared" si="7"/>
        <v>0</v>
      </c>
      <c r="AC77" s="8">
        <f t="shared" si="8"/>
        <v>0</v>
      </c>
    </row>
    <row r="78" spans="2:29">
      <c r="B78" t="str">
        <f>TEXT('PAL Vols'!B78,"")</f>
        <v/>
      </c>
      <c r="C78" s="7">
        <f>'PAL Vols'!C78</f>
        <v>0</v>
      </c>
      <c r="D78" s="7">
        <f>'PAL Vols'!D78</f>
        <v>0</v>
      </c>
      <c r="E78" s="7">
        <f>'PAL Vols'!E78</f>
        <v>0</v>
      </c>
      <c r="F78" s="7">
        <f>'PAL Vols'!F78</f>
        <v>0</v>
      </c>
      <c r="G78" s="7">
        <f>'PAL Vols'!H78</f>
        <v>0</v>
      </c>
      <c r="H78" s="7">
        <f>'PAL Vols'!J78</f>
        <v>0</v>
      </c>
      <c r="I78" s="143">
        <f>'PAL Vols'!K78</f>
        <v>0</v>
      </c>
      <c r="J78" s="5">
        <f>'PAL Rates'!J78*'PAL Vols'!L78</f>
        <v>0</v>
      </c>
      <c r="K78" s="5">
        <f>'PAL Rates'!K78*'PAL Vols'!M78</f>
        <v>0</v>
      </c>
      <c r="L78" s="5">
        <f>'PAL Rates'!L78*'PAL Vols'!N78</f>
        <v>0</v>
      </c>
      <c r="M78" s="5">
        <f>'PAL Rates'!M78*'PAL Vols'!O78</f>
        <v>0</v>
      </c>
      <c r="N78" s="8">
        <f>'PAL Rates'!N78*'PAL Vols'!P78</f>
        <v>0</v>
      </c>
      <c r="O78" s="5">
        <f>'PAL Rates'!O78*'PAL Vols'!L78</f>
        <v>0</v>
      </c>
      <c r="P78" s="5">
        <f>'PAL Rates'!P78*'PAL Vols'!M78</f>
        <v>0</v>
      </c>
      <c r="Q78" s="5">
        <f>'PAL Rates'!Q78*'PAL Vols'!N78</f>
        <v>0</v>
      </c>
      <c r="R78" s="5">
        <f>'PAL Rates'!R78*'PAL Vols'!O78</f>
        <v>0</v>
      </c>
      <c r="S78" s="8">
        <f>'PAL Rates'!S78*'PAL Vols'!P78</f>
        <v>0</v>
      </c>
      <c r="T78" s="5">
        <f>'PAL Rates'!T78*'PAL Vols'!L78</f>
        <v>0</v>
      </c>
      <c r="U78" s="5">
        <f>'PAL Rates'!U78*'PAL Vols'!M78</f>
        <v>0</v>
      </c>
      <c r="V78" s="5">
        <f>'PAL Rates'!V78*'PAL Vols'!N78</f>
        <v>0</v>
      </c>
      <c r="W78" s="5">
        <f>'PAL Rates'!W78*'PAL Vols'!O78</f>
        <v>0</v>
      </c>
      <c r="X78" s="8">
        <f>'PAL Rates'!X78*'PAL Vols'!P78</f>
        <v>0</v>
      </c>
      <c r="Y78" s="5">
        <f t="shared" si="9"/>
        <v>0</v>
      </c>
      <c r="Z78" s="5">
        <f t="shared" si="5"/>
        <v>0</v>
      </c>
      <c r="AA78" s="5">
        <f t="shared" si="6"/>
        <v>0</v>
      </c>
      <c r="AB78" s="5">
        <f t="shared" si="7"/>
        <v>0</v>
      </c>
      <c r="AC78" s="8">
        <f t="shared" si="8"/>
        <v>0</v>
      </c>
    </row>
    <row r="79" spans="2:29">
      <c r="B79" t="str">
        <f>TEXT('PAL Vols'!B79,"")</f>
        <v/>
      </c>
      <c r="C79" s="7">
        <f>'PAL Vols'!C79</f>
        <v>0</v>
      </c>
      <c r="D79" s="7">
        <f>'PAL Vols'!D79</f>
        <v>0</v>
      </c>
      <c r="E79" s="7">
        <f>'PAL Vols'!E79</f>
        <v>0</v>
      </c>
      <c r="F79" s="7">
        <f>'PAL Vols'!F79</f>
        <v>0</v>
      </c>
      <c r="G79" s="7">
        <f>'PAL Vols'!H79</f>
        <v>0</v>
      </c>
      <c r="H79" s="7">
        <f>'PAL Vols'!J79</f>
        <v>0</v>
      </c>
      <c r="I79" s="143">
        <f>'PAL Vols'!K79</f>
        <v>0</v>
      </c>
      <c r="J79" s="5">
        <f>'PAL Rates'!J79*'PAL Vols'!L79</f>
        <v>0</v>
      </c>
      <c r="K79" s="5">
        <f>'PAL Rates'!K79*'PAL Vols'!M79</f>
        <v>0</v>
      </c>
      <c r="L79" s="5">
        <f>'PAL Rates'!L79*'PAL Vols'!N79</f>
        <v>0</v>
      </c>
      <c r="M79" s="5">
        <f>'PAL Rates'!M79*'PAL Vols'!O79</f>
        <v>0</v>
      </c>
      <c r="N79" s="8">
        <f>'PAL Rates'!N79*'PAL Vols'!P79</f>
        <v>0</v>
      </c>
      <c r="O79" s="5">
        <f>'PAL Rates'!O79*'PAL Vols'!L79</f>
        <v>0</v>
      </c>
      <c r="P79" s="5">
        <f>'PAL Rates'!P79*'PAL Vols'!M79</f>
        <v>0</v>
      </c>
      <c r="Q79" s="5">
        <f>'PAL Rates'!Q79*'PAL Vols'!N79</f>
        <v>0</v>
      </c>
      <c r="R79" s="5">
        <f>'PAL Rates'!R79*'PAL Vols'!O79</f>
        <v>0</v>
      </c>
      <c r="S79" s="8">
        <f>'PAL Rates'!S79*'PAL Vols'!P79</f>
        <v>0</v>
      </c>
      <c r="T79" s="5">
        <f>'PAL Rates'!T79*'PAL Vols'!L79</f>
        <v>0</v>
      </c>
      <c r="U79" s="5">
        <f>'PAL Rates'!U79*'PAL Vols'!M79</f>
        <v>0</v>
      </c>
      <c r="V79" s="5">
        <f>'PAL Rates'!V79*'PAL Vols'!N79</f>
        <v>0</v>
      </c>
      <c r="W79" s="5">
        <f>'PAL Rates'!W79*'PAL Vols'!O79</f>
        <v>0</v>
      </c>
      <c r="X79" s="8">
        <f>'PAL Rates'!X79*'PAL Vols'!P79</f>
        <v>0</v>
      </c>
      <c r="Y79" s="5">
        <f t="shared" si="9"/>
        <v>0</v>
      </c>
      <c r="Z79" s="5">
        <f t="shared" si="5"/>
        <v>0</v>
      </c>
      <c r="AA79" s="5">
        <f t="shared" si="6"/>
        <v>0</v>
      </c>
      <c r="AB79" s="5">
        <f t="shared" si="7"/>
        <v>0</v>
      </c>
      <c r="AC79" s="8">
        <f t="shared" si="8"/>
        <v>0</v>
      </c>
    </row>
    <row r="84" spans="3:30">
      <c r="C84" t="s">
        <v>69</v>
      </c>
    </row>
    <row r="85" spans="3:30">
      <c r="C85" s="242">
        <v>125</v>
      </c>
      <c r="D85" s="243" t="s">
        <v>166</v>
      </c>
      <c r="E85" s="5"/>
      <c r="F85" s="5"/>
      <c r="G85" s="5"/>
      <c r="H85" s="5"/>
      <c r="I85" s="8"/>
      <c r="J85" s="5">
        <f t="shared" ref="J85:Y89" si="10">SUMIF($F$8:$F$79,$C85,J$8:J$79)</f>
        <v>3739318.2775746887</v>
      </c>
      <c r="K85" s="5">
        <f t="shared" si="10"/>
        <v>0</v>
      </c>
      <c r="L85" s="5">
        <f t="shared" si="10"/>
        <v>0</v>
      </c>
      <c r="M85" s="5">
        <f t="shared" si="10"/>
        <v>0</v>
      </c>
      <c r="N85" s="8">
        <f t="shared" si="10"/>
        <v>0</v>
      </c>
      <c r="O85" s="5">
        <f t="shared" si="10"/>
        <v>0</v>
      </c>
      <c r="P85" s="5">
        <f t="shared" si="10"/>
        <v>0</v>
      </c>
      <c r="Q85" s="5">
        <f t="shared" si="10"/>
        <v>0</v>
      </c>
      <c r="R85" s="5">
        <f t="shared" si="10"/>
        <v>0</v>
      </c>
      <c r="S85" s="8">
        <f t="shared" si="10"/>
        <v>0</v>
      </c>
      <c r="T85" s="5">
        <f t="shared" si="10"/>
        <v>0</v>
      </c>
      <c r="U85" s="5">
        <f t="shared" si="10"/>
        <v>0</v>
      </c>
      <c r="V85" s="5">
        <f t="shared" si="10"/>
        <v>0</v>
      </c>
      <c r="W85" s="5">
        <f t="shared" si="10"/>
        <v>0</v>
      </c>
      <c r="X85" s="8">
        <f t="shared" si="10"/>
        <v>0</v>
      </c>
      <c r="Y85" s="5">
        <f t="shared" si="10"/>
        <v>3739318.2775746887</v>
      </c>
      <c r="Z85" s="5">
        <f t="shared" ref="T85:AC89" si="11">SUMIF($F$8:$F$79,$C85,Z$8:Z$79)</f>
        <v>0</v>
      </c>
      <c r="AA85" s="5">
        <f t="shared" si="11"/>
        <v>0</v>
      </c>
      <c r="AB85" s="5">
        <f t="shared" si="11"/>
        <v>0</v>
      </c>
      <c r="AC85" s="8">
        <f>SUMIF($F$8:$F$79,$C85,AC$8:AC$79)</f>
        <v>0</v>
      </c>
    </row>
    <row r="86" spans="3:30">
      <c r="C86" s="242">
        <v>134</v>
      </c>
      <c r="D86" s="243" t="s">
        <v>168</v>
      </c>
      <c r="E86" s="5"/>
      <c r="F86" s="5"/>
      <c r="G86" s="5"/>
      <c r="H86" s="5"/>
      <c r="I86" s="8"/>
      <c r="J86" s="5">
        <f t="shared" si="10"/>
        <v>2269961.6062221103</v>
      </c>
      <c r="K86" s="5">
        <f t="shared" si="10"/>
        <v>1085562.9382560963</v>
      </c>
      <c r="L86" s="5">
        <f t="shared" si="10"/>
        <v>1092045.1897266631</v>
      </c>
      <c r="M86" s="5">
        <f t="shared" si="10"/>
        <v>1097802.3393925203</v>
      </c>
      <c r="N86" s="8">
        <f t="shared" si="10"/>
        <v>1103888.7705854557</v>
      </c>
      <c r="O86" s="5">
        <f t="shared" si="10"/>
        <v>0</v>
      </c>
      <c r="P86" s="5">
        <f t="shared" si="10"/>
        <v>0</v>
      </c>
      <c r="Q86" s="5">
        <f t="shared" si="10"/>
        <v>0</v>
      </c>
      <c r="R86" s="5">
        <f t="shared" si="10"/>
        <v>0</v>
      </c>
      <c r="S86" s="8">
        <f t="shared" si="10"/>
        <v>0</v>
      </c>
      <c r="T86" s="5">
        <f t="shared" si="11"/>
        <v>0</v>
      </c>
      <c r="U86" s="5">
        <f t="shared" si="11"/>
        <v>0</v>
      </c>
      <c r="V86" s="5">
        <f t="shared" si="11"/>
        <v>0</v>
      </c>
      <c r="W86" s="5">
        <f t="shared" si="11"/>
        <v>0</v>
      </c>
      <c r="X86" s="8">
        <f t="shared" si="11"/>
        <v>0</v>
      </c>
      <c r="Y86" s="5">
        <f t="shared" si="11"/>
        <v>2269961.6062221103</v>
      </c>
      <c r="Z86" s="5">
        <f t="shared" si="11"/>
        <v>1085562.9382560963</v>
      </c>
      <c r="AA86" s="5">
        <f t="shared" si="11"/>
        <v>1092045.1897266631</v>
      </c>
      <c r="AB86" s="5">
        <f t="shared" si="11"/>
        <v>1097802.3393925203</v>
      </c>
      <c r="AC86" s="8">
        <f t="shared" si="11"/>
        <v>1103888.7705854557</v>
      </c>
    </row>
    <row r="87" spans="3:30">
      <c r="C87" s="242">
        <v>137</v>
      </c>
      <c r="D87" s="243" t="s">
        <v>96</v>
      </c>
      <c r="E87" s="5"/>
      <c r="F87" s="5"/>
      <c r="G87" s="5"/>
      <c r="H87" s="5"/>
      <c r="I87" s="8"/>
      <c r="J87" s="5">
        <f t="shared" si="10"/>
        <v>0</v>
      </c>
      <c r="K87" s="5">
        <f t="shared" si="10"/>
        <v>0</v>
      </c>
      <c r="L87" s="5">
        <f t="shared" si="10"/>
        <v>0</v>
      </c>
      <c r="M87" s="5">
        <f t="shared" si="10"/>
        <v>0</v>
      </c>
      <c r="N87" s="8">
        <f t="shared" si="10"/>
        <v>0</v>
      </c>
      <c r="O87" s="5">
        <f t="shared" si="10"/>
        <v>3249517.3383418196</v>
      </c>
      <c r="P87" s="5">
        <f t="shared" si="10"/>
        <v>1995256.0274236198</v>
      </c>
      <c r="Q87" s="5">
        <f t="shared" si="10"/>
        <v>1988364.9797060399</v>
      </c>
      <c r="R87" s="5">
        <f t="shared" si="10"/>
        <v>1981456.6063687201</v>
      </c>
      <c r="S87" s="8">
        <f t="shared" si="10"/>
        <v>1975133.8455872398</v>
      </c>
      <c r="T87" s="5">
        <f t="shared" si="11"/>
        <v>847952.91999999981</v>
      </c>
      <c r="U87" s="5">
        <f t="shared" si="11"/>
        <v>377709.1399999999</v>
      </c>
      <c r="V87" s="5">
        <f t="shared" si="11"/>
        <v>376274.94</v>
      </c>
      <c r="W87" s="5">
        <f t="shared" si="11"/>
        <v>374945.16</v>
      </c>
      <c r="X87" s="8">
        <f t="shared" si="11"/>
        <v>373641.37999999995</v>
      </c>
      <c r="Y87" s="5">
        <f t="shared" si="11"/>
        <v>4097470.25834182</v>
      </c>
      <c r="Z87" s="5">
        <f t="shared" si="11"/>
        <v>2372965.1674236204</v>
      </c>
      <c r="AA87" s="5">
        <f t="shared" si="11"/>
        <v>2364639.9197060401</v>
      </c>
      <c r="AB87" s="5">
        <f t="shared" si="11"/>
        <v>2356401.7663687207</v>
      </c>
      <c r="AC87" s="8">
        <f>SUMIF($F$8:$F$79,$C87,AC$8:AC$79)</f>
        <v>2348775.2255872404</v>
      </c>
    </row>
    <row r="88" spans="3:30">
      <c r="C88" s="242">
        <v>175</v>
      </c>
      <c r="D88" s="243" t="s">
        <v>174</v>
      </c>
      <c r="E88" s="5"/>
      <c r="F88" s="5"/>
      <c r="G88" s="5"/>
      <c r="H88" s="5"/>
      <c r="I88" s="8"/>
      <c r="J88" s="5">
        <f t="shared" si="10"/>
        <v>3399259.249724709</v>
      </c>
      <c r="K88" s="5">
        <f t="shared" si="10"/>
        <v>2529392.4772804282</v>
      </c>
      <c r="L88" s="5">
        <f t="shared" si="10"/>
        <v>580143.85927626537</v>
      </c>
      <c r="M88" s="5">
        <f t="shared" si="10"/>
        <v>580368.70647351921</v>
      </c>
      <c r="N88" s="8">
        <f t="shared" si="10"/>
        <v>507857.50694698445</v>
      </c>
      <c r="O88" s="5">
        <f t="shared" si="10"/>
        <v>0</v>
      </c>
      <c r="P88" s="5">
        <f t="shared" si="10"/>
        <v>0</v>
      </c>
      <c r="Q88" s="5">
        <f t="shared" si="10"/>
        <v>0</v>
      </c>
      <c r="R88" s="5">
        <f t="shared" si="10"/>
        <v>0</v>
      </c>
      <c r="S88" s="8">
        <f t="shared" si="10"/>
        <v>0</v>
      </c>
      <c r="T88" s="5">
        <f t="shared" si="11"/>
        <v>0</v>
      </c>
      <c r="U88" s="5">
        <f t="shared" si="11"/>
        <v>0</v>
      </c>
      <c r="V88" s="5">
        <f t="shared" si="11"/>
        <v>0</v>
      </c>
      <c r="W88" s="5">
        <f t="shared" si="11"/>
        <v>0</v>
      </c>
      <c r="X88" s="8">
        <f t="shared" si="11"/>
        <v>0</v>
      </c>
      <c r="Y88" s="5">
        <f t="shared" si="11"/>
        <v>3399259.249724709</v>
      </c>
      <c r="Z88" s="5">
        <f t="shared" si="11"/>
        <v>2529392.4772804282</v>
      </c>
      <c r="AA88" s="5">
        <f t="shared" si="11"/>
        <v>580143.85927626537</v>
      </c>
      <c r="AB88" s="5">
        <f t="shared" si="11"/>
        <v>580368.70647351921</v>
      </c>
      <c r="AC88" s="8">
        <f t="shared" si="11"/>
        <v>507857.50694698445</v>
      </c>
    </row>
    <row r="89" spans="3:30">
      <c r="C89" s="242">
        <v>176</v>
      </c>
      <c r="D89" s="243" t="s">
        <v>171</v>
      </c>
      <c r="E89" s="5"/>
      <c r="F89" s="5"/>
      <c r="G89" s="5"/>
      <c r="H89" s="5"/>
      <c r="I89" s="8"/>
      <c r="J89" s="5">
        <f t="shared" si="10"/>
        <v>0</v>
      </c>
      <c r="K89" s="5">
        <f t="shared" si="10"/>
        <v>0</v>
      </c>
      <c r="L89" s="5">
        <f t="shared" si="10"/>
        <v>0</v>
      </c>
      <c r="M89" s="5">
        <f t="shared" si="10"/>
        <v>0</v>
      </c>
      <c r="N89" s="8">
        <f t="shared" si="10"/>
        <v>0</v>
      </c>
      <c r="O89" s="5">
        <f t="shared" si="10"/>
        <v>2384751.0861127656</v>
      </c>
      <c r="P89" s="5">
        <f t="shared" si="10"/>
        <v>1997531.1304981371</v>
      </c>
      <c r="Q89" s="5">
        <f t="shared" si="10"/>
        <v>331882.32638946787</v>
      </c>
      <c r="R89" s="5">
        <f t="shared" si="10"/>
        <v>341462.86441336077</v>
      </c>
      <c r="S89" s="8">
        <f t="shared" si="10"/>
        <v>267587.52325886779</v>
      </c>
      <c r="T89" s="5">
        <f t="shared" si="11"/>
        <v>0</v>
      </c>
      <c r="U89" s="5">
        <f t="shared" si="11"/>
        <v>0</v>
      </c>
      <c r="V89" s="5">
        <f t="shared" si="11"/>
        <v>0</v>
      </c>
      <c r="W89" s="5">
        <f t="shared" si="11"/>
        <v>0</v>
      </c>
      <c r="X89" s="8">
        <f t="shared" si="11"/>
        <v>0</v>
      </c>
      <c r="Y89" s="5">
        <f t="shared" si="11"/>
        <v>2384751.0861127656</v>
      </c>
      <c r="Z89" s="5">
        <f t="shared" si="11"/>
        <v>1997531.1304981371</v>
      </c>
      <c r="AA89" s="5">
        <f t="shared" si="11"/>
        <v>331882.32638946787</v>
      </c>
      <c r="AB89" s="5">
        <f t="shared" si="11"/>
        <v>341462.86441336077</v>
      </c>
      <c r="AC89" s="8">
        <f t="shared" si="11"/>
        <v>267587.52325886779</v>
      </c>
      <c r="AD89" s="125">
        <f>SUM(J8:X79)-SUM(J85:X89)*2+SUM(Y85:AC89)</f>
        <v>0</v>
      </c>
    </row>
    <row r="91" spans="3:30">
      <c r="C91" s="151" t="s">
        <v>276</v>
      </c>
      <c r="D91" s="243"/>
      <c r="E91" s="5"/>
      <c r="F91" s="5"/>
      <c r="G91" s="5"/>
      <c r="H91" s="5"/>
      <c r="I91" s="8"/>
      <c r="J91" s="5">
        <f t="shared" ref="J91:X95" si="12">SUMIF($D$8:$D$79,$C91,J$8:J$79)</f>
        <v>6009279.8837967971</v>
      </c>
      <c r="K91" s="5">
        <f t="shared" si="12"/>
        <v>1085562.9382560963</v>
      </c>
      <c r="L91" s="5">
        <f t="shared" si="12"/>
        <v>1092045.1897266631</v>
      </c>
      <c r="M91" s="5">
        <f t="shared" si="12"/>
        <v>1097802.3393925203</v>
      </c>
      <c r="N91" s="8">
        <f t="shared" si="12"/>
        <v>1103888.7705854557</v>
      </c>
      <c r="O91" s="5">
        <f t="shared" si="12"/>
        <v>3249517.3383418196</v>
      </c>
      <c r="P91" s="5">
        <f t="shared" si="12"/>
        <v>1995256.0274236198</v>
      </c>
      <c r="Q91" s="5">
        <f t="shared" si="12"/>
        <v>1988364.9797060399</v>
      </c>
      <c r="R91" s="5">
        <f t="shared" si="12"/>
        <v>1981456.6063687201</v>
      </c>
      <c r="S91" s="8">
        <f t="shared" si="12"/>
        <v>1975133.8455872398</v>
      </c>
      <c r="T91" s="5">
        <f t="shared" si="12"/>
        <v>847952.91999999981</v>
      </c>
      <c r="U91" s="5">
        <f t="shared" si="12"/>
        <v>377709.1399999999</v>
      </c>
      <c r="V91" s="5">
        <f t="shared" si="12"/>
        <v>376274.94</v>
      </c>
      <c r="W91" s="5">
        <f t="shared" si="12"/>
        <v>374945.16</v>
      </c>
      <c r="X91" s="8">
        <f t="shared" si="12"/>
        <v>373641.37999999995</v>
      </c>
      <c r="Y91" s="5">
        <f>SUMIF($D$8:$D$79,$C91,Y$8:Y$79)</f>
        <v>10106750.142138619</v>
      </c>
      <c r="Z91" s="5">
        <f t="shared" ref="T91:AC95" si="13">SUMIF($D$8:$D$79,$C91,Z$8:Z$79)</f>
        <v>3458528.1056797169</v>
      </c>
      <c r="AA91" s="5">
        <f t="shared" si="13"/>
        <v>3456685.1094327033</v>
      </c>
      <c r="AB91" s="5">
        <f t="shared" si="13"/>
        <v>3454204.1057612407</v>
      </c>
      <c r="AC91" s="8">
        <f t="shared" si="13"/>
        <v>3452663.9961726968</v>
      </c>
    </row>
    <row r="92" spans="3:30">
      <c r="C92" s="151" t="s">
        <v>233</v>
      </c>
      <c r="D92" s="243"/>
      <c r="E92" s="5"/>
      <c r="F92" s="5"/>
      <c r="G92" s="5"/>
      <c r="H92" s="5"/>
      <c r="I92" s="8"/>
      <c r="J92" s="5">
        <f t="shared" si="12"/>
        <v>0</v>
      </c>
      <c r="K92" s="5">
        <f t="shared" si="12"/>
        <v>0</v>
      </c>
      <c r="L92" s="5">
        <f t="shared" si="12"/>
        <v>0</v>
      </c>
      <c r="M92" s="5">
        <f t="shared" si="12"/>
        <v>0</v>
      </c>
      <c r="N92" s="8">
        <f t="shared" si="12"/>
        <v>0</v>
      </c>
      <c r="O92" s="5">
        <f t="shared" si="12"/>
        <v>0</v>
      </c>
      <c r="P92" s="5">
        <f t="shared" si="12"/>
        <v>0</v>
      </c>
      <c r="Q92" s="5">
        <f t="shared" si="12"/>
        <v>0</v>
      </c>
      <c r="R92" s="5">
        <f t="shared" si="12"/>
        <v>0</v>
      </c>
      <c r="S92" s="8">
        <f t="shared" si="12"/>
        <v>0</v>
      </c>
      <c r="T92" s="5">
        <f t="shared" si="13"/>
        <v>0</v>
      </c>
      <c r="U92" s="5">
        <f t="shared" si="13"/>
        <v>0</v>
      </c>
      <c r="V92" s="5">
        <f t="shared" si="13"/>
        <v>0</v>
      </c>
      <c r="W92" s="5">
        <f t="shared" si="13"/>
        <v>0</v>
      </c>
      <c r="X92" s="8">
        <f t="shared" si="13"/>
        <v>0</v>
      </c>
      <c r="Y92" s="5">
        <f t="shared" si="13"/>
        <v>0</v>
      </c>
      <c r="Z92" s="5">
        <f t="shared" si="13"/>
        <v>0</v>
      </c>
      <c r="AA92" s="5">
        <f t="shared" si="13"/>
        <v>0</v>
      </c>
      <c r="AB92" s="5">
        <f t="shared" si="13"/>
        <v>0</v>
      </c>
      <c r="AC92" s="8">
        <f t="shared" si="13"/>
        <v>0</v>
      </c>
    </row>
    <row r="93" spans="3:30">
      <c r="C93" s="151" t="s">
        <v>277</v>
      </c>
      <c r="D93" s="243"/>
      <c r="E93" s="5"/>
      <c r="F93" s="5"/>
      <c r="G93" s="5"/>
      <c r="H93" s="5"/>
      <c r="I93" s="8"/>
      <c r="J93" s="5">
        <f>SUMIF($D$8:$D$79,$C93,J$8:J$79)</f>
        <v>3399259.249724709</v>
      </c>
      <c r="K93" s="5">
        <f t="shared" si="12"/>
        <v>2529392.4772804282</v>
      </c>
      <c r="L93" s="5">
        <f t="shared" si="12"/>
        <v>580143.85927626537</v>
      </c>
      <c r="M93" s="5">
        <f t="shared" si="12"/>
        <v>580368.70647351921</v>
      </c>
      <c r="N93" s="8">
        <f t="shared" si="12"/>
        <v>507857.50694698445</v>
      </c>
      <c r="O93" s="5">
        <f t="shared" si="12"/>
        <v>2384751.0861127656</v>
      </c>
      <c r="P93" s="5">
        <f t="shared" si="12"/>
        <v>1997531.1304981371</v>
      </c>
      <c r="Q93" s="5">
        <f t="shared" si="12"/>
        <v>331882.32638946787</v>
      </c>
      <c r="R93" s="5">
        <f t="shared" si="12"/>
        <v>341462.86441336077</v>
      </c>
      <c r="S93" s="8">
        <f t="shared" si="12"/>
        <v>267587.52325886779</v>
      </c>
      <c r="T93" s="5">
        <f t="shared" si="13"/>
        <v>0</v>
      </c>
      <c r="U93" s="5">
        <f t="shared" si="13"/>
        <v>0</v>
      </c>
      <c r="V93" s="5">
        <f t="shared" si="13"/>
        <v>0</v>
      </c>
      <c r="W93" s="5">
        <f t="shared" si="13"/>
        <v>0</v>
      </c>
      <c r="X93" s="8">
        <f t="shared" si="13"/>
        <v>0</v>
      </c>
      <c r="Y93" s="5">
        <f>SUMIF($D$8:$D$79,$C93,Y$8:Y$79)</f>
        <v>5784010.335837475</v>
      </c>
      <c r="Z93" s="5">
        <f t="shared" si="13"/>
        <v>4526923.6077785641</v>
      </c>
      <c r="AA93" s="5">
        <f t="shared" si="13"/>
        <v>912026.18566573341</v>
      </c>
      <c r="AB93" s="5">
        <f t="shared" si="13"/>
        <v>921831.57088688028</v>
      </c>
      <c r="AC93" s="8">
        <f t="shared" si="13"/>
        <v>775445.03020585235</v>
      </c>
    </row>
    <row r="94" spans="3:30">
      <c r="C94" s="151" t="s">
        <v>279</v>
      </c>
      <c r="D94" s="243"/>
      <c r="E94" s="5"/>
      <c r="F94" s="5"/>
      <c r="G94" s="5"/>
      <c r="H94" s="5"/>
      <c r="I94" s="8"/>
      <c r="J94" s="5">
        <f t="shared" si="12"/>
        <v>0</v>
      </c>
      <c r="K94" s="5">
        <f t="shared" si="12"/>
        <v>0</v>
      </c>
      <c r="L94" s="5">
        <f t="shared" si="12"/>
        <v>0</v>
      </c>
      <c r="M94" s="5">
        <f t="shared" si="12"/>
        <v>0</v>
      </c>
      <c r="N94" s="8">
        <f t="shared" si="12"/>
        <v>0</v>
      </c>
      <c r="O94" s="5">
        <f t="shared" si="12"/>
        <v>0</v>
      </c>
      <c r="P94" s="5">
        <f t="shared" si="12"/>
        <v>0</v>
      </c>
      <c r="Q94" s="5">
        <f t="shared" si="12"/>
        <v>0</v>
      </c>
      <c r="R94" s="5">
        <f t="shared" si="12"/>
        <v>0</v>
      </c>
      <c r="S94" s="8">
        <f t="shared" si="12"/>
        <v>0</v>
      </c>
      <c r="T94" s="5">
        <f t="shared" si="13"/>
        <v>0</v>
      </c>
      <c r="U94" s="5">
        <f t="shared" si="13"/>
        <v>0</v>
      </c>
      <c r="V94" s="5">
        <f t="shared" si="13"/>
        <v>0</v>
      </c>
      <c r="W94" s="5">
        <f t="shared" si="13"/>
        <v>0</v>
      </c>
      <c r="X94" s="8">
        <f t="shared" si="13"/>
        <v>0</v>
      </c>
      <c r="Y94" s="5">
        <f t="shared" si="13"/>
        <v>0</v>
      </c>
      <c r="Z94" s="5">
        <f t="shared" si="13"/>
        <v>0</v>
      </c>
      <c r="AA94" s="5">
        <f t="shared" si="13"/>
        <v>0</v>
      </c>
      <c r="AB94" s="5">
        <f t="shared" si="13"/>
        <v>0</v>
      </c>
      <c r="AC94" s="8">
        <f t="shared" si="13"/>
        <v>0</v>
      </c>
      <c r="AD94" s="125">
        <f>SUM(J8:X79)-SUM(J91:X94)*2+SUM(Y91:AC94)</f>
        <v>0</v>
      </c>
    </row>
    <row r="95" spans="3:30">
      <c r="C95" s="322"/>
      <c r="J95" s="323">
        <f t="shared" si="12"/>
        <v>0</v>
      </c>
      <c r="K95" s="323">
        <f t="shared" si="12"/>
        <v>0</v>
      </c>
      <c r="L95" s="323">
        <f t="shared" si="12"/>
        <v>0</v>
      </c>
      <c r="M95" s="323">
        <f t="shared" si="12"/>
        <v>0</v>
      </c>
      <c r="N95" s="323">
        <f t="shared" si="12"/>
        <v>0</v>
      </c>
      <c r="O95" s="323">
        <f t="shared" si="12"/>
        <v>0</v>
      </c>
      <c r="P95" s="323">
        <f t="shared" si="12"/>
        <v>0</v>
      </c>
      <c r="Q95" s="323">
        <f t="shared" si="12"/>
        <v>0</v>
      </c>
      <c r="R95" s="323">
        <f t="shared" si="12"/>
        <v>0</v>
      </c>
      <c r="S95" s="323">
        <f t="shared" si="12"/>
        <v>0</v>
      </c>
      <c r="T95" s="323">
        <f t="shared" si="13"/>
        <v>0</v>
      </c>
      <c r="U95" s="323">
        <f t="shared" si="13"/>
        <v>0</v>
      </c>
      <c r="V95" s="323">
        <f t="shared" si="13"/>
        <v>0</v>
      </c>
      <c r="W95" s="323">
        <f t="shared" si="13"/>
        <v>0</v>
      </c>
      <c r="X95" s="323">
        <f t="shared" si="13"/>
        <v>0</v>
      </c>
      <c r="Y95" s="323">
        <f t="shared" si="13"/>
        <v>0</v>
      </c>
      <c r="Z95" s="323">
        <f t="shared" si="13"/>
        <v>0</v>
      </c>
      <c r="AA95" s="323">
        <f t="shared" si="13"/>
        <v>0</v>
      </c>
      <c r="AB95" s="323">
        <f t="shared" si="13"/>
        <v>0</v>
      </c>
      <c r="AC95" s="323">
        <f t="shared" si="13"/>
        <v>0</v>
      </c>
    </row>
    <row r="96" spans="3:30">
      <c r="C96" s="322" t="s">
        <v>370</v>
      </c>
      <c r="J96" s="323"/>
      <c r="K96" s="323"/>
      <c r="L96" s="323"/>
      <c r="M96" s="323"/>
      <c r="N96" s="323"/>
      <c r="O96" s="323"/>
      <c r="P96" s="323"/>
      <c r="Q96" s="323"/>
      <c r="R96" s="323"/>
      <c r="S96" s="323"/>
      <c r="T96" s="323"/>
      <c r="U96" s="323"/>
      <c r="V96" s="323"/>
      <c r="W96" s="323"/>
      <c r="X96" s="323"/>
      <c r="Y96" s="323"/>
      <c r="Z96" s="323"/>
      <c r="AA96" s="323"/>
      <c r="AB96" s="323"/>
      <c r="AC96" s="323"/>
    </row>
    <row r="97" spans="3:44">
      <c r="C97" s="151"/>
      <c r="D97" s="243" t="s">
        <v>364</v>
      </c>
      <c r="E97" s="5"/>
      <c r="F97" s="5"/>
      <c r="G97" s="5"/>
      <c r="H97" s="5"/>
      <c r="I97" s="8"/>
      <c r="J97" s="5">
        <f>J8+J14+J20+J26</f>
        <v>2592077.1334930048</v>
      </c>
      <c r="K97" s="5">
        <f t="shared" ref="K97:AC102" si="14">K8+K14+K20+K26</f>
        <v>299918.76675603224</v>
      </c>
      <c r="L97" s="5">
        <f t="shared" si="14"/>
        <v>301642.07065497682</v>
      </c>
      <c r="M97" s="5">
        <f t="shared" si="14"/>
        <v>303275.36910569109</v>
      </c>
      <c r="N97" s="8">
        <f t="shared" si="14"/>
        <v>304765.24022053042</v>
      </c>
      <c r="O97" s="5">
        <f t="shared" si="14"/>
        <v>0</v>
      </c>
      <c r="P97" s="5">
        <f t="shared" si="14"/>
        <v>0</v>
      </c>
      <c r="Q97" s="5">
        <f t="shared" si="14"/>
        <v>0</v>
      </c>
      <c r="R97" s="5">
        <f t="shared" si="14"/>
        <v>0</v>
      </c>
      <c r="S97" s="8">
        <f t="shared" si="14"/>
        <v>0</v>
      </c>
      <c r="T97" s="5">
        <f t="shared" si="14"/>
        <v>0</v>
      </c>
      <c r="U97" s="5">
        <f t="shared" si="14"/>
        <v>0</v>
      </c>
      <c r="V97" s="5">
        <f t="shared" si="14"/>
        <v>0</v>
      </c>
      <c r="W97" s="5">
        <f t="shared" si="14"/>
        <v>0</v>
      </c>
      <c r="X97" s="8">
        <f t="shared" si="14"/>
        <v>0</v>
      </c>
      <c r="Y97" s="5">
        <f t="shared" si="14"/>
        <v>2592077.1334930048</v>
      </c>
      <c r="Z97" s="5">
        <f t="shared" si="14"/>
        <v>299918.76675603224</v>
      </c>
      <c r="AA97" s="5">
        <f t="shared" si="14"/>
        <v>301642.07065497682</v>
      </c>
      <c r="AB97" s="5">
        <f t="shared" si="14"/>
        <v>303275.36910569109</v>
      </c>
      <c r="AC97" s="8">
        <f t="shared" si="14"/>
        <v>304765.24022053042</v>
      </c>
    </row>
    <row r="98" spans="3:44">
      <c r="C98" s="151"/>
      <c r="D98" s="243" t="s">
        <v>365</v>
      </c>
      <c r="E98" s="5"/>
      <c r="F98" s="5"/>
      <c r="G98" s="5"/>
      <c r="H98" s="5"/>
      <c r="I98" s="8"/>
      <c r="J98" s="5">
        <f t="shared" ref="J98:Y102" si="15">J9+J15+J21+J27</f>
        <v>249636.59578973905</v>
      </c>
      <c r="K98" s="5">
        <f t="shared" si="15"/>
        <v>76725.255100217037</v>
      </c>
      <c r="L98" s="5">
        <f t="shared" si="15"/>
        <v>77253.573439917469</v>
      </c>
      <c r="M98" s="5">
        <f t="shared" si="15"/>
        <v>77470.99842601626</v>
      </c>
      <c r="N98" s="8">
        <f t="shared" si="15"/>
        <v>78177.776371751126</v>
      </c>
      <c r="O98" s="5">
        <f t="shared" si="15"/>
        <v>0</v>
      </c>
      <c r="P98" s="5">
        <f t="shared" si="15"/>
        <v>0</v>
      </c>
      <c r="Q98" s="5">
        <f t="shared" si="15"/>
        <v>0</v>
      </c>
      <c r="R98" s="5">
        <f t="shared" si="15"/>
        <v>0</v>
      </c>
      <c r="S98" s="8">
        <f t="shared" si="15"/>
        <v>0</v>
      </c>
      <c r="T98" s="5">
        <f t="shared" si="15"/>
        <v>0</v>
      </c>
      <c r="U98" s="5">
        <f t="shared" si="15"/>
        <v>0</v>
      </c>
      <c r="V98" s="5">
        <f t="shared" si="15"/>
        <v>0</v>
      </c>
      <c r="W98" s="5">
        <f t="shared" si="15"/>
        <v>0</v>
      </c>
      <c r="X98" s="8">
        <f t="shared" si="15"/>
        <v>0</v>
      </c>
      <c r="Y98" s="5">
        <f t="shared" si="15"/>
        <v>249636.59578973905</v>
      </c>
      <c r="Z98" s="5">
        <f t="shared" si="14"/>
        <v>76725.255100217037</v>
      </c>
      <c r="AA98" s="5">
        <f t="shared" si="14"/>
        <v>77253.573439917469</v>
      </c>
      <c r="AB98" s="5">
        <f t="shared" si="14"/>
        <v>77470.99842601626</v>
      </c>
      <c r="AC98" s="8">
        <f t="shared" si="14"/>
        <v>78177.776371751126</v>
      </c>
    </row>
    <row r="99" spans="3:44">
      <c r="C99" s="151"/>
      <c r="D99" s="243" t="s">
        <v>366</v>
      </c>
      <c r="E99" s="5"/>
      <c r="F99" s="5"/>
      <c r="G99" s="5"/>
      <c r="H99" s="5"/>
      <c r="I99" s="8"/>
      <c r="J99" s="5">
        <f t="shared" si="15"/>
        <v>1082710.9159914283</v>
      </c>
      <c r="K99" s="5">
        <f t="shared" si="14"/>
        <v>309806.91603217158</v>
      </c>
      <c r="L99" s="5">
        <f t="shared" si="14"/>
        <v>312111.96962351725</v>
      </c>
      <c r="M99" s="5">
        <f t="shared" si="14"/>
        <v>313597.20866341464</v>
      </c>
      <c r="N99" s="8">
        <f t="shared" si="14"/>
        <v>315412.05378839589</v>
      </c>
      <c r="O99" s="5">
        <f t="shared" si="14"/>
        <v>0</v>
      </c>
      <c r="P99" s="5">
        <f t="shared" si="14"/>
        <v>0</v>
      </c>
      <c r="Q99" s="5">
        <f t="shared" si="14"/>
        <v>0</v>
      </c>
      <c r="R99" s="5">
        <f t="shared" si="14"/>
        <v>0</v>
      </c>
      <c r="S99" s="8">
        <f t="shared" si="14"/>
        <v>0</v>
      </c>
      <c r="T99" s="5">
        <f t="shared" si="14"/>
        <v>0</v>
      </c>
      <c r="U99" s="5">
        <f t="shared" si="14"/>
        <v>0</v>
      </c>
      <c r="V99" s="5">
        <f t="shared" si="14"/>
        <v>0</v>
      </c>
      <c r="W99" s="5">
        <f t="shared" si="14"/>
        <v>0</v>
      </c>
      <c r="X99" s="8">
        <f t="shared" si="14"/>
        <v>0</v>
      </c>
      <c r="Y99" s="5">
        <f t="shared" si="14"/>
        <v>1082710.9159914283</v>
      </c>
      <c r="Z99" s="5">
        <f t="shared" si="14"/>
        <v>309806.91603217158</v>
      </c>
      <c r="AA99" s="5">
        <f t="shared" si="14"/>
        <v>312111.96962351725</v>
      </c>
      <c r="AB99" s="5">
        <f t="shared" si="14"/>
        <v>313597.20866341464</v>
      </c>
      <c r="AC99" s="8">
        <f t="shared" si="14"/>
        <v>315412.05378839589</v>
      </c>
    </row>
    <row r="100" spans="3:44">
      <c r="C100" s="151"/>
      <c r="D100" s="243" t="s">
        <v>367</v>
      </c>
      <c r="E100" s="5"/>
      <c r="F100" s="5"/>
      <c r="G100" s="5"/>
      <c r="H100" s="5"/>
      <c r="I100" s="8"/>
      <c r="J100" s="5">
        <f t="shared" si="15"/>
        <v>1577420.9315819996</v>
      </c>
      <c r="K100" s="5">
        <f t="shared" si="14"/>
        <v>271411.64121026429</v>
      </c>
      <c r="L100" s="5">
        <f t="shared" si="14"/>
        <v>272964.05210933479</v>
      </c>
      <c r="M100" s="5">
        <f t="shared" si="14"/>
        <v>274244.0313131708</v>
      </c>
      <c r="N100" s="8">
        <f t="shared" si="14"/>
        <v>275970.79624048318</v>
      </c>
      <c r="O100" s="5">
        <f t="shared" si="14"/>
        <v>0</v>
      </c>
      <c r="P100" s="5">
        <f t="shared" si="14"/>
        <v>0</v>
      </c>
      <c r="Q100" s="5">
        <f t="shared" si="14"/>
        <v>0</v>
      </c>
      <c r="R100" s="5">
        <f t="shared" si="14"/>
        <v>0</v>
      </c>
      <c r="S100" s="8">
        <f t="shared" si="14"/>
        <v>0</v>
      </c>
      <c r="T100" s="5">
        <f t="shared" si="14"/>
        <v>0</v>
      </c>
      <c r="U100" s="5">
        <f t="shared" si="14"/>
        <v>0</v>
      </c>
      <c r="V100" s="5">
        <f t="shared" si="14"/>
        <v>0</v>
      </c>
      <c r="W100" s="5">
        <f t="shared" si="14"/>
        <v>0</v>
      </c>
      <c r="X100" s="8">
        <f t="shared" si="14"/>
        <v>0</v>
      </c>
      <c r="Y100" s="5">
        <f t="shared" si="14"/>
        <v>1577420.9315819996</v>
      </c>
      <c r="Z100" s="5">
        <f t="shared" si="14"/>
        <v>271411.64121026429</v>
      </c>
      <c r="AA100" s="5">
        <f t="shared" si="14"/>
        <v>272964.05210933479</v>
      </c>
      <c r="AB100" s="5">
        <f t="shared" si="14"/>
        <v>274244.0313131708</v>
      </c>
      <c r="AC100" s="8">
        <f t="shared" si="14"/>
        <v>275970.79624048318</v>
      </c>
    </row>
    <row r="101" spans="3:44">
      <c r="C101" s="151"/>
      <c r="D101" s="243" t="s">
        <v>368</v>
      </c>
      <c r="E101" s="5"/>
      <c r="F101" s="5"/>
      <c r="G101" s="5"/>
      <c r="H101" s="5"/>
      <c r="I101" s="8"/>
      <c r="J101" s="5">
        <f t="shared" si="15"/>
        <v>321866.60221353848</v>
      </c>
      <c r="K101" s="5">
        <f t="shared" si="14"/>
        <v>82402.782320949846</v>
      </c>
      <c r="L101" s="5">
        <f t="shared" si="14"/>
        <v>82812.915090252718</v>
      </c>
      <c r="M101" s="5">
        <f t="shared" si="14"/>
        <v>83550.825293008151</v>
      </c>
      <c r="N101" s="8">
        <f t="shared" si="14"/>
        <v>83482.399642950913</v>
      </c>
      <c r="O101" s="5">
        <f t="shared" si="14"/>
        <v>0</v>
      </c>
      <c r="P101" s="5">
        <f t="shared" si="14"/>
        <v>0</v>
      </c>
      <c r="Q101" s="5">
        <f t="shared" si="14"/>
        <v>0</v>
      </c>
      <c r="R101" s="5">
        <f t="shared" si="14"/>
        <v>0</v>
      </c>
      <c r="S101" s="8">
        <f t="shared" si="14"/>
        <v>0</v>
      </c>
      <c r="T101" s="5">
        <f t="shared" si="14"/>
        <v>0</v>
      </c>
      <c r="U101" s="5">
        <f t="shared" si="14"/>
        <v>0</v>
      </c>
      <c r="V101" s="5">
        <f t="shared" si="14"/>
        <v>0</v>
      </c>
      <c r="W101" s="5">
        <f t="shared" si="14"/>
        <v>0</v>
      </c>
      <c r="X101" s="8">
        <f t="shared" si="14"/>
        <v>0</v>
      </c>
      <c r="Y101" s="5">
        <f t="shared" si="14"/>
        <v>321866.60221353848</v>
      </c>
      <c r="Z101" s="5">
        <f t="shared" si="14"/>
        <v>82402.782320949846</v>
      </c>
      <c r="AA101" s="5">
        <f t="shared" si="14"/>
        <v>82812.915090252718</v>
      </c>
      <c r="AB101" s="5">
        <f t="shared" si="14"/>
        <v>83550.825293008151</v>
      </c>
      <c r="AC101" s="8">
        <f t="shared" si="14"/>
        <v>83482.399642950913</v>
      </c>
    </row>
    <row r="102" spans="3:44">
      <c r="C102" s="151"/>
      <c r="D102" s="243" t="s">
        <v>369</v>
      </c>
      <c r="E102" s="5"/>
      <c r="F102" s="5"/>
      <c r="G102" s="5"/>
      <c r="H102" s="5"/>
      <c r="I102" s="8"/>
      <c r="J102" s="5">
        <f t="shared" si="15"/>
        <v>185567.70472708938</v>
      </c>
      <c r="K102" s="5">
        <f t="shared" si="14"/>
        <v>45297.576836461129</v>
      </c>
      <c r="L102" s="5">
        <f t="shared" si="14"/>
        <v>45260.608808664263</v>
      </c>
      <c r="M102" s="5">
        <f t="shared" si="14"/>
        <v>45663.906591219515</v>
      </c>
      <c r="N102" s="8">
        <f t="shared" si="14"/>
        <v>46080.50432134419</v>
      </c>
      <c r="O102" s="5">
        <f t="shared" si="14"/>
        <v>0</v>
      </c>
      <c r="P102" s="5">
        <f t="shared" si="14"/>
        <v>0</v>
      </c>
      <c r="Q102" s="5">
        <f t="shared" si="14"/>
        <v>0</v>
      </c>
      <c r="R102" s="5">
        <f t="shared" si="14"/>
        <v>0</v>
      </c>
      <c r="S102" s="8">
        <f t="shared" si="14"/>
        <v>0</v>
      </c>
      <c r="T102" s="5">
        <f t="shared" si="14"/>
        <v>0</v>
      </c>
      <c r="U102" s="5">
        <f t="shared" si="14"/>
        <v>0</v>
      </c>
      <c r="V102" s="5">
        <f t="shared" si="14"/>
        <v>0</v>
      </c>
      <c r="W102" s="5">
        <f t="shared" si="14"/>
        <v>0</v>
      </c>
      <c r="X102" s="8">
        <f t="shared" si="14"/>
        <v>0</v>
      </c>
      <c r="Y102" s="5">
        <f t="shared" si="14"/>
        <v>185567.70472708938</v>
      </c>
      <c r="Z102" s="5">
        <f t="shared" si="14"/>
        <v>45297.576836461129</v>
      </c>
      <c r="AA102" s="5">
        <f t="shared" si="14"/>
        <v>45260.608808664263</v>
      </c>
      <c r="AB102" s="5">
        <f t="shared" si="14"/>
        <v>45663.906591219515</v>
      </c>
      <c r="AC102" s="8">
        <f t="shared" si="14"/>
        <v>46080.50432134419</v>
      </c>
      <c r="AD102" s="125">
        <f>SUM(J85:X86)-SUM(J97:X102)*2+SUM(Y97:AC102)</f>
        <v>0</v>
      </c>
    </row>
    <row r="104" spans="3:44">
      <c r="C104" s="322" t="s">
        <v>371</v>
      </c>
    </row>
    <row r="105" spans="3:44">
      <c r="C105" s="151"/>
      <c r="D105" s="243" t="s">
        <v>364</v>
      </c>
      <c r="E105" s="5"/>
      <c r="F105" s="5"/>
      <c r="G105" s="5"/>
      <c r="H105" s="5"/>
      <c r="I105" s="8"/>
      <c r="J105" s="5">
        <f>J32+J38</f>
        <v>0</v>
      </c>
      <c r="K105" s="5">
        <f t="shared" ref="K105:AC110" si="16">K32+K38</f>
        <v>0</v>
      </c>
      <c r="L105" s="5">
        <f t="shared" si="16"/>
        <v>0</v>
      </c>
      <c r="M105" s="5">
        <f t="shared" si="16"/>
        <v>0</v>
      </c>
      <c r="N105" s="8">
        <f t="shared" si="16"/>
        <v>0</v>
      </c>
      <c r="O105" s="5">
        <f t="shared" si="16"/>
        <v>852051.12397469999</v>
      </c>
      <c r="P105" s="5">
        <f t="shared" si="16"/>
        <v>612868.04668206</v>
      </c>
      <c r="Q105" s="5">
        <f t="shared" si="16"/>
        <v>610304.05321937986</v>
      </c>
      <c r="R105" s="5">
        <f t="shared" si="16"/>
        <v>608056.22753459995</v>
      </c>
      <c r="S105" s="8">
        <f t="shared" si="16"/>
        <v>605492.23407191993</v>
      </c>
      <c r="T105" s="5">
        <f t="shared" si="16"/>
        <v>241369.19999999998</v>
      </c>
      <c r="U105" s="5">
        <f t="shared" si="16"/>
        <v>140527.69999999998</v>
      </c>
      <c r="V105" s="5">
        <f t="shared" si="16"/>
        <v>139954.01999999999</v>
      </c>
      <c r="W105" s="5">
        <f t="shared" si="16"/>
        <v>139510.76</v>
      </c>
      <c r="X105" s="8">
        <f t="shared" si="16"/>
        <v>138937.07999999999</v>
      </c>
      <c r="Y105" s="5">
        <f t="shared" si="16"/>
        <v>1093420.3239746999</v>
      </c>
      <c r="Z105" s="5">
        <f t="shared" si="16"/>
        <v>753395.74668205995</v>
      </c>
      <c r="AA105" s="5">
        <f t="shared" si="16"/>
        <v>750258.07321937988</v>
      </c>
      <c r="AB105" s="5">
        <f t="shared" si="16"/>
        <v>747566.98753459996</v>
      </c>
      <c r="AC105" s="8">
        <f t="shared" si="16"/>
        <v>744429.31407192</v>
      </c>
    </row>
    <row r="106" spans="3:44">
      <c r="C106" s="151"/>
      <c r="D106" s="243" t="s">
        <v>365</v>
      </c>
      <c r="E106" s="5"/>
      <c r="F106" s="5"/>
      <c r="G106" s="5"/>
      <c r="H106" s="5"/>
      <c r="I106" s="8"/>
      <c r="J106" s="5">
        <f t="shared" ref="J106:Y110" si="17">J33+J39</f>
        <v>0</v>
      </c>
      <c r="K106" s="5">
        <f t="shared" si="17"/>
        <v>0</v>
      </c>
      <c r="L106" s="5">
        <f t="shared" si="17"/>
        <v>0</v>
      </c>
      <c r="M106" s="5">
        <f t="shared" si="17"/>
        <v>0</v>
      </c>
      <c r="N106" s="8">
        <f t="shared" si="17"/>
        <v>0</v>
      </c>
      <c r="O106" s="5">
        <f t="shared" si="17"/>
        <v>506128.92371261993</v>
      </c>
      <c r="P106" s="5">
        <f t="shared" si="17"/>
        <v>362922.24594365997</v>
      </c>
      <c r="Q106" s="5">
        <f t="shared" si="17"/>
        <v>361956.41699021996</v>
      </c>
      <c r="R106" s="5">
        <f t="shared" si="17"/>
        <v>360340.92686124</v>
      </c>
      <c r="S106" s="8">
        <f t="shared" si="17"/>
        <v>359691.2656857</v>
      </c>
      <c r="T106" s="5">
        <f t="shared" si="17"/>
        <v>99159.4</v>
      </c>
      <c r="U106" s="5">
        <f t="shared" si="17"/>
        <v>39844.299999999996</v>
      </c>
      <c r="V106" s="5">
        <f t="shared" si="17"/>
        <v>39687.879999999997</v>
      </c>
      <c r="W106" s="5">
        <f t="shared" si="17"/>
        <v>39505.46</v>
      </c>
      <c r="X106" s="8">
        <f t="shared" si="17"/>
        <v>39479.46</v>
      </c>
      <c r="Y106" s="5">
        <f t="shared" si="17"/>
        <v>605288.32371261995</v>
      </c>
      <c r="Z106" s="5">
        <f t="shared" si="16"/>
        <v>402766.54594365996</v>
      </c>
      <c r="AA106" s="5">
        <f t="shared" si="16"/>
        <v>401644.29699021997</v>
      </c>
      <c r="AB106" s="5">
        <f t="shared" si="16"/>
        <v>399846.38686124003</v>
      </c>
      <c r="AC106" s="8">
        <f t="shared" si="16"/>
        <v>399170.72568569996</v>
      </c>
    </row>
    <row r="107" spans="3:44">
      <c r="C107" s="151"/>
      <c r="D107" s="243" t="s">
        <v>366</v>
      </c>
      <c r="E107" s="5"/>
      <c r="F107" s="5"/>
      <c r="G107" s="5"/>
      <c r="H107" s="5"/>
      <c r="I107" s="8"/>
      <c r="J107" s="5">
        <f t="shared" si="17"/>
        <v>0</v>
      </c>
      <c r="K107" s="5">
        <f t="shared" si="16"/>
        <v>0</v>
      </c>
      <c r="L107" s="5">
        <f t="shared" si="16"/>
        <v>0</v>
      </c>
      <c r="M107" s="5">
        <f t="shared" si="16"/>
        <v>0</v>
      </c>
      <c r="N107" s="8">
        <f t="shared" si="16"/>
        <v>0</v>
      </c>
      <c r="O107" s="5">
        <f t="shared" si="16"/>
        <v>632641.85469342</v>
      </c>
      <c r="P107" s="5">
        <f t="shared" si="16"/>
        <v>410701.40378747997</v>
      </c>
      <c r="Q107" s="5">
        <f t="shared" si="16"/>
        <v>409355.35843644</v>
      </c>
      <c r="R107" s="5">
        <f t="shared" si="16"/>
        <v>407693.14530750003</v>
      </c>
      <c r="S107" s="8">
        <f t="shared" si="16"/>
        <v>406030.93217855995</v>
      </c>
      <c r="T107" s="5">
        <f t="shared" si="16"/>
        <v>198427.49999999997</v>
      </c>
      <c r="U107" s="5">
        <f t="shared" si="16"/>
        <v>105802.87999999999</v>
      </c>
      <c r="V107" s="5">
        <f t="shared" si="16"/>
        <v>105516.04</v>
      </c>
      <c r="W107" s="5">
        <f t="shared" si="16"/>
        <v>105098.77999999998</v>
      </c>
      <c r="X107" s="8">
        <f t="shared" si="16"/>
        <v>104681.51999999999</v>
      </c>
      <c r="Y107" s="5">
        <f t="shared" si="16"/>
        <v>831069.35469342</v>
      </c>
      <c r="Z107" s="5">
        <f t="shared" si="16"/>
        <v>516504.28378747997</v>
      </c>
      <c r="AA107" s="5">
        <f t="shared" si="16"/>
        <v>514871.39843643998</v>
      </c>
      <c r="AB107" s="5">
        <f t="shared" si="16"/>
        <v>512791.92530749994</v>
      </c>
      <c r="AC107" s="8">
        <f t="shared" si="16"/>
        <v>510712.45217855996</v>
      </c>
    </row>
    <row r="108" spans="3:44">
      <c r="C108" s="151"/>
      <c r="D108" s="243" t="s">
        <v>367</v>
      </c>
      <c r="E108" s="5"/>
      <c r="F108" s="5"/>
      <c r="G108" s="5"/>
      <c r="H108" s="5"/>
      <c r="I108" s="8"/>
      <c r="J108" s="5">
        <f t="shared" si="17"/>
        <v>0</v>
      </c>
      <c r="K108" s="5">
        <f t="shared" si="16"/>
        <v>0</v>
      </c>
      <c r="L108" s="5">
        <f t="shared" si="16"/>
        <v>0</v>
      </c>
      <c r="M108" s="5">
        <f t="shared" si="16"/>
        <v>0</v>
      </c>
      <c r="N108" s="8">
        <f t="shared" si="16"/>
        <v>0</v>
      </c>
      <c r="O108" s="5">
        <f t="shared" si="16"/>
        <v>694450.40283215989</v>
      </c>
      <c r="P108" s="5">
        <f t="shared" si="16"/>
        <v>253074.10494599998</v>
      </c>
      <c r="Q108" s="5">
        <f t="shared" si="16"/>
        <v>252340.92172691997</v>
      </c>
      <c r="R108" s="5">
        <f t="shared" si="16"/>
        <v>250958.07733229996</v>
      </c>
      <c r="S108" s="8">
        <f t="shared" si="16"/>
        <v>250591.48572275997</v>
      </c>
      <c r="T108" s="5">
        <f t="shared" si="16"/>
        <v>223060.53999999998</v>
      </c>
      <c r="U108" s="5">
        <f t="shared" si="16"/>
        <v>66034.859999999986</v>
      </c>
      <c r="V108" s="5">
        <f t="shared" si="16"/>
        <v>65774.01999999999</v>
      </c>
      <c r="W108" s="5">
        <f t="shared" si="16"/>
        <v>65487.179999999993</v>
      </c>
      <c r="X108" s="8">
        <f t="shared" si="16"/>
        <v>65356.759999999995</v>
      </c>
      <c r="Y108" s="5">
        <f t="shared" si="16"/>
        <v>917510.94283215981</v>
      </c>
      <c r="Z108" s="5">
        <f t="shared" si="16"/>
        <v>319108.96494599996</v>
      </c>
      <c r="AA108" s="5">
        <f t="shared" si="16"/>
        <v>318114.94172691996</v>
      </c>
      <c r="AB108" s="5">
        <f t="shared" si="16"/>
        <v>316445.25733229995</v>
      </c>
      <c r="AC108" s="8">
        <f t="shared" si="16"/>
        <v>315948.24572275998</v>
      </c>
      <c r="AK108" s="321"/>
      <c r="AL108" s="321"/>
      <c r="AM108" s="321"/>
      <c r="AN108" s="321"/>
      <c r="AO108" s="321"/>
      <c r="AP108" s="321"/>
      <c r="AQ108" s="321"/>
      <c r="AR108" s="321"/>
    </row>
    <row r="109" spans="3:44">
      <c r="C109" s="151"/>
      <c r="D109" s="243" t="s">
        <v>368</v>
      </c>
      <c r="E109" s="5"/>
      <c r="F109" s="5"/>
      <c r="G109" s="5"/>
      <c r="H109" s="5"/>
      <c r="I109" s="8"/>
      <c r="J109" s="5">
        <f t="shared" si="17"/>
        <v>0</v>
      </c>
      <c r="K109" s="5">
        <f t="shared" si="16"/>
        <v>0</v>
      </c>
      <c r="L109" s="5">
        <f t="shared" si="16"/>
        <v>0</v>
      </c>
      <c r="M109" s="5">
        <f t="shared" si="16"/>
        <v>0</v>
      </c>
      <c r="N109" s="8">
        <f t="shared" si="16"/>
        <v>0</v>
      </c>
      <c r="O109" s="5">
        <f t="shared" si="16"/>
        <v>259182.72415152</v>
      </c>
      <c r="P109" s="5">
        <f t="shared" si="16"/>
        <v>107760.91598766</v>
      </c>
      <c r="Q109" s="5">
        <f t="shared" si="16"/>
        <v>107394.32437812</v>
      </c>
      <c r="R109" s="5">
        <f t="shared" si="16"/>
        <v>107394.32437812</v>
      </c>
      <c r="S109" s="8">
        <f t="shared" si="16"/>
        <v>106314.02297334</v>
      </c>
      <c r="T109" s="5">
        <f t="shared" si="16"/>
        <v>70784.079999999987</v>
      </c>
      <c r="U109" s="5">
        <f t="shared" si="16"/>
        <v>16685.78</v>
      </c>
      <c r="V109" s="5">
        <f t="shared" si="16"/>
        <v>16555.36</v>
      </c>
      <c r="W109" s="5">
        <f t="shared" si="16"/>
        <v>16555.36</v>
      </c>
      <c r="X109" s="8">
        <f t="shared" si="16"/>
        <v>16398.939999999999</v>
      </c>
      <c r="Y109" s="5">
        <f t="shared" si="16"/>
        <v>329966.80415152002</v>
      </c>
      <c r="Z109" s="5">
        <f t="shared" si="16"/>
        <v>124446.69598766</v>
      </c>
      <c r="AA109" s="5">
        <f t="shared" si="16"/>
        <v>123949.68437812</v>
      </c>
      <c r="AB109" s="5">
        <f t="shared" si="16"/>
        <v>123949.68437812</v>
      </c>
      <c r="AC109" s="8">
        <f t="shared" si="16"/>
        <v>122712.96297334001</v>
      </c>
      <c r="AK109" s="321"/>
      <c r="AL109" s="321"/>
      <c r="AM109" s="321"/>
      <c r="AN109" s="321"/>
      <c r="AO109" s="321"/>
    </row>
    <row r="110" spans="3:44">
      <c r="C110" s="151"/>
      <c r="D110" s="243" t="s">
        <v>369</v>
      </c>
      <c r="E110" s="5"/>
      <c r="F110" s="5"/>
      <c r="G110" s="5"/>
      <c r="H110" s="5"/>
      <c r="I110" s="8"/>
      <c r="J110" s="5">
        <f t="shared" si="17"/>
        <v>0</v>
      </c>
      <c r="K110" s="5">
        <f t="shared" si="16"/>
        <v>0</v>
      </c>
      <c r="L110" s="5">
        <f t="shared" si="16"/>
        <v>0</v>
      </c>
      <c r="M110" s="5">
        <f t="shared" si="16"/>
        <v>0</v>
      </c>
      <c r="N110" s="8">
        <f t="shared" si="16"/>
        <v>0</v>
      </c>
      <c r="O110" s="5">
        <f t="shared" si="16"/>
        <v>160745.29358939998</v>
      </c>
      <c r="P110" s="5">
        <f t="shared" si="16"/>
        <v>103612.29468876</v>
      </c>
      <c r="Q110" s="5">
        <f t="shared" si="16"/>
        <v>102696.88956696</v>
      </c>
      <c r="R110" s="5">
        <f t="shared" si="16"/>
        <v>102696.88956696</v>
      </c>
      <c r="S110" s="8">
        <f t="shared" si="16"/>
        <v>102696.88956696</v>
      </c>
      <c r="T110" s="5">
        <f t="shared" si="16"/>
        <v>15152.199999999999</v>
      </c>
      <c r="U110" s="5">
        <f t="shared" si="16"/>
        <v>8813.619999999999</v>
      </c>
      <c r="V110" s="5">
        <f t="shared" si="16"/>
        <v>8787.619999999999</v>
      </c>
      <c r="W110" s="5">
        <f t="shared" si="16"/>
        <v>8787.619999999999</v>
      </c>
      <c r="X110" s="8">
        <f t="shared" si="16"/>
        <v>8787.619999999999</v>
      </c>
      <c r="Y110" s="5">
        <f t="shared" si="16"/>
        <v>175897.49358939999</v>
      </c>
      <c r="Z110" s="5">
        <f t="shared" si="16"/>
        <v>112425.91468875999</v>
      </c>
      <c r="AA110" s="5">
        <f t="shared" si="16"/>
        <v>111484.50956696</v>
      </c>
      <c r="AB110" s="5">
        <f t="shared" si="16"/>
        <v>111484.50956696</v>
      </c>
      <c r="AC110" s="8">
        <f t="shared" si="16"/>
        <v>111484.50956696</v>
      </c>
      <c r="AD110" s="125">
        <f>SUM(J87:X87)-SUM(J105:X110)*2+SUM(Y105:AC110)-SUM(Y44:AC45)</f>
        <v>2.9918737709522247E-8</v>
      </c>
      <c r="AK110" s="321"/>
      <c r="AL110" s="321"/>
      <c r="AM110" s="321"/>
      <c r="AN110" s="321"/>
      <c r="AO110" s="321"/>
    </row>
    <row r="112" spans="3:44">
      <c r="C112" s="151" t="s">
        <v>420</v>
      </c>
      <c r="D112" s="243"/>
      <c r="E112" s="5"/>
      <c r="F112" s="5"/>
      <c r="G112" s="5"/>
      <c r="H112" s="5"/>
      <c r="I112" s="8"/>
      <c r="J112" s="5"/>
      <c r="K112" s="5"/>
      <c r="L112" s="5"/>
      <c r="M112" s="5"/>
      <c r="N112" s="8"/>
      <c r="O112" s="5"/>
      <c r="P112" s="5"/>
      <c r="Q112" s="5"/>
      <c r="R112" s="5"/>
      <c r="S112" s="8"/>
      <c r="T112" s="5"/>
      <c r="U112" s="5"/>
      <c r="V112" s="5"/>
      <c r="W112" s="5"/>
      <c r="X112" s="8"/>
      <c r="Y112" s="5">
        <f>SUMPRODUCT('PAL Vols'!L97:L102*'PAL Rates'!J20:J25)+SUM(Y14:Y19)</f>
        <v>1053185.8894642633</v>
      </c>
      <c r="Z112" s="5">
        <f>SUMPRODUCT('PAL Vols'!M97:M102*'PAL Rates'!K26:K31)+SUM(Z14:Z19)</f>
        <v>1085562.9382560961</v>
      </c>
      <c r="AA112" s="5">
        <f>SUMPRODUCT('PAL Vols'!N97:N102*'PAL Rates'!L26:L31)+SUM(AA14:AA19)</f>
        <v>1092045.1897266633</v>
      </c>
      <c r="AB112" s="5">
        <f>SUMPRODUCT('PAL Vols'!O97:O102*'PAL Rates'!M26:M31)+SUM(AB14:AB19)</f>
        <v>1097802.3393925205</v>
      </c>
      <c r="AC112" s="8">
        <f>SUMPRODUCT('PAL Vols'!P97:P102*'PAL Rates'!N26:N31)+SUM(AC14:AC19)</f>
        <v>1103888.7705854557</v>
      </c>
      <c r="AD112" s="321"/>
    </row>
    <row r="113" spans="3:30">
      <c r="C113" s="151" t="s">
        <v>422</v>
      </c>
      <c r="D113" s="243"/>
      <c r="E113" s="5"/>
      <c r="F113" s="5"/>
      <c r="G113" s="5"/>
      <c r="H113" s="5"/>
      <c r="I113" s="8"/>
      <c r="J113" s="5"/>
      <c r="K113" s="5"/>
      <c r="L113" s="5"/>
      <c r="M113" s="5"/>
      <c r="N113" s="8"/>
      <c r="O113" s="5"/>
      <c r="P113" s="5"/>
      <c r="Q113" s="5"/>
      <c r="R113" s="5"/>
      <c r="S113" s="8"/>
      <c r="T113" s="5"/>
      <c r="U113" s="5"/>
      <c r="V113" s="5"/>
      <c r="W113" s="5"/>
      <c r="X113" s="8"/>
      <c r="Y113" s="5">
        <f>SUMPRODUCT('PAL Vols'!L97:L102*'PAL Rates'!O38:O43+'PAL Vols'!L97:L102*'PAL Rates'!T38:T43)+SUM(Y32:Y37)</f>
        <v>2191595.3553640801</v>
      </c>
      <c r="Z113" s="5">
        <f>SUMPRODUCT('PAL Vols'!M97:M102*'PAL Rates'!P38:P43+'PAL Vols'!M97:M102*'PAL Rates'!U38:U43)+SUM(Z32:Z37)</f>
        <v>2228648.1520356201</v>
      </c>
      <c r="AA113" s="5">
        <f>SUMPRODUCT('PAL Vols'!N97:N102*'PAL Rates'!Q38:Q43+'PAL Vols'!N97:N102*'PAL Rates'!V38:V43)+SUM(AA32:AA37)</f>
        <v>2220322.9043180398</v>
      </c>
      <c r="AB113" s="5">
        <f>SUMPRODUCT('PAL Vols'!O97:O102*'PAL Rates'!R38:R43+'PAL Vols'!O97:O102*'PAL Rates'!W38:W43)+SUM(AB32:AB37)</f>
        <v>2212084.7509807199</v>
      </c>
      <c r="AC113" s="8">
        <f>SUMPRODUCT('PAL Vols'!P97:P102*'PAL Rates'!S38:S43+'PAL Vols'!P97:P102*'PAL Rates'!X38:X43)+SUM(AC32:AC37)</f>
        <v>2204458.2101992401</v>
      </c>
    </row>
    <row r="114" spans="3:30">
      <c r="C114" s="151" t="s">
        <v>421</v>
      </c>
      <c r="D114" s="243"/>
      <c r="E114" s="5"/>
      <c r="F114" s="5"/>
      <c r="G114" s="5"/>
      <c r="H114" s="5"/>
      <c r="I114" s="8"/>
      <c r="J114" s="5"/>
      <c r="K114" s="5"/>
      <c r="L114" s="5"/>
      <c r="M114" s="5"/>
      <c r="N114" s="8"/>
      <c r="O114" s="5"/>
      <c r="P114" s="5"/>
      <c r="Q114" s="5"/>
      <c r="R114" s="5"/>
      <c r="S114" s="8"/>
      <c r="T114" s="5"/>
      <c r="U114" s="5"/>
      <c r="V114" s="5"/>
      <c r="W114" s="5"/>
      <c r="X114" s="8"/>
      <c r="Y114" s="5">
        <f>SUMPRODUCT('PAL Vols'!L105:L110*'PAL Rates'!J26:J31)</f>
        <v>1091520.6383764027</v>
      </c>
      <c r="Z114" s="5">
        <f>SUMPRODUCT('PAL Vols'!M105:M110*'PAL Rates'!K26:K31)</f>
        <v>0</v>
      </c>
      <c r="AA114" s="5">
        <f>SUMPRODUCT('PAL Vols'!N105:N110*'PAL Rates'!L26:L31)</f>
        <v>0</v>
      </c>
      <c r="AB114" s="5">
        <f>SUMPRODUCT('PAL Vols'!O105:O110*'PAL Rates'!M26:M31)</f>
        <v>0</v>
      </c>
      <c r="AC114" s="8">
        <f>SUMPRODUCT('PAL Vols'!P105:P110*'PAL Rates'!N26:N31)</f>
        <v>0</v>
      </c>
    </row>
    <row r="115" spans="3:30">
      <c r="C115" s="151" t="s">
        <v>423</v>
      </c>
      <c r="D115" s="243"/>
      <c r="E115" s="5"/>
      <c r="F115" s="5"/>
      <c r="G115" s="5"/>
      <c r="H115" s="5"/>
      <c r="I115" s="8"/>
      <c r="J115" s="5"/>
      <c r="K115" s="5"/>
      <c r="L115" s="5"/>
      <c r="M115" s="5"/>
      <c r="N115" s="8"/>
      <c r="O115" s="5"/>
      <c r="P115" s="5"/>
      <c r="Q115" s="5"/>
      <c r="R115" s="5"/>
      <c r="S115" s="8"/>
      <c r="T115" s="5"/>
      <c r="U115" s="5"/>
      <c r="V115" s="5"/>
      <c r="W115" s="5"/>
      <c r="X115" s="8"/>
      <c r="Y115" s="5">
        <f>SUMPRODUCT('PAL Vols'!L105:L110*'PAL Rates'!O38:O43+'PAL Vols'!L105:L110*'PAL Rates'!T38:T43)</f>
        <v>1761557.8875897399</v>
      </c>
      <c r="Z115" s="5">
        <f>SUMPRODUCT('PAL Vols'!M105:M110*'PAL Rates'!P38:P43+'PAL Vols'!M105:M110*'PAL Rates'!U38:U43)</f>
        <v>0</v>
      </c>
      <c r="AA115" s="5">
        <f>SUMPRODUCT('PAL Vols'!N105:N110*'PAL Rates'!Q38:Q43+'PAL Vols'!N105:N110*'PAL Rates'!V38:V43)</f>
        <v>0</v>
      </c>
      <c r="AB115" s="5">
        <f>SUMPRODUCT('PAL Vols'!O105:O110*'PAL Rates'!R38:R43+'PAL Vols'!O105:O110*'PAL Rates'!W38:W43)</f>
        <v>0</v>
      </c>
      <c r="AC115" s="8">
        <f>SUMPRODUCT('PAL Vols'!P105:P110*'PAL Rates'!S38:S43+'PAL Vols'!P105:P110*'PAL Rates'!X38:X43)</f>
        <v>0</v>
      </c>
    </row>
    <row r="116" spans="3:30">
      <c r="C116" s="151" t="s">
        <v>427</v>
      </c>
      <c r="D116" s="243"/>
      <c r="E116" s="5"/>
      <c r="F116" s="5"/>
      <c r="G116" s="5"/>
      <c r="H116" s="5"/>
      <c r="I116" s="8"/>
      <c r="J116" s="5"/>
      <c r="K116" s="5"/>
      <c r="L116" s="5"/>
      <c r="M116" s="5"/>
      <c r="N116" s="8"/>
      <c r="O116" s="5"/>
      <c r="P116" s="5"/>
      <c r="Q116" s="5"/>
      <c r="R116" s="5"/>
      <c r="S116" s="8"/>
      <c r="T116" s="5"/>
      <c r="U116" s="5"/>
      <c r="V116" s="5"/>
      <c r="W116" s="5"/>
      <c r="X116" s="8"/>
      <c r="Y116" s="5">
        <f>Y50</f>
        <v>1389627.7092335813</v>
      </c>
      <c r="Z116" s="5">
        <f t="shared" ref="Z116:AC116" si="18">Z50</f>
        <v>1914571.9695710461</v>
      </c>
      <c r="AA116" s="5">
        <f t="shared" si="18"/>
        <v>145652.62066787004</v>
      </c>
      <c r="AB116" s="5">
        <f t="shared" si="18"/>
        <v>138694.82411707318</v>
      </c>
      <c r="AC116" s="8">
        <f t="shared" si="18"/>
        <v>61653.358284547874</v>
      </c>
    </row>
    <row r="117" spans="3:30">
      <c r="C117" s="151" t="s">
        <v>428</v>
      </c>
      <c r="D117" s="243"/>
      <c r="E117" s="5"/>
      <c r="F117" s="5"/>
      <c r="G117" s="5"/>
      <c r="H117" s="5"/>
      <c r="I117" s="8"/>
      <c r="J117" s="5"/>
      <c r="K117" s="5"/>
      <c r="L117" s="5"/>
      <c r="M117" s="5"/>
      <c r="N117" s="8"/>
      <c r="O117" s="5"/>
      <c r="P117" s="5"/>
      <c r="Q117" s="5"/>
      <c r="R117" s="5"/>
      <c r="S117" s="8"/>
      <c r="T117" s="5"/>
      <c r="U117" s="5"/>
      <c r="V117" s="5"/>
      <c r="W117" s="5"/>
      <c r="X117" s="8"/>
      <c r="Y117" s="5">
        <f>Y56</f>
        <v>1249861.6587262559</v>
      </c>
      <c r="Z117" s="5">
        <f t="shared" ref="Z117:AC117" si="19">Z56</f>
        <v>1700301.1511630069</v>
      </c>
      <c r="AA117" s="5">
        <f t="shared" si="19"/>
        <v>128080.23906348506</v>
      </c>
      <c r="AB117" s="5">
        <f t="shared" si="19"/>
        <v>120884.72001497466</v>
      </c>
      <c r="AC117" s="8">
        <f t="shared" si="19"/>
        <v>53250.505166535593</v>
      </c>
      <c r="AD117" s="125">
        <f>SUM(Y112:AC117)-SUM(Y14:AC19,Y26:AC43,Y50:AC50,Y56:AC56)</f>
        <v>0</v>
      </c>
    </row>
    <row r="118" spans="3:30">
      <c r="C118" s="151" t="s">
        <v>433</v>
      </c>
      <c r="D118" s="243"/>
      <c r="E118" s="5"/>
      <c r="F118" s="5"/>
      <c r="G118" s="5"/>
      <c r="H118" s="5"/>
      <c r="I118" s="8"/>
      <c r="J118" s="5"/>
      <c r="K118" s="5"/>
      <c r="L118" s="5"/>
      <c r="M118" s="5"/>
      <c r="N118" s="8"/>
      <c r="O118" s="5"/>
      <c r="P118" s="5"/>
      <c r="Q118" s="5"/>
      <c r="R118" s="5"/>
      <c r="S118" s="8"/>
      <c r="T118" s="5"/>
      <c r="U118" s="5"/>
      <c r="V118" s="5"/>
      <c r="W118" s="5"/>
      <c r="X118" s="8"/>
      <c r="Y118" s="5">
        <f>SUMPRODUCT('PAL Vols'!L113:L116,'PAL Rates'!J48:J51)</f>
        <v>326752.19685743097</v>
      </c>
      <c r="Z118" s="5">
        <f>SUMPRODUCT('PAL Vols'!M113:M116,'PAL Rates'!K48:K51)</f>
        <v>357722.42200941179</v>
      </c>
      <c r="AA118" s="5">
        <f>SUMPRODUCT('PAL Vols'!N113:N116,'PAL Rates'!L48:L51)</f>
        <v>370620.06963749847</v>
      </c>
      <c r="AB118" s="5">
        <f>SUMPRODUCT('PAL Vols'!O113:O116,'PAL Rates'!M48:M51)</f>
        <v>376735.99638093502</v>
      </c>
      <c r="AC118" s="8">
        <f>SUMPRODUCT('PAL Vols'!P113:P116,'PAL Rates'!N48:N51)</f>
        <v>380447.55912284012</v>
      </c>
    </row>
    <row r="119" spans="3:30">
      <c r="C119" s="151" t="s">
        <v>432</v>
      </c>
      <c r="D119" s="243"/>
      <c r="E119" s="5"/>
      <c r="F119" s="5"/>
      <c r="G119" s="5"/>
      <c r="H119" s="5"/>
      <c r="I119" s="8"/>
      <c r="J119" s="5"/>
      <c r="K119" s="5"/>
      <c r="L119" s="5"/>
      <c r="M119" s="5"/>
      <c r="N119" s="8"/>
      <c r="O119" s="5"/>
      <c r="P119" s="5"/>
      <c r="Q119" s="5"/>
      <c r="R119" s="5"/>
      <c r="S119" s="8"/>
      <c r="T119" s="5"/>
      <c r="U119" s="5"/>
      <c r="V119" s="5"/>
      <c r="W119" s="5"/>
      <c r="X119" s="8"/>
      <c r="Y119" s="5">
        <f>SUMPRODUCT('PAL Vols'!L117:L120,'PAL Rates'!O54:O57)</f>
        <v>113385.48623531999</v>
      </c>
      <c r="Z119" s="5">
        <f>SUMPRODUCT('PAL Vols'!M117:M120,'PAL Rates'!P54:P57)</f>
        <v>131409.45734321998</v>
      </c>
      <c r="AA119" s="5">
        <f>SUMPRODUCT('PAL Vols'!N117:N120,'PAL Rates'!Q54:Q57)</f>
        <v>134519.431698</v>
      </c>
      <c r="AB119" s="5">
        <f>SUMPRODUCT('PAL Vols'!O117:O120,'PAL Rates'!R54:R57)</f>
        <v>137289.23986536</v>
      </c>
      <c r="AC119" s="8">
        <f>SUMPRODUCT('PAL Vols'!P117:P120,'PAL Rates'!S54:S57)</f>
        <v>138849.13394903997</v>
      </c>
    </row>
    <row r="120" spans="3:30">
      <c r="C120" s="151" t="s">
        <v>434</v>
      </c>
      <c r="D120" s="243"/>
      <c r="E120" s="5"/>
      <c r="F120" s="5"/>
      <c r="G120" s="5"/>
      <c r="H120" s="5"/>
      <c r="I120" s="8"/>
      <c r="J120" s="5"/>
      <c r="K120" s="5"/>
      <c r="L120" s="5"/>
      <c r="M120" s="5"/>
      <c r="N120" s="8"/>
      <c r="O120" s="5"/>
      <c r="P120" s="5"/>
      <c r="Q120" s="5"/>
      <c r="R120" s="5"/>
      <c r="S120" s="8"/>
      <c r="T120" s="5"/>
      <c r="U120" s="5"/>
      <c r="V120" s="5"/>
      <c r="W120" s="5"/>
      <c r="X120" s="8"/>
      <c r="Y120" s="5">
        <f>Y88-Y116-Y118</f>
        <v>1682879.3436336967</v>
      </c>
      <c r="Z120" s="5">
        <f t="shared" ref="Z120:AC120" si="20">Z88-Z116-Z118</f>
        <v>257098.08569997031</v>
      </c>
      <c r="AA120" s="5">
        <f t="shared" si="20"/>
        <v>63871.168970896862</v>
      </c>
      <c r="AB120" s="5">
        <f t="shared" si="20"/>
        <v>64937.885975510988</v>
      </c>
      <c r="AC120" s="8">
        <f t="shared" si="20"/>
        <v>65756.589539596462</v>
      </c>
    </row>
    <row r="121" spans="3:30">
      <c r="C121" s="151" t="s">
        <v>435</v>
      </c>
      <c r="D121" s="243"/>
      <c r="E121" s="5"/>
      <c r="F121" s="5"/>
      <c r="G121" s="5"/>
      <c r="H121" s="5"/>
      <c r="I121" s="8"/>
      <c r="J121" s="5"/>
      <c r="K121" s="5"/>
      <c r="L121" s="5"/>
      <c r="M121" s="5"/>
      <c r="N121" s="8"/>
      <c r="O121" s="5"/>
      <c r="P121" s="5"/>
      <c r="Q121" s="5"/>
      <c r="R121" s="5"/>
      <c r="S121" s="8"/>
      <c r="T121" s="5"/>
      <c r="U121" s="5"/>
      <c r="V121" s="5"/>
      <c r="W121" s="5"/>
      <c r="X121" s="8"/>
      <c r="Y121" s="5">
        <f>Y89-Y117-Y119</f>
        <v>1021503.9411511897</v>
      </c>
      <c r="Z121" s="5">
        <f t="shared" ref="Z121:AC121" si="21">Z89-Z117-Z119</f>
        <v>165820.52199191021</v>
      </c>
      <c r="AA121" s="5">
        <f t="shared" si="21"/>
        <v>69282.655627982807</v>
      </c>
      <c r="AB121" s="5">
        <f t="shared" si="21"/>
        <v>83288.904533026129</v>
      </c>
      <c r="AC121" s="8">
        <f t="shared" si="21"/>
        <v>75487.884143292235</v>
      </c>
      <c r="AD121" s="125">
        <f>SUM(Y116:AC121)-SUM(Y93:AC93)</f>
        <v>0</v>
      </c>
    </row>
    <row r="123" spans="3:30">
      <c r="Y123" s="321"/>
    </row>
    <row r="124" spans="3:30">
      <c r="Y124" s="321"/>
    </row>
    <row r="125" spans="3:30">
      <c r="Y125" s="321"/>
    </row>
    <row r="126" spans="3:30">
      <c r="Y126" s="321"/>
      <c r="Z126" s="321"/>
      <c r="AA126" s="321"/>
      <c r="AB126" s="321"/>
      <c r="AC126" s="321"/>
    </row>
  </sheetData>
  <autoFilter ref="B7:X80"/>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8"/>
  </sheetPr>
  <dimension ref="A1:AA89"/>
  <sheetViews>
    <sheetView showGridLines="0" zoomScale="70" zoomScaleNormal="70" workbookViewId="0">
      <pane xSplit="9" ySplit="7" topLeftCell="J8" activePane="bottomRight" state="frozen"/>
      <selection activeCell="B51" sqref="B51"/>
      <selection pane="topRight" activeCell="B51" sqref="B51"/>
      <selection pane="bottomLeft" activeCell="B51" sqref="B51"/>
      <selection pane="bottomRight" activeCell="J51" sqref="J51"/>
    </sheetView>
  </sheetViews>
  <sheetFormatPr defaultRowHeight="12.75"/>
  <cols>
    <col min="1" max="1" width="3.42578125" customWidth="1"/>
    <col min="2" max="2" width="2.28515625" bestFit="1" customWidth="1"/>
    <col min="3" max="3" width="5.5703125" customWidth="1"/>
    <col min="4" max="4" width="10.7109375" bestFit="1" customWidth="1"/>
    <col min="5" max="5" width="12.140625" bestFit="1" customWidth="1"/>
    <col min="6" max="6" width="4.28515625" bestFit="1" customWidth="1"/>
    <col min="7" max="8" width="12.5703125" bestFit="1" customWidth="1"/>
    <col min="9" max="9" width="48.140625" bestFit="1" customWidth="1"/>
    <col min="10" max="14" width="10.85546875" customWidth="1"/>
    <col min="15" max="24" width="10.28515625" customWidth="1"/>
    <col min="26" max="27" width="14" bestFit="1" customWidth="1"/>
  </cols>
  <sheetData>
    <row r="1" spans="1:25" s="30" customFormat="1" ht="18">
      <c r="A1" s="73" t="str">
        <f>Title!A38</f>
        <v>PAL Metering Capex &amp; Opex Expenditure Model</v>
      </c>
      <c r="B1" s="27"/>
      <c r="C1" s="27"/>
      <c r="D1" s="27"/>
      <c r="E1" s="27"/>
      <c r="F1" s="27"/>
      <c r="G1" s="27"/>
      <c r="H1" s="27"/>
      <c r="I1" s="27"/>
      <c r="J1" s="27"/>
      <c r="K1" s="27"/>
      <c r="L1" s="27"/>
      <c r="M1" s="27"/>
      <c r="N1" s="27"/>
      <c r="O1" s="27"/>
      <c r="P1" s="27"/>
      <c r="Q1" s="27"/>
      <c r="R1" s="27"/>
      <c r="S1" s="27"/>
    </row>
    <row r="2" spans="1:25" s="30" customFormat="1" ht="15.75">
      <c r="A2" s="155" t="str">
        <f ca="1">MID(CELL("Filename",C1),FIND("]",CELL("Filename",C1))+1,255)</f>
        <v>PAL Rates</v>
      </c>
      <c r="B2" s="31"/>
      <c r="C2" s="31"/>
      <c r="D2" s="31"/>
      <c r="E2" s="31"/>
      <c r="F2" s="31"/>
      <c r="G2" s="31"/>
      <c r="H2" s="31"/>
      <c r="J2" s="40"/>
      <c r="K2" s="40" t="str">
        <f ca="1">Check!G6</f>
        <v>OK</v>
      </c>
      <c r="L2" s="40"/>
      <c r="M2" s="40"/>
      <c r="N2" s="40"/>
      <c r="O2" s="40"/>
      <c r="P2" s="40"/>
      <c r="Q2" s="40"/>
      <c r="R2" s="40"/>
      <c r="S2" s="40"/>
    </row>
    <row r="3" spans="1:25">
      <c r="A3" s="33" t="s">
        <v>83</v>
      </c>
      <c r="E3" s="12"/>
      <c r="F3" s="12"/>
      <c r="G3" s="12"/>
      <c r="H3" s="12"/>
    </row>
    <row r="4" spans="1:25">
      <c r="Y4" s="173">
        <f>SUM(Y7:Y80)</f>
        <v>0</v>
      </c>
    </row>
    <row r="6" spans="1:25">
      <c r="C6" s="9" t="s">
        <v>71</v>
      </c>
      <c r="D6" s="140" t="s">
        <v>71</v>
      </c>
      <c r="E6" s="202" t="s">
        <v>77</v>
      </c>
      <c r="F6" s="9" t="s">
        <v>72</v>
      </c>
      <c r="G6" s="9" t="s">
        <v>81</v>
      </c>
      <c r="H6" s="9" t="s">
        <v>82</v>
      </c>
      <c r="I6" s="9" t="s">
        <v>73</v>
      </c>
      <c r="J6" s="9" t="s">
        <v>143</v>
      </c>
      <c r="K6" s="10"/>
      <c r="L6" s="10"/>
      <c r="M6" s="10"/>
      <c r="N6" s="10"/>
      <c r="O6" s="9" t="s">
        <v>246</v>
      </c>
      <c r="P6" s="10"/>
      <c r="Q6" s="10"/>
      <c r="R6" s="10"/>
      <c r="S6" s="10"/>
      <c r="T6" s="9" t="s">
        <v>247</v>
      </c>
      <c r="U6" s="10"/>
      <c r="V6" s="10"/>
      <c r="W6" s="10"/>
      <c r="X6" s="10"/>
    </row>
    <row r="7" spans="1:25">
      <c r="C7" s="241"/>
      <c r="D7" s="241"/>
      <c r="E7" s="241" t="s">
        <v>278</v>
      </c>
      <c r="F7" s="241"/>
      <c r="G7" s="241"/>
      <c r="H7" s="241"/>
      <c r="I7" s="241"/>
      <c r="J7" s="6">
        <v>2016</v>
      </c>
      <c r="K7" s="6">
        <v>2017</v>
      </c>
      <c r="L7" s="6">
        <v>2018</v>
      </c>
      <c r="M7" s="6">
        <v>2019</v>
      </c>
      <c r="N7" s="6">
        <v>2020</v>
      </c>
      <c r="O7" s="6">
        <v>2016</v>
      </c>
      <c r="P7" s="6">
        <v>2017</v>
      </c>
      <c r="Q7" s="6">
        <v>2018</v>
      </c>
      <c r="R7" s="6">
        <v>2019</v>
      </c>
      <c r="S7" s="6">
        <v>2020</v>
      </c>
      <c r="T7" s="6">
        <v>2016</v>
      </c>
      <c r="U7" s="6">
        <v>2017</v>
      </c>
      <c r="V7" s="6">
        <v>2018</v>
      </c>
      <c r="W7" s="6">
        <v>2019</v>
      </c>
      <c r="X7" s="6">
        <v>2020</v>
      </c>
    </row>
    <row r="8" spans="1:25">
      <c r="A8" s="12"/>
      <c r="B8" s="13" t="str">
        <f>TEXT('PAL Vols'!B8,"")</f>
        <v>X</v>
      </c>
      <c r="C8" s="139" t="str">
        <f>'PAL Vols'!C8</f>
        <v>PM</v>
      </c>
      <c r="D8" s="139" t="str">
        <f>'PAL Vols'!D8</f>
        <v>METERS</v>
      </c>
      <c r="E8" s="7" t="str">
        <f>'PAL Vols'!E8</f>
        <v>M</v>
      </c>
      <c r="F8" s="7">
        <f>'PAL Vols'!F8</f>
        <v>125</v>
      </c>
      <c r="G8" s="7">
        <f>'PAL Vols'!H8</f>
        <v>100263</v>
      </c>
      <c r="H8" s="7">
        <f>'PAL Vols'!J8</f>
        <v>101068</v>
      </c>
      <c r="I8" s="143" t="str">
        <f>'PAL Vols'!K8</f>
        <v>AMI 1Ph 1e</v>
      </c>
      <c r="J8" s="126">
        <f>IF(ISNA(IF($E8="M",VLOOKUP($G8,'Material Rates'!$D:$I,'Material Rates'!E$5,FALSE),0)),0,IF($E8="M",VLOOKUP($G8,'Material Rates'!$D:$I,'Material Rates'!E$5,FALSE),0))</f>
        <v>204.37413336694826</v>
      </c>
      <c r="K8" s="126">
        <f>IF(ISNA(IF($E8="M",VLOOKUP($G8,'Material Rates'!$D:$I,'Material Rates'!F$5,FALSE),0)),0,IF($E8="M",VLOOKUP($G8,'Material Rates'!$D:$I,'Material Rates'!F$5,FALSE),0))</f>
        <v>206.98327588408023</v>
      </c>
      <c r="L8" s="126">
        <f>IF(ISNA(IF($E8="M",VLOOKUP($G8,'Material Rates'!$D:$I,'Material Rates'!G$5,FALSE),0)),0,IF($E8="M",VLOOKUP($G8,'Material Rates'!$D:$I,'Material Rates'!G$5,FALSE),0))</f>
        <v>209.03816400206293</v>
      </c>
      <c r="M8" s="126">
        <f>IF(ISNA(IF($E8="M",VLOOKUP($G8,'Material Rates'!$D:$I,'Material Rates'!H$5,FALSE),0)),0,IF($E8="M",VLOOKUP($G8,'Material Rates'!$D:$I,'Material Rates'!H$5,FALSE),0))</f>
        <v>210.90081300813011</v>
      </c>
      <c r="N8" s="127">
        <f>IF(ISNA(IF($E8="M",VLOOKUP($G8,'Material Rates'!$D:$I,'Material Rates'!I$5,FALSE),0)),0,IF($E8="M",VLOOKUP($G8,'Material Rates'!$D:$I,'Material Rates'!I$5,FALSE),0))</f>
        <v>212.8248884221581</v>
      </c>
      <c r="O8" s="249">
        <f>IF(ISNA(VLOOKUP(G8,Inputs!$F$143:$H$165,2,FALSE)),0,VLOOKUP(G8,Inputs!$F$143:$H$165,2,FALSE))</f>
        <v>0</v>
      </c>
      <c r="P8" s="126">
        <f>O8</f>
        <v>0</v>
      </c>
      <c r="Q8" s="126">
        <f t="shared" ref="Q8:S8" si="0">P8</f>
        <v>0</v>
      </c>
      <c r="R8" s="126">
        <f t="shared" si="0"/>
        <v>0</v>
      </c>
      <c r="S8" s="127">
        <f t="shared" si="0"/>
        <v>0</v>
      </c>
      <c r="T8" s="249">
        <f>IF(ISNA(VLOOKUP(G8,Inputs!$F$143:$H$165,3,FALSE)),0,VLOOKUP(G8,Inputs!$F$143:$H$165,3,FALSE))</f>
        <v>0</v>
      </c>
      <c r="U8" s="126">
        <f>T8</f>
        <v>0</v>
      </c>
      <c r="V8" s="126">
        <f t="shared" ref="V8:W8" si="1">U8</f>
        <v>0</v>
      </c>
      <c r="W8" s="126">
        <f t="shared" si="1"/>
        <v>0</v>
      </c>
      <c r="X8" s="127">
        <f>W8</f>
        <v>0</v>
      </c>
    </row>
    <row r="9" spans="1:25">
      <c r="A9" s="12"/>
      <c r="B9" s="13" t="str">
        <f>TEXT('PAL Vols'!B9,"")</f>
        <v>X</v>
      </c>
      <c r="C9" s="139" t="str">
        <f>'PAL Vols'!C9</f>
        <v>PM</v>
      </c>
      <c r="D9" s="139" t="str">
        <f>'PAL Vols'!D9</f>
        <v>METERS</v>
      </c>
      <c r="E9" s="7" t="str">
        <f>'PAL Vols'!E9</f>
        <v>M</v>
      </c>
      <c r="F9" s="7">
        <f>'PAL Vols'!F9</f>
        <v>125</v>
      </c>
      <c r="G9" s="7">
        <f>'PAL Vols'!H9</f>
        <v>100264</v>
      </c>
      <c r="H9" s="7">
        <f>'PAL Vols'!J9</f>
        <v>101069</v>
      </c>
      <c r="I9" s="143" t="str">
        <f>'PAL Vols'!K9</f>
        <v>AMI 1Ph 1e + C</v>
      </c>
      <c r="J9" s="126">
        <f>IF(ISNA(IF($E9="M",VLOOKUP($G9,'Material Rates'!$D:$I,'Material Rates'!E$5,FALSE),0)),0,IF($E9="M",VLOOKUP($G9,'Material Rates'!$D:$I,'Material Rates'!E$5,FALSE),0))</f>
        <v>228.18701626118744</v>
      </c>
      <c r="K9" s="126">
        <f>IF(ISNA(IF($E9="M",VLOOKUP($G9,'Material Rates'!$D:$I,'Material Rates'!F$5,FALSE),0)),0,IF($E9="M",VLOOKUP($G9,'Material Rates'!$D:$I,'Material Rates'!F$5,FALSE),0))</f>
        <v>231.10016596450913</v>
      </c>
      <c r="L9" s="126">
        <f>IF(ISNA(IF($E9="M",VLOOKUP($G9,'Material Rates'!$D:$I,'Material Rates'!G$5,FALSE),0)),0,IF($E9="M",VLOOKUP($G9,'Material Rates'!$D:$I,'Material Rates'!G$5,FALSE),0))</f>
        <v>233.3944816915936</v>
      </c>
      <c r="M9" s="126">
        <f>IF(ISNA(IF($E9="M",VLOOKUP($G9,'Material Rates'!$D:$I,'Material Rates'!H$5,FALSE),0)),0,IF($E9="M",VLOOKUP($G9,'Material Rates'!$D:$I,'Material Rates'!H$5,FALSE),0))</f>
        <v>235.47415934959349</v>
      </c>
      <c r="N9" s="127">
        <f>IF(ISNA(IF($E9="M",VLOOKUP($G9,'Material Rates'!$D:$I,'Material Rates'!I$5,FALSE),0)),0,IF($E9="M",VLOOKUP($G9,'Material Rates'!$D:$I,'Material Rates'!I$5,FALSE),0))</f>
        <v>237.62242058283016</v>
      </c>
      <c r="O9" s="249">
        <f>IF(ISNA(VLOOKUP(G9,Inputs!$F$143:$H$165,2,FALSE)),0,VLOOKUP(G9,Inputs!$F$143:$H$165,2,FALSE))</f>
        <v>0</v>
      </c>
      <c r="P9" s="126">
        <f t="shared" ref="P9:S9" si="2">O9</f>
        <v>0</v>
      </c>
      <c r="Q9" s="126">
        <f t="shared" si="2"/>
        <v>0</v>
      </c>
      <c r="R9" s="126">
        <f t="shared" si="2"/>
        <v>0</v>
      </c>
      <c r="S9" s="127">
        <f t="shared" si="2"/>
        <v>0</v>
      </c>
      <c r="T9" s="249">
        <f>IF(ISNA(VLOOKUP(G9,Inputs!$F$143:$H$165,3,FALSE)),0,VLOOKUP(G9,Inputs!$F$143:$H$165,3,FALSE))</f>
        <v>0</v>
      </c>
      <c r="U9" s="126">
        <f t="shared" ref="U9:U72" si="3">T9</f>
        <v>0</v>
      </c>
      <c r="V9" s="126">
        <f t="shared" ref="V9:V72" si="4">U9</f>
        <v>0</v>
      </c>
      <c r="W9" s="126">
        <f t="shared" ref="W9:W72" si="5">V9</f>
        <v>0</v>
      </c>
      <c r="X9" s="127">
        <f t="shared" ref="X9:X72" si="6">W9</f>
        <v>0</v>
      </c>
    </row>
    <row r="10" spans="1:25">
      <c r="A10" s="12"/>
      <c r="B10" s="13" t="str">
        <f>TEXT('PAL Vols'!B10,"")</f>
        <v>X</v>
      </c>
      <c r="C10" s="139" t="str">
        <f>'PAL Vols'!C10</f>
        <v>PM</v>
      </c>
      <c r="D10" s="139" t="str">
        <f>'PAL Vols'!D10</f>
        <v>METERS</v>
      </c>
      <c r="E10" s="7" t="str">
        <f>'PAL Vols'!E10</f>
        <v>M</v>
      </c>
      <c r="F10" s="7">
        <f>'PAL Vols'!F10</f>
        <v>125</v>
      </c>
      <c r="G10" s="7">
        <f>'PAL Vols'!H10</f>
        <v>100221</v>
      </c>
      <c r="H10" s="7">
        <f>'PAL Vols'!J10</f>
        <v>101193</v>
      </c>
      <c r="I10" s="143" t="str">
        <f>'PAL Vols'!K10</f>
        <v>AMI 1Ph 2e + C</v>
      </c>
      <c r="J10" s="126">
        <f>IF(ISNA(IF($E10="M",VLOOKUP($G10,'Material Rates'!$D:$I,'Material Rates'!E$5,FALSE),0)),0,IF($E10="M",VLOOKUP($G10,'Material Rates'!$D:$I,'Material Rates'!E$5,FALSE),0))</f>
        <v>251.15075759485694</v>
      </c>
      <c r="K10" s="126">
        <f>IF(ISNA(IF($E10="M",VLOOKUP($G10,'Material Rates'!$D:$I,'Material Rates'!F$5,FALSE),0)),0,IF($E10="M",VLOOKUP($G10,'Material Rates'!$D:$I,'Material Rates'!F$5,FALSE),0))</f>
        <v>254.35707391803908</v>
      </c>
      <c r="L10" s="126">
        <f>IF(ISNA(IF($E10="M",VLOOKUP($G10,'Material Rates'!$D:$I,'Material Rates'!G$5,FALSE),0)),0,IF($E10="M",VLOOKUP($G10,'Material Rates'!$D:$I,'Material Rates'!G$5,FALSE),0))</f>
        <v>256.88227952552859</v>
      </c>
      <c r="M10" s="126">
        <f>IF(ISNA(IF($E10="M",VLOOKUP($G10,'Material Rates'!$D:$I,'Material Rates'!H$5,FALSE),0)),0,IF($E10="M",VLOOKUP($G10,'Material Rates'!$D:$I,'Material Rates'!H$5,FALSE),0))</f>
        <v>259.17124682926828</v>
      </c>
      <c r="N10" s="127">
        <f>IF(ISNA(IF($E10="M",VLOOKUP($G10,'Material Rates'!$D:$I,'Material Rates'!I$5,FALSE),0)),0,IF($E10="M",VLOOKUP($G10,'Material Rates'!$D:$I,'Material Rates'!I$5,FALSE),0))</f>
        <v>261.53569965870304</v>
      </c>
      <c r="O10" s="249">
        <f>IF(ISNA(VLOOKUP(G10,Inputs!$F$143:$H$165,2,FALSE)),0,VLOOKUP(G10,Inputs!$F$143:$H$165,2,FALSE))</f>
        <v>0</v>
      </c>
      <c r="P10" s="126">
        <f t="shared" ref="P10:S10" si="7">O10</f>
        <v>0</v>
      </c>
      <c r="Q10" s="126">
        <f t="shared" si="7"/>
        <v>0</v>
      </c>
      <c r="R10" s="126">
        <f t="shared" si="7"/>
        <v>0</v>
      </c>
      <c r="S10" s="127">
        <f t="shared" si="7"/>
        <v>0</v>
      </c>
      <c r="T10" s="249">
        <f>IF(ISNA(VLOOKUP(G10,Inputs!$F$143:$H$165,3,FALSE)),0,VLOOKUP(G10,Inputs!$F$143:$H$165,3,FALSE))</f>
        <v>0</v>
      </c>
      <c r="U10" s="126">
        <f t="shared" si="3"/>
        <v>0</v>
      </c>
      <c r="V10" s="126">
        <f t="shared" si="4"/>
        <v>0</v>
      </c>
      <c r="W10" s="126">
        <f t="shared" si="5"/>
        <v>0</v>
      </c>
      <c r="X10" s="127">
        <f t="shared" si="6"/>
        <v>0</v>
      </c>
    </row>
    <row r="11" spans="1:25">
      <c r="A11" s="12"/>
      <c r="B11" s="13" t="str">
        <f>TEXT('PAL Vols'!B11,"")</f>
        <v>X</v>
      </c>
      <c r="C11" s="139" t="str">
        <f>'PAL Vols'!C11</f>
        <v>PM</v>
      </c>
      <c r="D11" s="139" t="str">
        <f>'PAL Vols'!D11</f>
        <v>METERS</v>
      </c>
      <c r="E11" s="7" t="str">
        <f>'PAL Vols'!E11</f>
        <v>M</v>
      </c>
      <c r="F11" s="7">
        <f>'PAL Vols'!F11</f>
        <v>125</v>
      </c>
      <c r="G11" s="7">
        <f>'PAL Vols'!H11</f>
        <v>100265</v>
      </c>
      <c r="H11" s="7">
        <f>'PAL Vols'!J11</f>
        <v>101070</v>
      </c>
      <c r="I11" s="143" t="str">
        <f>'PAL Vols'!K11</f>
        <v>AMI 3Ph DC</v>
      </c>
      <c r="J11" s="126">
        <f>IF(ISNA(IF($E11="M",VLOOKUP($G11,'Material Rates'!$D:$I,'Material Rates'!E$5,FALSE),0)),0,IF($E11="M",VLOOKUP($G11,'Material Rates'!$D:$I,'Material Rates'!E$5,FALSE),0))</f>
        <v>372.20880877347798</v>
      </c>
      <c r="K11" s="126">
        <f>IF(ISNA(IF($E11="M",VLOOKUP($G11,'Material Rates'!$D:$I,'Material Rates'!F$5,FALSE),0)),0,IF($E11="M",VLOOKUP($G11,'Material Rates'!$D:$I,'Material Rates'!F$5,FALSE),0))</f>
        <v>376.96061279203377</v>
      </c>
      <c r="L11" s="126">
        <f>IF(ISNA(IF($E11="M",VLOOKUP($G11,'Material Rates'!$D:$I,'Material Rates'!G$5,FALSE),0)),0,IF($E11="M",VLOOKUP($G11,'Material Rates'!$D:$I,'Material Rates'!G$5,FALSE),0))</f>
        <v>380.70300154718939</v>
      </c>
      <c r="M11" s="126">
        <f>IF(ISNA(IF($E11="M",VLOOKUP($G11,'Material Rates'!$D:$I,'Material Rates'!H$5,FALSE),0)),0,IF($E11="M",VLOOKUP($G11,'Material Rates'!$D:$I,'Material Rates'!H$5,FALSE),0))</f>
        <v>384.09528195121959</v>
      </c>
      <c r="N11" s="127">
        <f>IF(ISNA(IF($E11="M",VLOOKUP($G11,'Material Rates'!$D:$I,'Material Rates'!I$5,FALSE),0)),0,IF($E11="M",VLOOKUP($G11,'Material Rates'!$D:$I,'Material Rates'!I$5,FALSE),0))</f>
        <v>387.59943292202689</v>
      </c>
      <c r="O11" s="249">
        <f>IF(ISNA(VLOOKUP(G11,Inputs!$F$143:$H$165,2,FALSE)),0,VLOOKUP(G11,Inputs!$F$143:$H$165,2,FALSE))</f>
        <v>0</v>
      </c>
      <c r="P11" s="126">
        <f t="shared" ref="P11:Q11" si="8">O11</f>
        <v>0</v>
      </c>
      <c r="Q11" s="126">
        <f t="shared" si="8"/>
        <v>0</v>
      </c>
      <c r="R11" s="126">
        <f>Q11</f>
        <v>0</v>
      </c>
      <c r="S11" s="127">
        <f>R11</f>
        <v>0</v>
      </c>
      <c r="T11" s="249">
        <f>IF(ISNA(VLOOKUP(G11,Inputs!$F$143:$H$165,3,FALSE)),0,VLOOKUP(G11,Inputs!$F$143:$H$165,3,FALSE))</f>
        <v>0</v>
      </c>
      <c r="U11" s="126">
        <f t="shared" si="3"/>
        <v>0</v>
      </c>
      <c r="V11" s="126">
        <f t="shared" si="4"/>
        <v>0</v>
      </c>
      <c r="W11" s="126">
        <f t="shared" si="5"/>
        <v>0</v>
      </c>
      <c r="X11" s="127">
        <f t="shared" si="6"/>
        <v>0</v>
      </c>
    </row>
    <row r="12" spans="1:25">
      <c r="A12" s="12"/>
      <c r="B12" s="13" t="str">
        <f>TEXT('PAL Vols'!B12,"")</f>
        <v>X</v>
      </c>
      <c r="C12" s="139" t="str">
        <f>'PAL Vols'!C12</f>
        <v>PM</v>
      </c>
      <c r="D12" s="139" t="str">
        <f>'PAL Vols'!D12</f>
        <v>METERS</v>
      </c>
      <c r="E12" s="7" t="str">
        <f>'PAL Vols'!E12</f>
        <v>M</v>
      </c>
      <c r="F12" s="7">
        <f>'PAL Vols'!F12</f>
        <v>125</v>
      </c>
      <c r="G12" s="7">
        <f>'PAL Vols'!H12</f>
        <v>100344</v>
      </c>
      <c r="H12" s="7">
        <f>'PAL Vols'!J12</f>
        <v>101208</v>
      </c>
      <c r="I12" s="143" t="str">
        <f>'PAL Vols'!K12</f>
        <v>AMI 3Ph DC + C</v>
      </c>
      <c r="J12" s="126">
        <f>IF(ISNA(IF($E12="M",VLOOKUP($G12,'Material Rates'!$D:$I,'Material Rates'!E$5,FALSE),0)),0,IF($E12="M",VLOOKUP($G12,'Material Rates'!$D:$I,'Material Rates'!E$5,FALSE),0))</f>
        <v>398.84337325097704</v>
      </c>
      <c r="K12" s="126">
        <f>IF(ISNA(IF($E12="M",VLOOKUP($G12,'Material Rates'!$D:$I,'Material Rates'!F$5,FALSE),0)),0,IF($E12="M",VLOOKUP($G12,'Material Rates'!$D:$I,'Material Rates'!F$5,FALSE),0))</f>
        <v>403.93520745563649</v>
      </c>
      <c r="L12" s="126">
        <f>IF(ISNA(IF($E12="M",VLOOKUP($G12,'Material Rates'!$D:$I,'Material Rates'!G$5,FALSE),0)),0,IF($E12="M",VLOOKUP($G12,'Material Rates'!$D:$I,'Material Rates'!G$5,FALSE),0))</f>
        <v>407.94539453326462</v>
      </c>
      <c r="M12" s="126">
        <f>IF(ISNA(IF($E12="M",VLOOKUP($G12,'Material Rates'!$D:$I,'Material Rates'!H$5,FALSE),0)),0,IF($E12="M",VLOOKUP($G12,'Material Rates'!$D:$I,'Material Rates'!H$5,FALSE),0))</f>
        <v>411.58042016260174</v>
      </c>
      <c r="N12" s="127">
        <f>IF(ISNA(IF($E12="M",VLOOKUP($G12,'Material Rates'!$D:$I,'Material Rates'!I$5,FALSE),0)),0,IF($E12="M",VLOOKUP($G12,'Material Rates'!$D:$I,'Material Rates'!I$5,FALSE),0))</f>
        <v>415.33532160672098</v>
      </c>
      <c r="O12" s="249">
        <f>IF(ISNA(VLOOKUP(G12,Inputs!$F$143:$H$165,2,FALSE)),0,VLOOKUP(G12,Inputs!$F$143:$H$165,2,FALSE))</f>
        <v>0</v>
      </c>
      <c r="P12" s="126">
        <f t="shared" ref="P12:S12" si="9">O12</f>
        <v>0</v>
      </c>
      <c r="Q12" s="126">
        <f t="shared" si="9"/>
        <v>0</v>
      </c>
      <c r="R12" s="126">
        <f t="shared" si="9"/>
        <v>0</v>
      </c>
      <c r="S12" s="127">
        <f t="shared" si="9"/>
        <v>0</v>
      </c>
      <c r="T12" s="249">
        <f>IF(ISNA(VLOOKUP(G12,Inputs!$F$143:$H$165,3,FALSE)),0,VLOOKUP(G12,Inputs!$F$143:$H$165,3,FALSE))</f>
        <v>0</v>
      </c>
      <c r="U12" s="126">
        <f t="shared" si="3"/>
        <v>0</v>
      </c>
      <c r="V12" s="126">
        <f t="shared" si="4"/>
        <v>0</v>
      </c>
      <c r="W12" s="126">
        <f t="shared" si="5"/>
        <v>0</v>
      </c>
      <c r="X12" s="127">
        <f t="shared" si="6"/>
        <v>0</v>
      </c>
    </row>
    <row r="13" spans="1:25">
      <c r="A13" s="12"/>
      <c r="B13" s="13" t="str">
        <f>TEXT('PAL Vols'!B13,"")</f>
        <v>X</v>
      </c>
      <c r="C13" s="139" t="str">
        <f>'PAL Vols'!C13</f>
        <v>PM</v>
      </c>
      <c r="D13" s="139" t="str">
        <f>'PAL Vols'!D13</f>
        <v>METERS</v>
      </c>
      <c r="E13" s="7" t="str">
        <f>'PAL Vols'!E13</f>
        <v>M</v>
      </c>
      <c r="F13" s="7">
        <f>'PAL Vols'!F13</f>
        <v>125</v>
      </c>
      <c r="G13" s="7">
        <f>'PAL Vols'!H13</f>
        <v>100266</v>
      </c>
      <c r="H13" s="7">
        <f>'PAL Vols'!J13</f>
        <v>101071</v>
      </c>
      <c r="I13" s="143" t="str">
        <f>'PAL Vols'!K13</f>
        <v>AMI 3Ph CT</v>
      </c>
      <c r="J13" s="126">
        <f>IF(ISNA(IF($E13="M",VLOOKUP($G13,'Material Rates'!$D:$I,'Material Rates'!E$5,FALSE),0)),0,IF($E13="M",VLOOKUP($G13,'Material Rates'!$D:$I,'Material Rates'!E$5,FALSE),0))</f>
        <v>475.81462750535741</v>
      </c>
      <c r="K13" s="126">
        <f>IF(ISNA(IF($E13="M",VLOOKUP($G13,'Material Rates'!$D:$I,'Material Rates'!F$5,FALSE),0)),0,IF($E13="M",VLOOKUP($G13,'Material Rates'!$D:$I,'Material Rates'!F$5,FALSE),0))</f>
        <v>481.8891152815014</v>
      </c>
      <c r="L13" s="126">
        <f>IF(ISNA(IF($E13="M",VLOOKUP($G13,'Material Rates'!$D:$I,'Material Rates'!G$5,FALSE),0)),0,IF($E13="M",VLOOKUP($G13,'Material Rates'!$D:$I,'Material Rates'!G$5,FALSE),0))</f>
        <v>486.67321299638991</v>
      </c>
      <c r="M13" s="126">
        <f>IF(ISNA(IF($E13="M",VLOOKUP($G13,'Material Rates'!$D:$I,'Material Rates'!H$5,FALSE),0)),0,IF($E13="M",VLOOKUP($G13,'Material Rates'!$D:$I,'Material Rates'!H$5,FALSE),0))</f>
        <v>491.00974829268296</v>
      </c>
      <c r="N13" s="127">
        <f>IF(ISNA(IF($E13="M",VLOOKUP($G13,'Material Rates'!$D:$I,'Material Rates'!I$5,FALSE),0)),0,IF($E13="M",VLOOKUP($G13,'Material Rates'!$D:$I,'Material Rates'!I$5,FALSE),0))</f>
        <v>495.48929377789449</v>
      </c>
      <c r="O13" s="249">
        <f>IF(ISNA(VLOOKUP(G13,Inputs!$F$143:$H$165,2,FALSE)),0,VLOOKUP(G13,Inputs!$F$143:$H$165,2,FALSE))</f>
        <v>0</v>
      </c>
      <c r="P13" s="126">
        <f t="shared" ref="P13:S13" si="10">O13</f>
        <v>0</v>
      </c>
      <c r="Q13" s="126">
        <f t="shared" si="10"/>
        <v>0</v>
      </c>
      <c r="R13" s="126">
        <f t="shared" si="10"/>
        <v>0</v>
      </c>
      <c r="S13" s="127">
        <f t="shared" si="10"/>
        <v>0</v>
      </c>
      <c r="T13" s="249">
        <f>IF(ISNA(VLOOKUP(G13,Inputs!$F$143:$H$165,3,FALSE)),0,VLOOKUP(G13,Inputs!$F$143:$H$165,3,FALSE))</f>
        <v>0</v>
      </c>
      <c r="U13" s="126">
        <f t="shared" si="3"/>
        <v>0</v>
      </c>
      <c r="V13" s="126">
        <f t="shared" si="4"/>
        <v>0</v>
      </c>
      <c r="W13" s="126">
        <f t="shared" si="5"/>
        <v>0</v>
      </c>
      <c r="X13" s="127">
        <f t="shared" si="6"/>
        <v>0</v>
      </c>
    </row>
    <row r="14" spans="1:25">
      <c r="A14" s="12"/>
      <c r="B14" s="13" t="str">
        <f>TEXT('PAL Vols'!B14,"")</f>
        <v>X</v>
      </c>
      <c r="C14" s="139" t="str">
        <f>'PAL Vols'!C14</f>
        <v>PM</v>
      </c>
      <c r="D14" s="139" t="str">
        <f>'PAL Vols'!D14</f>
        <v>METERS</v>
      </c>
      <c r="E14" s="7" t="str">
        <f>'PAL Vols'!E14</f>
        <v>M</v>
      </c>
      <c r="F14" s="7">
        <f>'PAL Vols'!F14</f>
        <v>134</v>
      </c>
      <c r="G14" s="7">
        <f>'PAL Vols'!H14</f>
        <v>100903</v>
      </c>
      <c r="H14" s="7">
        <f>'PAL Vols'!J14</f>
        <v>101076</v>
      </c>
      <c r="I14" s="143" t="str">
        <f>'PAL Vols'!K14</f>
        <v>FMR AMI 1Ph 1e</v>
      </c>
      <c r="J14" s="126">
        <f>IF(ISNA(IF($E14="M",VLOOKUP($G14,'Material Rates'!$D:$I,'Material Rates'!E$5,FALSE),0)),0,IF($E14="M",VLOOKUP($G14,'Material Rates'!$D:$I,'Material Rates'!E$5,FALSE),0))</f>
        <v>204.37413336694826</v>
      </c>
      <c r="K14" s="126">
        <f>IF(ISNA(IF($E14="M",VLOOKUP($G14,'Material Rates'!$D:$I,'Material Rates'!F$5,FALSE),0)),0,IF($E14="M",VLOOKUP($G14,'Material Rates'!$D:$I,'Material Rates'!F$5,FALSE),0))</f>
        <v>206.98327588408023</v>
      </c>
      <c r="L14" s="126">
        <f>IF(ISNA(IF($E14="M",VLOOKUP($G14,'Material Rates'!$D:$I,'Material Rates'!G$5,FALSE),0)),0,IF($E14="M",VLOOKUP($G14,'Material Rates'!$D:$I,'Material Rates'!G$5,FALSE),0))</f>
        <v>209.03816400206293</v>
      </c>
      <c r="M14" s="126">
        <f>IF(ISNA(IF($E14="M",VLOOKUP($G14,'Material Rates'!$D:$I,'Material Rates'!H$5,FALSE),0)),0,IF($E14="M",VLOOKUP($G14,'Material Rates'!$D:$I,'Material Rates'!H$5,FALSE),0))</f>
        <v>210.90081300813011</v>
      </c>
      <c r="N14" s="127">
        <f>IF(ISNA(IF($E14="M",VLOOKUP($G14,'Material Rates'!$D:$I,'Material Rates'!I$5,FALSE),0)),0,IF($E14="M",VLOOKUP($G14,'Material Rates'!$D:$I,'Material Rates'!I$5,FALSE),0))</f>
        <v>212.8248884221581</v>
      </c>
      <c r="O14" s="249">
        <f>IF(ISNA(VLOOKUP(G14,Inputs!$F$143:$H$165,2,FALSE)),0,VLOOKUP(G14,Inputs!$F$143:$H$165,2,FALSE))</f>
        <v>0</v>
      </c>
      <c r="P14" s="126">
        <f t="shared" ref="P14:S14" si="11">O14</f>
        <v>0</v>
      </c>
      <c r="Q14" s="126">
        <f t="shared" si="11"/>
        <v>0</v>
      </c>
      <c r="R14" s="126">
        <f t="shared" si="11"/>
        <v>0</v>
      </c>
      <c r="S14" s="127">
        <f t="shared" si="11"/>
        <v>0</v>
      </c>
      <c r="T14" s="249">
        <f>IF(ISNA(VLOOKUP(G14,Inputs!$F$143:$H$165,3,FALSE)),0,VLOOKUP(G14,Inputs!$F$143:$H$165,3,FALSE))</f>
        <v>0</v>
      </c>
      <c r="U14" s="126">
        <f t="shared" si="3"/>
        <v>0</v>
      </c>
      <c r="V14" s="126">
        <f t="shared" si="4"/>
        <v>0</v>
      </c>
      <c r="W14" s="126">
        <f t="shared" si="5"/>
        <v>0</v>
      </c>
      <c r="X14" s="127">
        <f t="shared" si="6"/>
        <v>0</v>
      </c>
    </row>
    <row r="15" spans="1:25">
      <c r="A15" s="12"/>
      <c r="B15" s="13" t="str">
        <f>TEXT('PAL Vols'!B15,"")</f>
        <v>X</v>
      </c>
      <c r="C15" s="139" t="str">
        <f>'PAL Vols'!C15</f>
        <v>PM</v>
      </c>
      <c r="D15" s="139" t="str">
        <f>'PAL Vols'!D15</f>
        <v>METERS</v>
      </c>
      <c r="E15" s="7" t="str">
        <f>'PAL Vols'!E15</f>
        <v>M</v>
      </c>
      <c r="F15" s="7">
        <f>'PAL Vols'!F15</f>
        <v>134</v>
      </c>
      <c r="G15" s="7">
        <f>'PAL Vols'!H15</f>
        <v>100904</v>
      </c>
      <c r="H15" s="7">
        <f>'PAL Vols'!J15</f>
        <v>101146</v>
      </c>
      <c r="I15" s="143" t="str">
        <f>'PAL Vols'!K15</f>
        <v>FMR AMI 1Ph 1e + C</v>
      </c>
      <c r="J15" s="126">
        <f>IF(ISNA(IF($E15="M",VLOOKUP($G15,'Material Rates'!$D:$I,'Material Rates'!E$5,FALSE),0)),0,IF($E15="M",VLOOKUP($G15,'Material Rates'!$D:$I,'Material Rates'!E$5,FALSE),0))</f>
        <v>228.18701626118744</v>
      </c>
      <c r="K15" s="126">
        <f>IF(ISNA(IF($E15="M",VLOOKUP($G15,'Material Rates'!$D:$I,'Material Rates'!F$5,FALSE),0)),0,IF($E15="M",VLOOKUP($G15,'Material Rates'!$D:$I,'Material Rates'!F$5,FALSE),0))</f>
        <v>231.10016596450913</v>
      </c>
      <c r="L15" s="126">
        <f>IF(ISNA(IF($E15="M",VLOOKUP($G15,'Material Rates'!$D:$I,'Material Rates'!G$5,FALSE),0)),0,IF($E15="M",VLOOKUP($G15,'Material Rates'!$D:$I,'Material Rates'!G$5,FALSE),0))</f>
        <v>233.3944816915936</v>
      </c>
      <c r="M15" s="126">
        <f>IF(ISNA(IF($E15="M",VLOOKUP($G15,'Material Rates'!$D:$I,'Material Rates'!H$5,FALSE),0)),0,IF($E15="M",VLOOKUP($G15,'Material Rates'!$D:$I,'Material Rates'!H$5,FALSE),0))</f>
        <v>235.47415934959349</v>
      </c>
      <c r="N15" s="127">
        <f>IF(ISNA(IF($E15="M",VLOOKUP($G15,'Material Rates'!$D:$I,'Material Rates'!I$5,FALSE),0)),0,IF($E15="M",VLOOKUP($G15,'Material Rates'!$D:$I,'Material Rates'!I$5,FALSE),0))</f>
        <v>237.62242058283016</v>
      </c>
      <c r="O15" s="249">
        <f>IF(ISNA(VLOOKUP(G15,Inputs!$F$143:$H$165,2,FALSE)),0,VLOOKUP(G15,Inputs!$F$143:$H$165,2,FALSE))</f>
        <v>0</v>
      </c>
      <c r="P15" s="126">
        <f t="shared" ref="P15:S15" si="12">O15</f>
        <v>0</v>
      </c>
      <c r="Q15" s="126">
        <f t="shared" si="12"/>
        <v>0</v>
      </c>
      <c r="R15" s="126">
        <f t="shared" si="12"/>
        <v>0</v>
      </c>
      <c r="S15" s="127">
        <f t="shared" si="12"/>
        <v>0</v>
      </c>
      <c r="T15" s="249">
        <f>IF(ISNA(VLOOKUP(G15,Inputs!$F$143:$H$165,3,FALSE)),0,VLOOKUP(G15,Inputs!$F$143:$H$165,3,FALSE))</f>
        <v>0</v>
      </c>
      <c r="U15" s="126">
        <f t="shared" si="3"/>
        <v>0</v>
      </c>
      <c r="V15" s="126">
        <f t="shared" si="4"/>
        <v>0</v>
      </c>
      <c r="W15" s="126">
        <f t="shared" si="5"/>
        <v>0</v>
      </c>
      <c r="X15" s="127">
        <f t="shared" si="6"/>
        <v>0</v>
      </c>
    </row>
    <row r="16" spans="1:25">
      <c r="A16" s="12"/>
      <c r="B16" s="13" t="str">
        <f>TEXT('PAL Vols'!B16,"")</f>
        <v>X</v>
      </c>
      <c r="C16" s="139" t="str">
        <f>'PAL Vols'!C16</f>
        <v>PM</v>
      </c>
      <c r="D16" s="139" t="str">
        <f>'PAL Vols'!D16</f>
        <v>METERS</v>
      </c>
      <c r="E16" s="7" t="str">
        <f>'PAL Vols'!E16</f>
        <v>M</v>
      </c>
      <c r="F16" s="7">
        <f>'PAL Vols'!F16</f>
        <v>134</v>
      </c>
      <c r="G16" s="7">
        <f>'PAL Vols'!H16</f>
        <v>100905</v>
      </c>
      <c r="H16" s="7">
        <f>'PAL Vols'!J16</f>
        <v>101077</v>
      </c>
      <c r="I16" s="143" t="str">
        <f>'PAL Vols'!K16</f>
        <v>FMR AMI 1Ph 2e + C</v>
      </c>
      <c r="J16" s="126">
        <f>IF(ISNA(IF($E16="M",VLOOKUP($G16,'Material Rates'!$D:$I,'Material Rates'!E$5,FALSE),0)),0,IF($E16="M",VLOOKUP($G16,'Material Rates'!$D:$I,'Material Rates'!E$5,FALSE),0))</f>
        <v>251.15075759485694</v>
      </c>
      <c r="K16" s="126">
        <f>IF(ISNA(IF($E16="M",VLOOKUP($G16,'Material Rates'!$D:$I,'Material Rates'!F$5,FALSE),0)),0,IF($E16="M",VLOOKUP($G16,'Material Rates'!$D:$I,'Material Rates'!F$5,FALSE),0))</f>
        <v>254.35707391803908</v>
      </c>
      <c r="L16" s="126">
        <f>IF(ISNA(IF($E16="M",VLOOKUP($G16,'Material Rates'!$D:$I,'Material Rates'!G$5,FALSE),0)),0,IF($E16="M",VLOOKUP($G16,'Material Rates'!$D:$I,'Material Rates'!G$5,FALSE),0))</f>
        <v>256.88227952552859</v>
      </c>
      <c r="M16" s="126">
        <f>IF(ISNA(IF($E16="M",VLOOKUP($G16,'Material Rates'!$D:$I,'Material Rates'!H$5,FALSE),0)),0,IF($E16="M",VLOOKUP($G16,'Material Rates'!$D:$I,'Material Rates'!H$5,FALSE),0))</f>
        <v>259.17124682926828</v>
      </c>
      <c r="N16" s="127">
        <f>IF(ISNA(IF($E16="M",VLOOKUP($G16,'Material Rates'!$D:$I,'Material Rates'!I$5,FALSE),0)),0,IF($E16="M",VLOOKUP($G16,'Material Rates'!$D:$I,'Material Rates'!I$5,FALSE),0))</f>
        <v>261.53569965870304</v>
      </c>
      <c r="O16" s="249">
        <f>IF(ISNA(VLOOKUP(G16,Inputs!$F$143:$H$165,2,FALSE)),0,VLOOKUP(G16,Inputs!$F$143:$H$165,2,FALSE))</f>
        <v>0</v>
      </c>
      <c r="P16" s="126">
        <f t="shared" ref="P16:S16" si="13">O16</f>
        <v>0</v>
      </c>
      <c r="Q16" s="126">
        <f t="shared" si="13"/>
        <v>0</v>
      </c>
      <c r="R16" s="126">
        <f t="shared" si="13"/>
        <v>0</v>
      </c>
      <c r="S16" s="127">
        <f t="shared" si="13"/>
        <v>0</v>
      </c>
      <c r="T16" s="249">
        <f>IF(ISNA(VLOOKUP(G16,Inputs!$F$143:$H$165,3,FALSE)),0,VLOOKUP(G16,Inputs!$F$143:$H$165,3,FALSE))</f>
        <v>0</v>
      </c>
      <c r="U16" s="126">
        <f t="shared" si="3"/>
        <v>0</v>
      </c>
      <c r="V16" s="126">
        <f t="shared" si="4"/>
        <v>0</v>
      </c>
      <c r="W16" s="126">
        <f t="shared" si="5"/>
        <v>0</v>
      </c>
      <c r="X16" s="127">
        <f t="shared" si="6"/>
        <v>0</v>
      </c>
    </row>
    <row r="17" spans="1:27">
      <c r="A17" s="12"/>
      <c r="B17" s="13" t="str">
        <f>TEXT('PAL Vols'!B17,"")</f>
        <v>X</v>
      </c>
      <c r="C17" s="139" t="str">
        <f>'PAL Vols'!C17</f>
        <v>PM</v>
      </c>
      <c r="D17" s="139" t="str">
        <f>'PAL Vols'!D17</f>
        <v>METERS</v>
      </c>
      <c r="E17" s="7" t="str">
        <f>'PAL Vols'!E17</f>
        <v>M</v>
      </c>
      <c r="F17" s="7">
        <f>'PAL Vols'!F17</f>
        <v>134</v>
      </c>
      <c r="G17" s="7">
        <f>'PAL Vols'!H17</f>
        <v>100906</v>
      </c>
      <c r="H17" s="7">
        <f>'PAL Vols'!J17</f>
        <v>101078</v>
      </c>
      <c r="I17" s="143" t="str">
        <f>'PAL Vols'!K17</f>
        <v>FMR AMI 3Ph DC</v>
      </c>
      <c r="J17" s="126">
        <f>IF(ISNA(IF($E17="M",VLOOKUP($G17,'Material Rates'!$D:$I,'Material Rates'!E$5,FALSE),0)),0,IF($E17="M",VLOOKUP($G17,'Material Rates'!$D:$I,'Material Rates'!E$5,FALSE),0))</f>
        <v>372.20880877347798</v>
      </c>
      <c r="K17" s="126">
        <f>IF(ISNA(IF($E17="M",VLOOKUP($G17,'Material Rates'!$D:$I,'Material Rates'!F$5,FALSE),0)),0,IF($E17="M",VLOOKUP($G17,'Material Rates'!$D:$I,'Material Rates'!F$5,FALSE),0))</f>
        <v>376.96061279203377</v>
      </c>
      <c r="L17" s="126">
        <f>IF(ISNA(IF($E17="M",VLOOKUP($G17,'Material Rates'!$D:$I,'Material Rates'!G$5,FALSE),0)),0,IF($E17="M",VLOOKUP($G17,'Material Rates'!$D:$I,'Material Rates'!G$5,FALSE),0))</f>
        <v>380.70300154718939</v>
      </c>
      <c r="M17" s="126">
        <f>IF(ISNA(IF($E17="M",VLOOKUP($G17,'Material Rates'!$D:$I,'Material Rates'!H$5,FALSE),0)),0,IF($E17="M",VLOOKUP($G17,'Material Rates'!$D:$I,'Material Rates'!H$5,FALSE),0))</f>
        <v>384.09528195121959</v>
      </c>
      <c r="N17" s="127">
        <f>IF(ISNA(IF($E17="M",VLOOKUP($G17,'Material Rates'!$D:$I,'Material Rates'!I$5,FALSE),0)),0,IF($E17="M",VLOOKUP($G17,'Material Rates'!$D:$I,'Material Rates'!I$5,FALSE),0))</f>
        <v>387.59943292202689</v>
      </c>
      <c r="O17" s="249">
        <f>IF(ISNA(VLOOKUP(G17,Inputs!$F$143:$H$165,2,FALSE)),0,VLOOKUP(G17,Inputs!$F$143:$H$165,2,FALSE))</f>
        <v>0</v>
      </c>
      <c r="P17" s="126">
        <f t="shared" ref="P17:S17" si="14">O17</f>
        <v>0</v>
      </c>
      <c r="Q17" s="126">
        <f t="shared" si="14"/>
        <v>0</v>
      </c>
      <c r="R17" s="126">
        <f t="shared" si="14"/>
        <v>0</v>
      </c>
      <c r="S17" s="127">
        <f t="shared" si="14"/>
        <v>0</v>
      </c>
      <c r="T17" s="249">
        <f>IF(ISNA(VLOOKUP(G17,Inputs!$F$143:$H$165,3,FALSE)),0,VLOOKUP(G17,Inputs!$F$143:$H$165,3,FALSE))</f>
        <v>0</v>
      </c>
      <c r="U17" s="126">
        <f t="shared" si="3"/>
        <v>0</v>
      </c>
      <c r="V17" s="126">
        <f t="shared" si="4"/>
        <v>0</v>
      </c>
      <c r="W17" s="126">
        <f t="shared" si="5"/>
        <v>0</v>
      </c>
      <c r="X17" s="127">
        <f t="shared" si="6"/>
        <v>0</v>
      </c>
    </row>
    <row r="18" spans="1:27">
      <c r="A18" s="12"/>
      <c r="B18" s="13" t="str">
        <f>TEXT('PAL Vols'!B18,"")</f>
        <v>X</v>
      </c>
      <c r="C18" s="139" t="str">
        <f>'PAL Vols'!C18</f>
        <v>PM</v>
      </c>
      <c r="D18" s="139" t="str">
        <f>'PAL Vols'!D18</f>
        <v>METERS</v>
      </c>
      <c r="E18" s="7" t="str">
        <f>'PAL Vols'!E18</f>
        <v>M</v>
      </c>
      <c r="F18" s="7">
        <f>'PAL Vols'!F18</f>
        <v>134</v>
      </c>
      <c r="G18" s="7">
        <f>'PAL Vols'!H18</f>
        <v>100908</v>
      </c>
      <c r="H18" s="7">
        <f>'PAL Vols'!J18</f>
        <v>101148</v>
      </c>
      <c r="I18" s="143" t="str">
        <f>'PAL Vols'!K18</f>
        <v>FMR AMI 3Ph DC + C</v>
      </c>
      <c r="J18" s="126">
        <f>IF(ISNA(IF($E18="M",VLOOKUP($G18,'Material Rates'!$D:$I,'Material Rates'!E$5,FALSE),0)),0,IF($E18="M",VLOOKUP($G18,'Material Rates'!$D:$I,'Material Rates'!E$5,FALSE),0))</f>
        <v>398.84337325097704</v>
      </c>
      <c r="K18" s="126">
        <f>IF(ISNA(IF($E18="M",VLOOKUP($G18,'Material Rates'!$D:$I,'Material Rates'!F$5,FALSE),0)),0,IF($E18="M",VLOOKUP($G18,'Material Rates'!$D:$I,'Material Rates'!F$5,FALSE),0))</f>
        <v>403.93520745563649</v>
      </c>
      <c r="L18" s="126">
        <f>IF(ISNA(IF($E18="M",VLOOKUP($G18,'Material Rates'!$D:$I,'Material Rates'!G$5,FALSE),0)),0,IF($E18="M",VLOOKUP($G18,'Material Rates'!$D:$I,'Material Rates'!G$5,FALSE),0))</f>
        <v>407.94539453326462</v>
      </c>
      <c r="M18" s="126">
        <f>IF(ISNA(IF($E18="M",VLOOKUP($G18,'Material Rates'!$D:$I,'Material Rates'!H$5,FALSE),0)),0,IF($E18="M",VLOOKUP($G18,'Material Rates'!$D:$I,'Material Rates'!H$5,FALSE),0))</f>
        <v>411.58042016260174</v>
      </c>
      <c r="N18" s="127">
        <f>IF(ISNA(IF($E18="M",VLOOKUP($G18,'Material Rates'!$D:$I,'Material Rates'!I$5,FALSE),0)),0,IF($E18="M",VLOOKUP($G18,'Material Rates'!$D:$I,'Material Rates'!I$5,FALSE),0))</f>
        <v>415.33532160672098</v>
      </c>
      <c r="O18" s="249">
        <f>IF(ISNA(VLOOKUP(G18,Inputs!$F$143:$H$165,2,FALSE)),0,VLOOKUP(G18,Inputs!$F$143:$H$165,2,FALSE))</f>
        <v>0</v>
      </c>
      <c r="P18" s="126">
        <f t="shared" ref="P18:S18" si="15">O18</f>
        <v>0</v>
      </c>
      <c r="Q18" s="126">
        <f t="shared" si="15"/>
        <v>0</v>
      </c>
      <c r="R18" s="126">
        <f t="shared" si="15"/>
        <v>0</v>
      </c>
      <c r="S18" s="127">
        <f t="shared" si="15"/>
        <v>0</v>
      </c>
      <c r="T18" s="249">
        <f>IF(ISNA(VLOOKUP(G18,Inputs!$F$143:$H$165,3,FALSE)),0,VLOOKUP(G18,Inputs!$F$143:$H$165,3,FALSE))</f>
        <v>0</v>
      </c>
      <c r="U18" s="126">
        <f t="shared" si="3"/>
        <v>0</v>
      </c>
      <c r="V18" s="126">
        <f t="shared" si="4"/>
        <v>0</v>
      </c>
      <c r="W18" s="126">
        <f t="shared" si="5"/>
        <v>0</v>
      </c>
      <c r="X18" s="127">
        <f t="shared" si="6"/>
        <v>0</v>
      </c>
    </row>
    <row r="19" spans="1:27">
      <c r="A19" s="12"/>
      <c r="B19" s="13" t="str">
        <f>TEXT('PAL Vols'!B19,"")</f>
        <v>X</v>
      </c>
      <c r="C19" s="139" t="str">
        <f>'PAL Vols'!C19</f>
        <v>PM</v>
      </c>
      <c r="D19" s="139" t="str">
        <f>'PAL Vols'!D19</f>
        <v>METERS</v>
      </c>
      <c r="E19" s="7" t="str">
        <f>'PAL Vols'!E19</f>
        <v>M</v>
      </c>
      <c r="F19" s="7">
        <f>'PAL Vols'!F19</f>
        <v>134</v>
      </c>
      <c r="G19" s="7">
        <f>'PAL Vols'!H19</f>
        <v>100909</v>
      </c>
      <c r="H19" s="7">
        <f>'PAL Vols'!J19</f>
        <v>101183</v>
      </c>
      <c r="I19" s="143" t="str">
        <f>'PAL Vols'!K19</f>
        <v>FMR AMI 3Ph CT</v>
      </c>
      <c r="J19" s="126">
        <f>IF(ISNA(IF($E19="M",VLOOKUP($G19,'Material Rates'!$D:$I,'Material Rates'!E$5,FALSE),0)),0,IF($E19="M",VLOOKUP($G19,'Material Rates'!$D:$I,'Material Rates'!E$5,FALSE),0))</f>
        <v>475.81462750535741</v>
      </c>
      <c r="K19" s="126">
        <f>IF(ISNA(IF($E19="M",VLOOKUP($G19,'Material Rates'!$D:$I,'Material Rates'!F$5,FALSE),0)),0,IF($E19="M",VLOOKUP($G19,'Material Rates'!$D:$I,'Material Rates'!F$5,FALSE),0))</f>
        <v>481.8891152815014</v>
      </c>
      <c r="L19" s="126">
        <f>IF(ISNA(IF($E19="M",VLOOKUP($G19,'Material Rates'!$D:$I,'Material Rates'!G$5,FALSE),0)),0,IF($E19="M",VLOOKUP($G19,'Material Rates'!$D:$I,'Material Rates'!G$5,FALSE),0))</f>
        <v>486.67321299638991</v>
      </c>
      <c r="M19" s="126">
        <f>IF(ISNA(IF($E19="M",VLOOKUP($G19,'Material Rates'!$D:$I,'Material Rates'!H$5,FALSE),0)),0,IF($E19="M",VLOOKUP($G19,'Material Rates'!$D:$I,'Material Rates'!H$5,FALSE),0))</f>
        <v>491.00974829268296</v>
      </c>
      <c r="N19" s="127">
        <f>IF(ISNA(IF($E19="M",VLOOKUP($G19,'Material Rates'!$D:$I,'Material Rates'!I$5,FALSE),0)),0,IF($E19="M",VLOOKUP($G19,'Material Rates'!$D:$I,'Material Rates'!I$5,FALSE),0))</f>
        <v>495.48929377789449</v>
      </c>
      <c r="O19" s="249">
        <f>IF(ISNA(VLOOKUP(G19,Inputs!$F$143:$H$165,2,FALSE)),0,VLOOKUP(G19,Inputs!$F$143:$H$165,2,FALSE))</f>
        <v>0</v>
      </c>
      <c r="P19" s="126">
        <f t="shared" ref="P19:S19" si="16">O19</f>
        <v>0</v>
      </c>
      <c r="Q19" s="126">
        <f t="shared" si="16"/>
        <v>0</v>
      </c>
      <c r="R19" s="126">
        <f t="shared" si="16"/>
        <v>0</v>
      </c>
      <c r="S19" s="127">
        <f t="shared" si="16"/>
        <v>0</v>
      </c>
      <c r="T19" s="249">
        <f>IF(ISNA(VLOOKUP(G19,Inputs!$F$143:$H$165,3,FALSE)),0,VLOOKUP(G19,Inputs!$F$143:$H$165,3,FALSE))</f>
        <v>0</v>
      </c>
      <c r="U19" s="126">
        <f t="shared" si="3"/>
        <v>0</v>
      </c>
      <c r="V19" s="126">
        <f t="shared" si="4"/>
        <v>0</v>
      </c>
      <c r="W19" s="126">
        <f t="shared" si="5"/>
        <v>0</v>
      </c>
      <c r="X19" s="127">
        <f t="shared" si="6"/>
        <v>0</v>
      </c>
    </row>
    <row r="20" spans="1:27">
      <c r="A20" s="12"/>
      <c r="B20" s="13" t="str">
        <f>TEXT('PAL Vols'!B20,"")</f>
        <v>X</v>
      </c>
      <c r="C20" s="139" t="str">
        <f>'PAL Vols'!C20</f>
        <v>PM</v>
      </c>
      <c r="D20" s="139" t="str">
        <f>'PAL Vols'!D20</f>
        <v>METERS</v>
      </c>
      <c r="E20" s="7" t="str">
        <f>'PAL Vols'!E20</f>
        <v>M</v>
      </c>
      <c r="F20" s="7">
        <f>'PAL Vols'!F20</f>
        <v>134</v>
      </c>
      <c r="G20" s="7">
        <f>'PAL Vols'!H20</f>
        <v>100271</v>
      </c>
      <c r="H20" s="7">
        <f>'PAL Vols'!J20</f>
        <v>101082</v>
      </c>
      <c r="I20" s="143" t="str">
        <f>'PAL Vols'!K20</f>
        <v>CIMR AMI 1Ph 1e</v>
      </c>
      <c r="J20" s="126">
        <f>IF(ISNA(IF($E20="M",VLOOKUP($G20,'Material Rates'!$D:$I,'Material Rates'!E$5,FALSE),0)),0,IF($E20="M",VLOOKUP($G20,'Material Rates'!$D:$I,'Material Rates'!E$5,FALSE),0))</f>
        <v>204.37413336694826</v>
      </c>
      <c r="K20" s="126">
        <f>IF(ISNA(IF($E20="M",VLOOKUP($G20,'Material Rates'!$D:$I,'Material Rates'!F$5,FALSE),0)),0,IF($E20="M",VLOOKUP($G20,'Material Rates'!$D:$I,'Material Rates'!F$5,FALSE),0))</f>
        <v>206.98327588408023</v>
      </c>
      <c r="L20" s="126">
        <f>IF(ISNA(IF($E20="M",VLOOKUP($G20,'Material Rates'!$D:$I,'Material Rates'!G$5,FALSE),0)),0,IF($E20="M",VLOOKUP($G20,'Material Rates'!$D:$I,'Material Rates'!G$5,FALSE),0))</f>
        <v>209.03816400206293</v>
      </c>
      <c r="M20" s="126">
        <f>IF(ISNA(IF($E20="M",VLOOKUP($G20,'Material Rates'!$D:$I,'Material Rates'!H$5,FALSE),0)),0,IF($E20="M",VLOOKUP($G20,'Material Rates'!$D:$I,'Material Rates'!H$5,FALSE),0))</f>
        <v>210.90081300813011</v>
      </c>
      <c r="N20" s="127">
        <f>IF(ISNA(IF($E20="M",VLOOKUP($G20,'Material Rates'!$D:$I,'Material Rates'!I$5,FALSE),0)),0,IF($E20="M",VLOOKUP($G20,'Material Rates'!$D:$I,'Material Rates'!I$5,FALSE),0))</f>
        <v>212.8248884221581</v>
      </c>
      <c r="O20" s="249">
        <f>IF(ISNA(VLOOKUP(G20,Inputs!$F$143:$H$165,2,FALSE)),0,VLOOKUP(G20,Inputs!$F$143:$H$165,2,FALSE))</f>
        <v>0</v>
      </c>
      <c r="P20" s="126">
        <f t="shared" ref="P20:S20" si="17">O20</f>
        <v>0</v>
      </c>
      <c r="Q20" s="126">
        <f t="shared" si="17"/>
        <v>0</v>
      </c>
      <c r="R20" s="126">
        <f t="shared" si="17"/>
        <v>0</v>
      </c>
      <c r="S20" s="127">
        <f t="shared" si="17"/>
        <v>0</v>
      </c>
      <c r="T20" s="249">
        <f>IF(ISNA(VLOOKUP(G20,Inputs!$F$143:$H$165,3,FALSE)),0,VLOOKUP(G20,Inputs!$F$143:$H$165,3,FALSE))</f>
        <v>0</v>
      </c>
      <c r="U20" s="126">
        <f t="shared" si="3"/>
        <v>0</v>
      </c>
      <c r="V20" s="126">
        <f t="shared" si="4"/>
        <v>0</v>
      </c>
      <c r="W20" s="126">
        <f t="shared" si="5"/>
        <v>0</v>
      </c>
      <c r="X20" s="127">
        <f t="shared" si="6"/>
        <v>0</v>
      </c>
    </row>
    <row r="21" spans="1:27">
      <c r="A21" s="12"/>
      <c r="B21" s="13" t="str">
        <f>TEXT('PAL Vols'!B21,"")</f>
        <v>X</v>
      </c>
      <c r="C21" s="139" t="str">
        <f>'PAL Vols'!C21</f>
        <v>PM</v>
      </c>
      <c r="D21" s="139" t="str">
        <f>'PAL Vols'!D21</f>
        <v>METERS</v>
      </c>
      <c r="E21" s="7" t="str">
        <f>'PAL Vols'!E21</f>
        <v>M</v>
      </c>
      <c r="F21" s="7">
        <f>'PAL Vols'!F21</f>
        <v>134</v>
      </c>
      <c r="G21" s="7">
        <f>'PAL Vols'!H21</f>
        <v>100917</v>
      </c>
      <c r="H21" s="7">
        <f>'PAL Vols'!J21</f>
        <v>101153</v>
      </c>
      <c r="I21" s="143" t="str">
        <f>'PAL Vols'!K21</f>
        <v>CIMR AMI 1Ph 1e + C</v>
      </c>
      <c r="J21" s="126">
        <f>IF(ISNA(IF($E21="M",VLOOKUP($G21,'Material Rates'!$D:$I,'Material Rates'!E$5,FALSE),0)),0,IF($E21="M",VLOOKUP($G21,'Material Rates'!$D:$I,'Material Rates'!E$5,FALSE),0))</f>
        <v>228.18701626118744</v>
      </c>
      <c r="K21" s="126">
        <f>IF(ISNA(IF($E21="M",VLOOKUP($G21,'Material Rates'!$D:$I,'Material Rates'!F$5,FALSE),0)),0,IF($E21="M",VLOOKUP($G21,'Material Rates'!$D:$I,'Material Rates'!F$5,FALSE),0))</f>
        <v>231.10016596450913</v>
      </c>
      <c r="L21" s="126">
        <f>IF(ISNA(IF($E21="M",VLOOKUP($G21,'Material Rates'!$D:$I,'Material Rates'!G$5,FALSE),0)),0,IF($E21="M",VLOOKUP($G21,'Material Rates'!$D:$I,'Material Rates'!G$5,FALSE),0))</f>
        <v>233.3944816915936</v>
      </c>
      <c r="M21" s="126">
        <f>IF(ISNA(IF($E21="M",VLOOKUP($G21,'Material Rates'!$D:$I,'Material Rates'!H$5,FALSE),0)),0,IF($E21="M",VLOOKUP($G21,'Material Rates'!$D:$I,'Material Rates'!H$5,FALSE),0))</f>
        <v>235.47415934959349</v>
      </c>
      <c r="N21" s="127">
        <f>IF(ISNA(IF($E21="M",VLOOKUP($G21,'Material Rates'!$D:$I,'Material Rates'!I$5,FALSE),0)),0,IF($E21="M",VLOOKUP($G21,'Material Rates'!$D:$I,'Material Rates'!I$5,FALSE),0))</f>
        <v>237.62242058283016</v>
      </c>
      <c r="O21" s="249">
        <f>IF(ISNA(VLOOKUP(G21,Inputs!$F$143:$H$165,2,FALSE)),0,VLOOKUP(G21,Inputs!$F$143:$H$165,2,FALSE))</f>
        <v>0</v>
      </c>
      <c r="P21" s="126">
        <f t="shared" ref="P21:S21" si="18">O21</f>
        <v>0</v>
      </c>
      <c r="Q21" s="126">
        <f t="shared" si="18"/>
        <v>0</v>
      </c>
      <c r="R21" s="126">
        <f t="shared" si="18"/>
        <v>0</v>
      </c>
      <c r="S21" s="127">
        <f t="shared" si="18"/>
        <v>0</v>
      </c>
      <c r="T21" s="249">
        <f>IF(ISNA(VLOOKUP(G21,Inputs!$F$143:$H$165,3,FALSE)),0,VLOOKUP(G21,Inputs!$F$143:$H$165,3,FALSE))</f>
        <v>0</v>
      </c>
      <c r="U21" s="126">
        <f t="shared" si="3"/>
        <v>0</v>
      </c>
      <c r="V21" s="126">
        <f t="shared" si="4"/>
        <v>0</v>
      </c>
      <c r="W21" s="126">
        <f t="shared" si="5"/>
        <v>0</v>
      </c>
      <c r="X21" s="127">
        <f t="shared" si="6"/>
        <v>0</v>
      </c>
    </row>
    <row r="22" spans="1:27">
      <c r="A22" s="12"/>
      <c r="B22" s="13" t="str">
        <f>TEXT('PAL Vols'!B22,"")</f>
        <v>X</v>
      </c>
      <c r="C22" s="139" t="str">
        <f>'PAL Vols'!C22</f>
        <v>PM</v>
      </c>
      <c r="D22" s="139" t="str">
        <f>'PAL Vols'!D22</f>
        <v>METERS</v>
      </c>
      <c r="E22" s="7" t="str">
        <f>'PAL Vols'!E22</f>
        <v>M</v>
      </c>
      <c r="F22" s="7">
        <f>'PAL Vols'!F22</f>
        <v>134</v>
      </c>
      <c r="G22" s="7">
        <f>'PAL Vols'!H22</f>
        <v>100272</v>
      </c>
      <c r="H22" s="7">
        <f>'PAL Vols'!J22</f>
        <v>101083</v>
      </c>
      <c r="I22" s="143" t="str">
        <f>'PAL Vols'!K22</f>
        <v>CIMR AMI 1Ph 2e + C</v>
      </c>
      <c r="J22" s="126">
        <f>IF(ISNA(IF($E22="M",VLOOKUP($G22,'Material Rates'!$D:$I,'Material Rates'!E$5,FALSE),0)),0,IF($E22="M",VLOOKUP($G22,'Material Rates'!$D:$I,'Material Rates'!E$5,FALSE),0))</f>
        <v>251.15075759485694</v>
      </c>
      <c r="K22" s="126">
        <f>IF(ISNA(IF($E22="M",VLOOKUP($G22,'Material Rates'!$D:$I,'Material Rates'!F$5,FALSE),0)),0,IF($E22="M",VLOOKUP($G22,'Material Rates'!$D:$I,'Material Rates'!F$5,FALSE),0))</f>
        <v>254.35707391803908</v>
      </c>
      <c r="L22" s="126">
        <f>IF(ISNA(IF($E22="M",VLOOKUP($G22,'Material Rates'!$D:$I,'Material Rates'!G$5,FALSE),0)),0,IF($E22="M",VLOOKUP($G22,'Material Rates'!$D:$I,'Material Rates'!G$5,FALSE),0))</f>
        <v>256.88227952552859</v>
      </c>
      <c r="M22" s="126">
        <f>IF(ISNA(IF($E22="M",VLOOKUP($G22,'Material Rates'!$D:$I,'Material Rates'!H$5,FALSE),0)),0,IF($E22="M",VLOOKUP($G22,'Material Rates'!$D:$I,'Material Rates'!H$5,FALSE),0))</f>
        <v>259.17124682926828</v>
      </c>
      <c r="N22" s="127">
        <f>IF(ISNA(IF($E22="M",VLOOKUP($G22,'Material Rates'!$D:$I,'Material Rates'!I$5,FALSE),0)),0,IF($E22="M",VLOOKUP($G22,'Material Rates'!$D:$I,'Material Rates'!I$5,FALSE),0))</f>
        <v>261.53569965870304</v>
      </c>
      <c r="O22" s="249">
        <f>IF(ISNA(VLOOKUP(G22,Inputs!$F$143:$H$165,2,FALSE)),0,VLOOKUP(G22,Inputs!$F$143:$H$165,2,FALSE))</f>
        <v>0</v>
      </c>
      <c r="P22" s="126">
        <f t="shared" ref="P22:S22" si="19">O22</f>
        <v>0</v>
      </c>
      <c r="Q22" s="126">
        <f t="shared" si="19"/>
        <v>0</v>
      </c>
      <c r="R22" s="126">
        <f t="shared" si="19"/>
        <v>0</v>
      </c>
      <c r="S22" s="127">
        <f t="shared" si="19"/>
        <v>0</v>
      </c>
      <c r="T22" s="249">
        <f>IF(ISNA(VLOOKUP(G22,Inputs!$F$143:$H$165,3,FALSE)),0,VLOOKUP(G22,Inputs!$F$143:$H$165,3,FALSE))</f>
        <v>0</v>
      </c>
      <c r="U22" s="126">
        <f t="shared" si="3"/>
        <v>0</v>
      </c>
      <c r="V22" s="126">
        <f t="shared" si="4"/>
        <v>0</v>
      </c>
      <c r="W22" s="126">
        <f t="shared" si="5"/>
        <v>0</v>
      </c>
      <c r="X22" s="127">
        <f t="shared" si="6"/>
        <v>0</v>
      </c>
    </row>
    <row r="23" spans="1:27">
      <c r="A23" s="12"/>
      <c r="B23" s="13" t="str">
        <f>TEXT('PAL Vols'!B23,"")</f>
        <v>X</v>
      </c>
      <c r="C23" s="139" t="str">
        <f>'PAL Vols'!C23</f>
        <v>PM</v>
      </c>
      <c r="D23" s="139" t="str">
        <f>'PAL Vols'!D23</f>
        <v>METERS</v>
      </c>
      <c r="E23" s="7" t="str">
        <f>'PAL Vols'!E23</f>
        <v>M</v>
      </c>
      <c r="F23" s="7">
        <f>'PAL Vols'!F23</f>
        <v>134</v>
      </c>
      <c r="G23" s="7">
        <f>'PAL Vols'!H23</f>
        <v>100273</v>
      </c>
      <c r="H23" s="7">
        <f>'PAL Vols'!J23</f>
        <v>101084</v>
      </c>
      <c r="I23" s="143" t="str">
        <f>'PAL Vols'!K23</f>
        <v>CIMR AMI 3Ph DC</v>
      </c>
      <c r="J23" s="126">
        <f>IF(ISNA(IF($E23="M",VLOOKUP($G23,'Material Rates'!$D:$I,'Material Rates'!E$5,FALSE),0)),0,IF($E23="M",VLOOKUP($G23,'Material Rates'!$D:$I,'Material Rates'!E$5,FALSE),0))</f>
        <v>372.20880877347798</v>
      </c>
      <c r="K23" s="126">
        <f>IF(ISNA(IF($E23="M",VLOOKUP($G23,'Material Rates'!$D:$I,'Material Rates'!F$5,FALSE),0)),0,IF($E23="M",VLOOKUP($G23,'Material Rates'!$D:$I,'Material Rates'!F$5,FALSE),0))</f>
        <v>376.96061279203377</v>
      </c>
      <c r="L23" s="126">
        <f>IF(ISNA(IF($E23="M",VLOOKUP($G23,'Material Rates'!$D:$I,'Material Rates'!G$5,FALSE),0)),0,IF($E23="M",VLOOKUP($G23,'Material Rates'!$D:$I,'Material Rates'!G$5,FALSE),0))</f>
        <v>380.70300154718939</v>
      </c>
      <c r="M23" s="126">
        <f>IF(ISNA(IF($E23="M",VLOOKUP($G23,'Material Rates'!$D:$I,'Material Rates'!H$5,FALSE),0)),0,IF($E23="M",VLOOKUP($G23,'Material Rates'!$D:$I,'Material Rates'!H$5,FALSE),0))</f>
        <v>384.09528195121959</v>
      </c>
      <c r="N23" s="127">
        <f>IF(ISNA(IF($E23="M",VLOOKUP($G23,'Material Rates'!$D:$I,'Material Rates'!I$5,FALSE),0)),0,IF($E23="M",VLOOKUP($G23,'Material Rates'!$D:$I,'Material Rates'!I$5,FALSE),0))</f>
        <v>387.59943292202689</v>
      </c>
      <c r="O23" s="249">
        <f>IF(ISNA(VLOOKUP(G23,Inputs!$F$143:$H$165,2,FALSE)),0,VLOOKUP(G23,Inputs!$F$143:$H$165,2,FALSE))</f>
        <v>0</v>
      </c>
      <c r="P23" s="126">
        <f t="shared" ref="P23:S23" si="20">O23</f>
        <v>0</v>
      </c>
      <c r="Q23" s="126">
        <f t="shared" si="20"/>
        <v>0</v>
      </c>
      <c r="R23" s="126">
        <f t="shared" si="20"/>
        <v>0</v>
      </c>
      <c r="S23" s="127">
        <f t="shared" si="20"/>
        <v>0</v>
      </c>
      <c r="T23" s="249">
        <f>IF(ISNA(VLOOKUP(G23,Inputs!$F$143:$H$165,3,FALSE)),0,VLOOKUP(G23,Inputs!$F$143:$H$165,3,FALSE))</f>
        <v>0</v>
      </c>
      <c r="U23" s="126">
        <f t="shared" si="3"/>
        <v>0</v>
      </c>
      <c r="V23" s="126">
        <f t="shared" si="4"/>
        <v>0</v>
      </c>
      <c r="W23" s="126">
        <f t="shared" si="5"/>
        <v>0</v>
      </c>
      <c r="X23" s="127">
        <f t="shared" si="6"/>
        <v>0</v>
      </c>
    </row>
    <row r="24" spans="1:27">
      <c r="A24" s="12"/>
      <c r="B24" s="13" t="str">
        <f>TEXT('PAL Vols'!B24,"")</f>
        <v>X</v>
      </c>
      <c r="C24" s="139" t="str">
        <f>'PAL Vols'!C24</f>
        <v>PM</v>
      </c>
      <c r="D24" s="139" t="str">
        <f>'PAL Vols'!D24</f>
        <v>METERS</v>
      </c>
      <c r="E24" s="7" t="str">
        <f>'PAL Vols'!E24</f>
        <v>M</v>
      </c>
      <c r="F24" s="7">
        <f>'PAL Vols'!F24</f>
        <v>134</v>
      </c>
      <c r="G24" s="7">
        <f>'PAL Vols'!H24</f>
        <v>100274</v>
      </c>
      <c r="H24" s="7">
        <f>'PAL Vols'!J24</f>
        <v>101085</v>
      </c>
      <c r="I24" s="143" t="str">
        <f>'PAL Vols'!K24</f>
        <v>CIMR AMI 3Ph DC + C</v>
      </c>
      <c r="J24" s="126">
        <f>IF(ISNA(IF($E24="M",VLOOKUP($G24,'Material Rates'!$D:$I,'Material Rates'!E$5,FALSE),0)),0,IF($E24="M",VLOOKUP($G24,'Material Rates'!$D:$I,'Material Rates'!E$5,FALSE),0))</f>
        <v>398.84337325097704</v>
      </c>
      <c r="K24" s="126">
        <f>IF(ISNA(IF($E24="M",VLOOKUP($G24,'Material Rates'!$D:$I,'Material Rates'!F$5,FALSE),0)),0,IF($E24="M",VLOOKUP($G24,'Material Rates'!$D:$I,'Material Rates'!F$5,FALSE),0))</f>
        <v>403.93520745563649</v>
      </c>
      <c r="L24" s="126">
        <f>IF(ISNA(IF($E24="M",VLOOKUP($G24,'Material Rates'!$D:$I,'Material Rates'!G$5,FALSE),0)),0,IF($E24="M",VLOOKUP($G24,'Material Rates'!$D:$I,'Material Rates'!G$5,FALSE),0))</f>
        <v>407.94539453326462</v>
      </c>
      <c r="M24" s="126">
        <f>IF(ISNA(IF($E24="M",VLOOKUP($G24,'Material Rates'!$D:$I,'Material Rates'!H$5,FALSE),0)),0,IF($E24="M",VLOOKUP($G24,'Material Rates'!$D:$I,'Material Rates'!H$5,FALSE),0))</f>
        <v>411.58042016260174</v>
      </c>
      <c r="N24" s="127">
        <f>IF(ISNA(IF($E24="M",VLOOKUP($G24,'Material Rates'!$D:$I,'Material Rates'!I$5,FALSE),0)),0,IF($E24="M",VLOOKUP($G24,'Material Rates'!$D:$I,'Material Rates'!I$5,FALSE),0))</f>
        <v>415.33532160672098</v>
      </c>
      <c r="O24" s="249">
        <f>IF(ISNA(VLOOKUP(G24,Inputs!$F$143:$H$165,2,FALSE)),0,VLOOKUP(G24,Inputs!$F$143:$H$165,2,FALSE))</f>
        <v>0</v>
      </c>
      <c r="P24" s="126">
        <f t="shared" ref="P24:S24" si="21">O24</f>
        <v>0</v>
      </c>
      <c r="Q24" s="126">
        <f t="shared" si="21"/>
        <v>0</v>
      </c>
      <c r="R24" s="126">
        <f t="shared" si="21"/>
        <v>0</v>
      </c>
      <c r="S24" s="127">
        <f t="shared" si="21"/>
        <v>0</v>
      </c>
      <c r="T24" s="249">
        <f>IF(ISNA(VLOOKUP(G24,Inputs!$F$143:$H$165,3,FALSE)),0,VLOOKUP(G24,Inputs!$F$143:$H$165,3,FALSE))</f>
        <v>0</v>
      </c>
      <c r="U24" s="126">
        <f t="shared" si="3"/>
        <v>0</v>
      </c>
      <c r="V24" s="126">
        <f t="shared" si="4"/>
        <v>0</v>
      </c>
      <c r="W24" s="126">
        <f t="shared" si="5"/>
        <v>0</v>
      </c>
      <c r="X24" s="127">
        <f t="shared" si="6"/>
        <v>0</v>
      </c>
    </row>
    <row r="25" spans="1:27">
      <c r="A25" s="12"/>
      <c r="B25" s="13" t="str">
        <f>TEXT('PAL Vols'!B25,"")</f>
        <v>X</v>
      </c>
      <c r="C25" s="139" t="str">
        <f>'PAL Vols'!C25</f>
        <v>PM</v>
      </c>
      <c r="D25" s="139" t="str">
        <f>'PAL Vols'!D25</f>
        <v>METERS</v>
      </c>
      <c r="E25" s="7" t="str">
        <f>'PAL Vols'!E25</f>
        <v>M</v>
      </c>
      <c r="F25" s="7">
        <f>'PAL Vols'!F25</f>
        <v>134</v>
      </c>
      <c r="G25" s="7">
        <f>'PAL Vols'!H25</f>
        <v>100275</v>
      </c>
      <c r="H25" s="7">
        <f>'PAL Vols'!J25</f>
        <v>101086</v>
      </c>
      <c r="I25" s="143" t="str">
        <f>'PAL Vols'!K25</f>
        <v>CIMR AMI 3Ph CT</v>
      </c>
      <c r="J25" s="126">
        <f>IF(ISNA(IF($E25="M",VLOOKUP($G25,'Material Rates'!$D:$I,'Material Rates'!E$5,FALSE),0)),0,IF($E25="M",VLOOKUP($G25,'Material Rates'!$D:$I,'Material Rates'!E$5,FALSE),0))</f>
        <v>475.81462750535741</v>
      </c>
      <c r="K25" s="126">
        <f>IF(ISNA(IF($E25="M",VLOOKUP($G25,'Material Rates'!$D:$I,'Material Rates'!F$5,FALSE),0)),0,IF($E25="M",VLOOKUP($G25,'Material Rates'!$D:$I,'Material Rates'!F$5,FALSE),0))</f>
        <v>481.8891152815014</v>
      </c>
      <c r="L25" s="126">
        <f>IF(ISNA(IF($E25="M",VLOOKUP($G25,'Material Rates'!$D:$I,'Material Rates'!G$5,FALSE),0)),0,IF($E25="M",VLOOKUP($G25,'Material Rates'!$D:$I,'Material Rates'!G$5,FALSE),0))</f>
        <v>486.67321299638991</v>
      </c>
      <c r="M25" s="126">
        <f>IF(ISNA(IF($E25="M",VLOOKUP($G25,'Material Rates'!$D:$I,'Material Rates'!H$5,FALSE),0)),0,IF($E25="M",VLOOKUP($G25,'Material Rates'!$D:$I,'Material Rates'!H$5,FALSE),0))</f>
        <v>491.00974829268296</v>
      </c>
      <c r="N25" s="127">
        <f>IF(ISNA(IF($E25="M",VLOOKUP($G25,'Material Rates'!$D:$I,'Material Rates'!I$5,FALSE),0)),0,IF($E25="M",VLOOKUP($G25,'Material Rates'!$D:$I,'Material Rates'!I$5,FALSE),0))</f>
        <v>495.48929377789449</v>
      </c>
      <c r="O25" s="249">
        <f>IF(ISNA(VLOOKUP(G25,Inputs!$F$143:$H$165,2,FALSE)),0,VLOOKUP(G25,Inputs!$F$143:$H$165,2,FALSE))</f>
        <v>0</v>
      </c>
      <c r="P25" s="126">
        <f t="shared" ref="P25:S25" si="22">O25</f>
        <v>0</v>
      </c>
      <c r="Q25" s="126">
        <f t="shared" si="22"/>
        <v>0</v>
      </c>
      <c r="R25" s="126">
        <f t="shared" si="22"/>
        <v>0</v>
      </c>
      <c r="S25" s="127">
        <f t="shared" si="22"/>
        <v>0</v>
      </c>
      <c r="T25" s="249">
        <f>IF(ISNA(VLOOKUP(G25,Inputs!$F$143:$H$165,3,FALSE)),0,VLOOKUP(G25,Inputs!$F$143:$H$165,3,FALSE))</f>
        <v>0</v>
      </c>
      <c r="U25" s="126">
        <f t="shared" si="3"/>
        <v>0</v>
      </c>
      <c r="V25" s="126">
        <f t="shared" si="4"/>
        <v>0</v>
      </c>
      <c r="W25" s="126">
        <f t="shared" si="5"/>
        <v>0</v>
      </c>
      <c r="X25" s="127">
        <f t="shared" si="6"/>
        <v>0</v>
      </c>
    </row>
    <row r="26" spans="1:27">
      <c r="A26" s="12"/>
      <c r="B26" s="13" t="str">
        <f>TEXT('PAL Vols'!B26,"")</f>
        <v>X</v>
      </c>
      <c r="C26" s="139" t="str">
        <f>'PAL Vols'!C26</f>
        <v>PM</v>
      </c>
      <c r="D26" s="139" t="str">
        <f>'PAL Vols'!D26</f>
        <v>METERS</v>
      </c>
      <c r="E26" s="7" t="str">
        <f>'PAL Vols'!E26</f>
        <v>M</v>
      </c>
      <c r="F26" s="7">
        <f>'PAL Vols'!F26</f>
        <v>134</v>
      </c>
      <c r="G26" s="7">
        <f>'PAL Vols'!H26</f>
        <v>100324</v>
      </c>
      <c r="H26" s="7">
        <f>'PAL Vols'!J26</f>
        <v>102000</v>
      </c>
      <c r="I26" s="143" t="str">
        <f>'PAL Vols'!K26</f>
        <v>Company initiated meter replacement AMI 1Ph 1e</v>
      </c>
      <c r="J26" s="126">
        <f>IF(ISNA(IF($E26="M",VLOOKUP($G26,'Material Rates'!$D:$I,'Material Rates'!E$5,FALSE),0)),0,IF($E26="M",VLOOKUP($G26,'Material Rates'!$D:$I,'Material Rates'!E$5,FALSE),0))</f>
        <v>204.37413336694826</v>
      </c>
      <c r="K26" s="126">
        <f>IF(ISNA(IF($E26="M",VLOOKUP($G26,'Material Rates'!$D:$I,'Material Rates'!F$5,FALSE),0)),0,IF($E26="M",VLOOKUP($G26,'Material Rates'!$D:$I,'Material Rates'!F$5,FALSE),0))</f>
        <v>206.98327588408023</v>
      </c>
      <c r="L26" s="126">
        <f>IF(ISNA(IF($E26="M",VLOOKUP($G26,'Material Rates'!$D:$I,'Material Rates'!G$5,FALSE),0)),0,IF($E26="M",VLOOKUP($G26,'Material Rates'!$D:$I,'Material Rates'!G$5,FALSE),0))</f>
        <v>209.03816400206293</v>
      </c>
      <c r="M26" s="126">
        <f>IF(ISNA(IF($E26="M",VLOOKUP($G26,'Material Rates'!$D:$I,'Material Rates'!H$5,FALSE),0)),0,IF($E26="M",VLOOKUP($G26,'Material Rates'!$D:$I,'Material Rates'!H$5,FALSE),0))</f>
        <v>210.90081300813011</v>
      </c>
      <c r="N26" s="127">
        <f>IF(ISNA(IF($E26="M",VLOOKUP($G26,'Material Rates'!$D:$I,'Material Rates'!I$5,FALSE),0)),0,IF($E26="M",VLOOKUP($G26,'Material Rates'!$D:$I,'Material Rates'!I$5,FALSE),0))</f>
        <v>212.8248884221581</v>
      </c>
      <c r="O26" s="249">
        <f>IF(ISNA(VLOOKUP(G26,Inputs!$F$143:$H$165,2,FALSE)),0,VLOOKUP(G26,Inputs!$F$143:$H$165,2,FALSE))</f>
        <v>0</v>
      </c>
      <c r="P26" s="126">
        <f t="shared" ref="P26:S26" si="23">O26</f>
        <v>0</v>
      </c>
      <c r="Q26" s="126">
        <f t="shared" si="23"/>
        <v>0</v>
      </c>
      <c r="R26" s="126">
        <f t="shared" si="23"/>
        <v>0</v>
      </c>
      <c r="S26" s="127">
        <f t="shared" si="23"/>
        <v>0</v>
      </c>
      <c r="T26" s="249">
        <f>IF(ISNA(VLOOKUP(G26,Inputs!$F$143:$H$165,3,FALSE)),0,VLOOKUP(G26,Inputs!$F$143:$H$165,3,FALSE))</f>
        <v>0</v>
      </c>
      <c r="U26" s="126">
        <f t="shared" si="3"/>
        <v>0</v>
      </c>
      <c r="V26" s="126">
        <f t="shared" si="4"/>
        <v>0</v>
      </c>
      <c r="W26" s="126">
        <f t="shared" si="5"/>
        <v>0</v>
      </c>
      <c r="X26" s="127">
        <f t="shared" si="6"/>
        <v>0</v>
      </c>
      <c r="Y26" s="541"/>
      <c r="Z26" s="542"/>
    </row>
    <row r="27" spans="1:27">
      <c r="A27" s="12"/>
      <c r="B27" s="13" t="str">
        <f>TEXT('PAL Vols'!B27,"")</f>
        <v>X</v>
      </c>
      <c r="C27" s="139" t="str">
        <f>'PAL Vols'!C27</f>
        <v>PM</v>
      </c>
      <c r="D27" s="139" t="str">
        <f>'PAL Vols'!D27</f>
        <v>METERS</v>
      </c>
      <c r="E27" s="7" t="str">
        <f>'PAL Vols'!E27</f>
        <v>M</v>
      </c>
      <c r="F27" s="7">
        <f>'PAL Vols'!F27</f>
        <v>134</v>
      </c>
      <c r="G27" s="7">
        <f>'PAL Vols'!H27</f>
        <v>100325</v>
      </c>
      <c r="H27" s="7">
        <f>'PAL Vols'!J27</f>
        <v>102001</v>
      </c>
      <c r="I27" s="143" t="str">
        <f>'PAL Vols'!K27</f>
        <v>Company initiated meter replacement AMI 1Ph 1e + C</v>
      </c>
      <c r="J27" s="126">
        <f>IF(ISNA(IF($E27="M",VLOOKUP($G27,'Material Rates'!$D:$I,'Material Rates'!E$5,FALSE),0)),0,IF($E27="M",VLOOKUP($G27,'Material Rates'!$D:$I,'Material Rates'!E$5,FALSE),0))</f>
        <v>228.18701626118744</v>
      </c>
      <c r="K27" s="126">
        <f>IF(ISNA(IF($E27="M",VLOOKUP($G27,'Material Rates'!$D:$I,'Material Rates'!F$5,FALSE),0)),0,IF($E27="M",VLOOKUP($G27,'Material Rates'!$D:$I,'Material Rates'!F$5,FALSE),0))</f>
        <v>231.10016596450913</v>
      </c>
      <c r="L27" s="126">
        <f>IF(ISNA(IF($E27="M",VLOOKUP($G27,'Material Rates'!$D:$I,'Material Rates'!G$5,FALSE),0)),0,IF($E27="M",VLOOKUP($G27,'Material Rates'!$D:$I,'Material Rates'!G$5,FALSE),0))</f>
        <v>233.3944816915936</v>
      </c>
      <c r="M27" s="126">
        <f>IF(ISNA(IF($E27="M",VLOOKUP($G27,'Material Rates'!$D:$I,'Material Rates'!H$5,FALSE),0)),0,IF($E27="M",VLOOKUP($G27,'Material Rates'!$D:$I,'Material Rates'!H$5,FALSE),0))</f>
        <v>235.47415934959349</v>
      </c>
      <c r="N27" s="127">
        <f>IF(ISNA(IF($E27="M",VLOOKUP($G27,'Material Rates'!$D:$I,'Material Rates'!I$5,FALSE),0)),0,IF($E27="M",VLOOKUP($G27,'Material Rates'!$D:$I,'Material Rates'!I$5,FALSE),0))</f>
        <v>237.62242058283016</v>
      </c>
      <c r="O27" s="249">
        <f>IF(ISNA(VLOOKUP(G27,Inputs!$F$143:$H$165,2,FALSE)),0,VLOOKUP(G27,Inputs!$F$143:$H$165,2,FALSE))</f>
        <v>0</v>
      </c>
      <c r="P27" s="126">
        <f t="shared" ref="P27:S27" si="24">O27</f>
        <v>0</v>
      </c>
      <c r="Q27" s="126">
        <f t="shared" si="24"/>
        <v>0</v>
      </c>
      <c r="R27" s="126">
        <f t="shared" si="24"/>
        <v>0</v>
      </c>
      <c r="S27" s="127">
        <f t="shared" si="24"/>
        <v>0</v>
      </c>
      <c r="T27" s="249">
        <f>IF(ISNA(VLOOKUP(G27,Inputs!$F$143:$H$165,3,FALSE)),0,VLOOKUP(G27,Inputs!$F$143:$H$165,3,FALSE))</f>
        <v>0</v>
      </c>
      <c r="U27" s="126">
        <f t="shared" si="3"/>
        <v>0</v>
      </c>
      <c r="V27" s="126">
        <f t="shared" si="4"/>
        <v>0</v>
      </c>
      <c r="W27" s="126">
        <f t="shared" si="5"/>
        <v>0</v>
      </c>
      <c r="X27" s="127">
        <f t="shared" si="6"/>
        <v>0</v>
      </c>
      <c r="Y27" s="541"/>
      <c r="Z27" s="542"/>
    </row>
    <row r="28" spans="1:27">
      <c r="A28" s="12"/>
      <c r="B28" s="13" t="str">
        <f>TEXT('PAL Vols'!B28,"")</f>
        <v>X</v>
      </c>
      <c r="C28" s="139" t="str">
        <f>'PAL Vols'!C28</f>
        <v>PM</v>
      </c>
      <c r="D28" s="139" t="str">
        <f>'PAL Vols'!D28</f>
        <v>METERS</v>
      </c>
      <c r="E28" s="7" t="str">
        <f>'PAL Vols'!E28</f>
        <v>M</v>
      </c>
      <c r="F28" s="7">
        <f>'PAL Vols'!F28</f>
        <v>134</v>
      </c>
      <c r="G28" s="7">
        <f>'PAL Vols'!H28</f>
        <v>100326</v>
      </c>
      <c r="H28" s="7">
        <f>'PAL Vols'!J28</f>
        <v>102002</v>
      </c>
      <c r="I28" s="143" t="str">
        <f>'PAL Vols'!K28</f>
        <v>Company initiated meter replacement AMI 1Ph 2e + C</v>
      </c>
      <c r="J28" s="126">
        <f>IF(ISNA(IF($E28="M",VLOOKUP($G28,'Material Rates'!$D:$I,'Material Rates'!E$5,FALSE),0)),0,IF($E28="M",VLOOKUP($G28,'Material Rates'!$D:$I,'Material Rates'!E$5,FALSE),0))</f>
        <v>251.15075759485694</v>
      </c>
      <c r="K28" s="126">
        <f>IF(ISNA(IF($E28="M",VLOOKUP($G28,'Material Rates'!$D:$I,'Material Rates'!F$5,FALSE),0)),0,IF($E28="M",VLOOKUP($G28,'Material Rates'!$D:$I,'Material Rates'!F$5,FALSE),0))</f>
        <v>254.35707391803908</v>
      </c>
      <c r="L28" s="126">
        <f>IF(ISNA(IF($E28="M",VLOOKUP($G28,'Material Rates'!$D:$I,'Material Rates'!G$5,FALSE),0)),0,IF($E28="M",VLOOKUP($G28,'Material Rates'!$D:$I,'Material Rates'!G$5,FALSE),0))</f>
        <v>256.88227952552859</v>
      </c>
      <c r="M28" s="126">
        <f>IF(ISNA(IF($E28="M",VLOOKUP($G28,'Material Rates'!$D:$I,'Material Rates'!H$5,FALSE),0)),0,IF($E28="M",VLOOKUP($G28,'Material Rates'!$D:$I,'Material Rates'!H$5,FALSE),0))</f>
        <v>259.17124682926828</v>
      </c>
      <c r="N28" s="127">
        <f>IF(ISNA(IF($E28="M",VLOOKUP($G28,'Material Rates'!$D:$I,'Material Rates'!I$5,FALSE),0)),0,IF($E28="M",VLOOKUP($G28,'Material Rates'!$D:$I,'Material Rates'!I$5,FALSE),0))</f>
        <v>261.53569965870304</v>
      </c>
      <c r="O28" s="249">
        <f>IF(ISNA(VLOOKUP(G28,Inputs!$F$143:$H$165,2,FALSE)),0,VLOOKUP(G28,Inputs!$F$143:$H$165,2,FALSE))</f>
        <v>0</v>
      </c>
      <c r="P28" s="126">
        <f t="shared" ref="P28:S28" si="25">O28</f>
        <v>0</v>
      </c>
      <c r="Q28" s="126">
        <f t="shared" si="25"/>
        <v>0</v>
      </c>
      <c r="R28" s="126">
        <f t="shared" si="25"/>
        <v>0</v>
      </c>
      <c r="S28" s="127">
        <f t="shared" si="25"/>
        <v>0</v>
      </c>
      <c r="T28" s="249">
        <f>IF(ISNA(VLOOKUP(G28,Inputs!$F$143:$H$165,3,FALSE)),0,VLOOKUP(G28,Inputs!$F$143:$H$165,3,FALSE))</f>
        <v>0</v>
      </c>
      <c r="U28" s="126">
        <f t="shared" si="3"/>
        <v>0</v>
      </c>
      <c r="V28" s="126">
        <f t="shared" si="4"/>
        <v>0</v>
      </c>
      <c r="W28" s="126">
        <f t="shared" si="5"/>
        <v>0</v>
      </c>
      <c r="X28" s="127">
        <f t="shared" si="6"/>
        <v>0</v>
      </c>
      <c r="Y28" s="541"/>
      <c r="Z28" s="542"/>
    </row>
    <row r="29" spans="1:27">
      <c r="A29" s="12"/>
      <c r="B29" s="13" t="str">
        <f>TEXT('PAL Vols'!B29,"")</f>
        <v>X</v>
      </c>
      <c r="C29" s="139" t="str">
        <f>'PAL Vols'!C29</f>
        <v>PM</v>
      </c>
      <c r="D29" s="139" t="str">
        <f>'PAL Vols'!D29</f>
        <v>METERS</v>
      </c>
      <c r="E29" s="7" t="str">
        <f>'PAL Vols'!E29</f>
        <v>M</v>
      </c>
      <c r="F29" s="7">
        <f>'PAL Vols'!F29</f>
        <v>134</v>
      </c>
      <c r="G29" s="7">
        <f>'PAL Vols'!H29</f>
        <v>100327</v>
      </c>
      <c r="H29" s="7">
        <f>'PAL Vols'!J29</f>
        <v>102003</v>
      </c>
      <c r="I29" s="143" t="str">
        <f>'PAL Vols'!K29</f>
        <v>Company initiated meter replacement AMI 3Ph DC</v>
      </c>
      <c r="J29" s="126">
        <f>IF(ISNA(IF($E29="M",VLOOKUP($G29,'Material Rates'!$D:$I,'Material Rates'!E$5,FALSE),0)),0,IF($E29="M",VLOOKUP($G29,'Material Rates'!$D:$I,'Material Rates'!E$5,FALSE),0))</f>
        <v>372.20880877347798</v>
      </c>
      <c r="K29" s="126">
        <f>IF(ISNA(IF($E29="M",VLOOKUP($G29,'Material Rates'!$D:$I,'Material Rates'!F$5,FALSE),0)),0,IF($E29="M",VLOOKUP($G29,'Material Rates'!$D:$I,'Material Rates'!F$5,FALSE),0))</f>
        <v>376.96061279203377</v>
      </c>
      <c r="L29" s="126">
        <f>IF(ISNA(IF($E29="M",VLOOKUP($G29,'Material Rates'!$D:$I,'Material Rates'!G$5,FALSE),0)),0,IF($E29="M",VLOOKUP($G29,'Material Rates'!$D:$I,'Material Rates'!G$5,FALSE),0))</f>
        <v>380.70300154718939</v>
      </c>
      <c r="M29" s="126">
        <f>IF(ISNA(IF($E29="M",VLOOKUP($G29,'Material Rates'!$D:$I,'Material Rates'!H$5,FALSE),0)),0,IF($E29="M",VLOOKUP($G29,'Material Rates'!$D:$I,'Material Rates'!H$5,FALSE),0))</f>
        <v>384.09528195121959</v>
      </c>
      <c r="N29" s="127">
        <f>IF(ISNA(IF($E29="M",VLOOKUP($G29,'Material Rates'!$D:$I,'Material Rates'!I$5,FALSE),0)),0,IF($E29="M",VLOOKUP($G29,'Material Rates'!$D:$I,'Material Rates'!I$5,FALSE),0))</f>
        <v>387.59943292202689</v>
      </c>
      <c r="O29" s="249">
        <f>IF(ISNA(VLOOKUP(G29,Inputs!$F$143:$H$165,2,FALSE)),0,VLOOKUP(G29,Inputs!$F$143:$H$165,2,FALSE))</f>
        <v>0</v>
      </c>
      <c r="P29" s="126">
        <f t="shared" ref="P29:S29" si="26">O29</f>
        <v>0</v>
      </c>
      <c r="Q29" s="126">
        <f t="shared" si="26"/>
        <v>0</v>
      </c>
      <c r="R29" s="126">
        <f t="shared" si="26"/>
        <v>0</v>
      </c>
      <c r="S29" s="127">
        <f t="shared" si="26"/>
        <v>0</v>
      </c>
      <c r="T29" s="249">
        <f>IF(ISNA(VLOOKUP(G29,Inputs!$F$143:$H$165,3,FALSE)),0,VLOOKUP(G29,Inputs!$F$143:$H$165,3,FALSE))</f>
        <v>0</v>
      </c>
      <c r="U29" s="126">
        <f t="shared" si="3"/>
        <v>0</v>
      </c>
      <c r="V29" s="126">
        <f t="shared" si="4"/>
        <v>0</v>
      </c>
      <c r="W29" s="126">
        <f t="shared" si="5"/>
        <v>0</v>
      </c>
      <c r="X29" s="127">
        <f t="shared" si="6"/>
        <v>0</v>
      </c>
      <c r="Y29" s="541"/>
      <c r="Z29" s="542"/>
    </row>
    <row r="30" spans="1:27">
      <c r="A30" s="12"/>
      <c r="B30" s="13" t="str">
        <f>TEXT('PAL Vols'!B30,"")</f>
        <v>X</v>
      </c>
      <c r="C30" s="139" t="str">
        <f>'PAL Vols'!C30</f>
        <v>PM</v>
      </c>
      <c r="D30" s="139" t="str">
        <f>'PAL Vols'!D30</f>
        <v>METERS</v>
      </c>
      <c r="E30" s="7" t="str">
        <f>'PAL Vols'!E30</f>
        <v>M</v>
      </c>
      <c r="F30" s="7">
        <f>'PAL Vols'!F30</f>
        <v>134</v>
      </c>
      <c r="G30" s="7">
        <f>'PAL Vols'!H30</f>
        <v>100328</v>
      </c>
      <c r="H30" s="7">
        <f>'PAL Vols'!J30</f>
        <v>102004</v>
      </c>
      <c r="I30" s="143" t="str">
        <f>'PAL Vols'!K30</f>
        <v>Company initiated meter replacement AMI 3Ph DC + C</v>
      </c>
      <c r="J30" s="126">
        <f>IF(ISNA(IF($E30="M",VLOOKUP($G30,'Material Rates'!$D:$I,'Material Rates'!E$5,FALSE),0)),0,IF($E30="M",VLOOKUP($G30,'Material Rates'!$D:$I,'Material Rates'!E$5,FALSE),0))</f>
        <v>398.84337325097704</v>
      </c>
      <c r="K30" s="126">
        <f>IF(ISNA(IF($E30="M",VLOOKUP($G30,'Material Rates'!$D:$I,'Material Rates'!F$5,FALSE),0)),0,IF($E30="M",VLOOKUP($G30,'Material Rates'!$D:$I,'Material Rates'!F$5,FALSE),0))</f>
        <v>403.93520745563649</v>
      </c>
      <c r="L30" s="126">
        <f>IF(ISNA(IF($E30="M",VLOOKUP($G30,'Material Rates'!$D:$I,'Material Rates'!G$5,FALSE),0)),0,IF($E30="M",VLOOKUP($G30,'Material Rates'!$D:$I,'Material Rates'!G$5,FALSE),0))</f>
        <v>407.94539453326462</v>
      </c>
      <c r="M30" s="126">
        <f>IF(ISNA(IF($E30="M",VLOOKUP($G30,'Material Rates'!$D:$I,'Material Rates'!H$5,FALSE),0)),0,IF($E30="M",VLOOKUP($G30,'Material Rates'!$D:$I,'Material Rates'!H$5,FALSE),0))</f>
        <v>411.58042016260174</v>
      </c>
      <c r="N30" s="127">
        <f>IF(ISNA(IF($E30="M",VLOOKUP($G30,'Material Rates'!$D:$I,'Material Rates'!I$5,FALSE),0)),0,IF($E30="M",VLOOKUP($G30,'Material Rates'!$D:$I,'Material Rates'!I$5,FALSE),0))</f>
        <v>415.33532160672098</v>
      </c>
      <c r="O30" s="249">
        <f>IF(ISNA(VLOOKUP(G30,Inputs!$F$143:$H$165,2,FALSE)),0,VLOOKUP(G30,Inputs!$F$143:$H$165,2,FALSE))</f>
        <v>0</v>
      </c>
      <c r="P30" s="126">
        <f t="shared" ref="P30:S30" si="27">O30</f>
        <v>0</v>
      </c>
      <c r="Q30" s="126">
        <f t="shared" si="27"/>
        <v>0</v>
      </c>
      <c r="R30" s="126">
        <f t="shared" si="27"/>
        <v>0</v>
      </c>
      <c r="S30" s="127">
        <f t="shared" si="27"/>
        <v>0</v>
      </c>
      <c r="T30" s="249">
        <f>IF(ISNA(VLOOKUP(G30,Inputs!$F$143:$H$165,3,FALSE)),0,VLOOKUP(G30,Inputs!$F$143:$H$165,3,FALSE))</f>
        <v>0</v>
      </c>
      <c r="U30" s="126">
        <f t="shared" si="3"/>
        <v>0</v>
      </c>
      <c r="V30" s="126">
        <f t="shared" si="4"/>
        <v>0</v>
      </c>
      <c r="W30" s="126">
        <f t="shared" si="5"/>
        <v>0</v>
      </c>
      <c r="X30" s="127">
        <f t="shared" si="6"/>
        <v>0</v>
      </c>
      <c r="Y30" s="541"/>
      <c r="Z30" s="542"/>
    </row>
    <row r="31" spans="1:27">
      <c r="A31" s="12"/>
      <c r="B31" s="13" t="str">
        <f>TEXT('PAL Vols'!B31,"")</f>
        <v>X</v>
      </c>
      <c r="C31" s="139" t="str">
        <f>'PAL Vols'!C31</f>
        <v>PM</v>
      </c>
      <c r="D31" s="139" t="str">
        <f>'PAL Vols'!D31</f>
        <v>METERS</v>
      </c>
      <c r="E31" s="7" t="str">
        <f>'PAL Vols'!E31</f>
        <v>M</v>
      </c>
      <c r="F31" s="7">
        <f>'PAL Vols'!F31</f>
        <v>134</v>
      </c>
      <c r="G31" s="7">
        <f>'PAL Vols'!H31</f>
        <v>100329</v>
      </c>
      <c r="H31" s="7">
        <f>'PAL Vols'!J31</f>
        <v>102005</v>
      </c>
      <c r="I31" s="143" t="str">
        <f>'PAL Vols'!K31</f>
        <v>Company initiated meter replacement AMI 3Ph CT</v>
      </c>
      <c r="J31" s="126">
        <f>IF(ISNA(IF($E31="M",VLOOKUP($G31,'Material Rates'!$D:$I,'Material Rates'!E$5,FALSE),0)),0,IF($E31="M",VLOOKUP($G31,'Material Rates'!$D:$I,'Material Rates'!E$5,FALSE),0))</f>
        <v>475.81462750535741</v>
      </c>
      <c r="K31" s="126">
        <f>IF(ISNA(IF($E31="M",VLOOKUP($G31,'Material Rates'!$D:$I,'Material Rates'!F$5,FALSE),0)),0,IF($E31="M",VLOOKUP($G31,'Material Rates'!$D:$I,'Material Rates'!F$5,FALSE),0))</f>
        <v>481.8891152815014</v>
      </c>
      <c r="L31" s="126">
        <f>IF(ISNA(IF($E31="M",VLOOKUP($G31,'Material Rates'!$D:$I,'Material Rates'!G$5,FALSE),0)),0,IF($E31="M",VLOOKUP($G31,'Material Rates'!$D:$I,'Material Rates'!G$5,FALSE),0))</f>
        <v>486.67321299638991</v>
      </c>
      <c r="M31" s="126">
        <f>IF(ISNA(IF($E31="M",VLOOKUP($G31,'Material Rates'!$D:$I,'Material Rates'!H$5,FALSE),0)),0,IF($E31="M",VLOOKUP($G31,'Material Rates'!$D:$I,'Material Rates'!H$5,FALSE),0))</f>
        <v>491.00974829268296</v>
      </c>
      <c r="N31" s="127">
        <f>IF(ISNA(IF($E31="M",VLOOKUP($G31,'Material Rates'!$D:$I,'Material Rates'!I$5,FALSE),0)),0,IF($E31="M",VLOOKUP($G31,'Material Rates'!$D:$I,'Material Rates'!I$5,FALSE),0))</f>
        <v>495.48929377789449</v>
      </c>
      <c r="O31" s="249">
        <f>IF(ISNA(VLOOKUP(G31,Inputs!$F$143:$H$165,2,FALSE)),0,VLOOKUP(G31,Inputs!$F$143:$H$165,2,FALSE))</f>
        <v>0</v>
      </c>
      <c r="P31" s="126">
        <f t="shared" ref="P31:S31" si="28">O31</f>
        <v>0</v>
      </c>
      <c r="Q31" s="126">
        <f t="shared" si="28"/>
        <v>0</v>
      </c>
      <c r="R31" s="126">
        <f t="shared" si="28"/>
        <v>0</v>
      </c>
      <c r="S31" s="127">
        <f t="shared" si="28"/>
        <v>0</v>
      </c>
      <c r="T31" s="249">
        <f>IF(ISNA(VLOOKUP(G31,Inputs!$F$143:$H$165,3,FALSE)),0,VLOOKUP(G31,Inputs!$F$143:$H$165,3,FALSE))</f>
        <v>0</v>
      </c>
      <c r="U31" s="126">
        <f t="shared" si="3"/>
        <v>0</v>
      </c>
      <c r="V31" s="126">
        <f t="shared" si="4"/>
        <v>0</v>
      </c>
      <c r="W31" s="126">
        <f t="shared" si="5"/>
        <v>0</v>
      </c>
      <c r="X31" s="127">
        <f t="shared" si="6"/>
        <v>0</v>
      </c>
      <c r="Y31" s="541"/>
      <c r="Z31" s="542"/>
      <c r="AA31" s="541"/>
    </row>
    <row r="32" spans="1:27">
      <c r="A32" s="12"/>
      <c r="B32" s="13" t="str">
        <f>TEXT('PAL Vols'!B32,"")</f>
        <v>X</v>
      </c>
      <c r="C32" s="139" t="str">
        <f>'PAL Vols'!C32</f>
        <v>PM</v>
      </c>
      <c r="D32" s="139" t="str">
        <f>'PAL Vols'!D32</f>
        <v>METERS</v>
      </c>
      <c r="E32" s="7" t="str">
        <f>'PAL Vols'!E32</f>
        <v>L</v>
      </c>
      <c r="F32" s="7">
        <f>'PAL Vols'!F32</f>
        <v>137</v>
      </c>
      <c r="G32" s="7">
        <f>'PAL Vols'!H32</f>
        <v>411583</v>
      </c>
      <c r="H32" s="7">
        <f>'PAL Vols'!J32</f>
        <v>101129</v>
      </c>
      <c r="I32" s="143" t="str">
        <f>'PAL Vols'!K32</f>
        <v>FMR Inst AMI 1Ph 1e</v>
      </c>
      <c r="J32" s="126">
        <f>IF(ISNA(IF($E32="M",VLOOKUP($G32,'Material Rates'!$D:$I,'Material Rates'!E$5,FALSE),0)),0,IF($E32="M",VLOOKUP($G32,'Material Rates'!$D:$I,'Material Rates'!E$5,FALSE),0))</f>
        <v>0</v>
      </c>
      <c r="K32" s="126">
        <f>IF(ISNA(IF($E32="M",VLOOKUP($G32,'Material Rates'!$D:$I,'Material Rates'!F$5,FALSE),0)),0,IF($E32="M",VLOOKUP($G32,'Material Rates'!$D:$I,'Material Rates'!F$5,FALSE),0))</f>
        <v>0</v>
      </c>
      <c r="L32" s="126">
        <f>IF(ISNA(IF($E32="M",VLOOKUP($G32,'Material Rates'!$D:$I,'Material Rates'!G$5,FALSE),0)),0,IF($E32="M",VLOOKUP($G32,'Material Rates'!$D:$I,'Material Rates'!G$5,FALSE),0))</f>
        <v>0</v>
      </c>
      <c r="M32" s="126">
        <f>IF(ISNA(IF($E32="M",VLOOKUP($G32,'Material Rates'!$D:$I,'Material Rates'!H$5,FALSE),0)),0,IF($E32="M",VLOOKUP($G32,'Material Rates'!$D:$I,'Material Rates'!H$5,FALSE),0))</f>
        <v>0</v>
      </c>
      <c r="N32" s="127">
        <f>IF(ISNA(IF($E32="M",VLOOKUP($G32,'Material Rates'!$D:$I,'Material Rates'!I$5,FALSE),0)),0,IF($E32="M",VLOOKUP($G32,'Material Rates'!$D:$I,'Material Rates'!I$5,FALSE),0))</f>
        <v>0</v>
      </c>
      <c r="O32" s="249">
        <f>IF(ISNA(VLOOKUP(G32,Inputs!$F$143:$H$165,2,FALSE)),0,VLOOKUP(G32,Inputs!$F$143:$H$165,2,FALSE))</f>
        <v>649.66117553999993</v>
      </c>
      <c r="P32" s="126">
        <f t="shared" ref="P32:S32" si="29">O32</f>
        <v>649.66117553999993</v>
      </c>
      <c r="Q32" s="126">
        <f t="shared" si="29"/>
        <v>649.66117553999993</v>
      </c>
      <c r="R32" s="126">
        <f t="shared" si="29"/>
        <v>649.66117553999993</v>
      </c>
      <c r="S32" s="127">
        <f t="shared" si="29"/>
        <v>649.66117553999993</v>
      </c>
      <c r="T32" s="249">
        <f>IF(ISNA(VLOOKUP(G32,Inputs!$F$143:$H$165,3,FALSE)),0,VLOOKUP(G32,Inputs!$F$143:$H$165,3,FALSE))</f>
        <v>26</v>
      </c>
      <c r="U32" s="126">
        <f t="shared" si="3"/>
        <v>26</v>
      </c>
      <c r="V32" s="126">
        <f t="shared" si="4"/>
        <v>26</v>
      </c>
      <c r="W32" s="126">
        <f t="shared" si="5"/>
        <v>26</v>
      </c>
      <c r="X32" s="127">
        <f t="shared" si="6"/>
        <v>26</v>
      </c>
      <c r="Z32" s="542"/>
      <c r="AA32" s="541"/>
    </row>
    <row r="33" spans="1:26">
      <c r="A33" s="12"/>
      <c r="B33" s="13" t="str">
        <f>TEXT('PAL Vols'!B33,"")</f>
        <v>X</v>
      </c>
      <c r="C33" s="139" t="str">
        <f>'PAL Vols'!C33</f>
        <v>PM</v>
      </c>
      <c r="D33" s="139" t="str">
        <f>'PAL Vols'!D33</f>
        <v>METERS</v>
      </c>
      <c r="E33" s="7" t="str">
        <f>'PAL Vols'!E33</f>
        <v>L</v>
      </c>
      <c r="F33" s="7">
        <f>'PAL Vols'!F33</f>
        <v>137</v>
      </c>
      <c r="G33" s="7">
        <f>'PAL Vols'!H33</f>
        <v>411584</v>
      </c>
      <c r="H33" s="7">
        <f>'PAL Vols'!J33</f>
        <v>101130</v>
      </c>
      <c r="I33" s="143" t="str">
        <f>'PAL Vols'!K33</f>
        <v>FMR Inst AMI 1Ph 2e +c</v>
      </c>
      <c r="J33" s="126">
        <f>IF(ISNA(IF($E33="M",VLOOKUP($G33,'Material Rates'!$D:$I,'Material Rates'!E$5,FALSE),0)),0,IF($E33="M",VLOOKUP($G33,'Material Rates'!$D:$I,'Material Rates'!E$5,FALSE),0))</f>
        <v>0</v>
      </c>
      <c r="K33" s="126">
        <f>IF(ISNA(IF($E33="M",VLOOKUP($G33,'Material Rates'!$D:$I,'Material Rates'!F$5,FALSE),0)),0,IF($E33="M",VLOOKUP($G33,'Material Rates'!$D:$I,'Material Rates'!F$5,FALSE),0))</f>
        <v>0</v>
      </c>
      <c r="L33" s="126"/>
      <c r="M33" s="126">
        <f>IF(ISNA(IF($E33="M",VLOOKUP($G33,'Material Rates'!$D:$I,'Material Rates'!H$5,FALSE),0)),0,IF($E33="M",VLOOKUP($G33,'Material Rates'!$D:$I,'Material Rates'!H$5,FALSE),0))</f>
        <v>0</v>
      </c>
      <c r="N33" s="127">
        <f>IF(ISNA(IF($E33="M",VLOOKUP($G33,'Material Rates'!$D:$I,'Material Rates'!I$5,FALSE),0)),0,IF($E33="M",VLOOKUP($G33,'Material Rates'!$D:$I,'Material Rates'!I$5,FALSE),0))</f>
        <v>0</v>
      </c>
      <c r="O33" s="249">
        <f>IF(ISNA(VLOOKUP(G33,Inputs!$F$143:$H$165,2,FALSE)),0,VLOOKUP(G33,Inputs!$F$143:$H$165,2,FALSE))</f>
        <v>649.66117553999993</v>
      </c>
      <c r="P33" s="126">
        <f t="shared" ref="P33:S33" si="30">O33</f>
        <v>649.66117553999993</v>
      </c>
      <c r="Q33" s="126">
        <f t="shared" si="30"/>
        <v>649.66117553999993</v>
      </c>
      <c r="R33" s="126">
        <f t="shared" si="30"/>
        <v>649.66117553999993</v>
      </c>
      <c r="S33" s="127">
        <f t="shared" si="30"/>
        <v>649.66117553999993</v>
      </c>
      <c r="T33" s="249">
        <f>IF(ISNA(VLOOKUP(G33,Inputs!$F$143:$H$165,3,FALSE)),0,VLOOKUP(G33,Inputs!$F$143:$H$165,3,FALSE))</f>
        <v>26</v>
      </c>
      <c r="U33" s="126">
        <f t="shared" si="3"/>
        <v>26</v>
      </c>
      <c r="V33" s="126">
        <f t="shared" si="4"/>
        <v>26</v>
      </c>
      <c r="W33" s="126">
        <f t="shared" si="5"/>
        <v>26</v>
      </c>
      <c r="X33" s="127">
        <f t="shared" si="6"/>
        <v>26</v>
      </c>
      <c r="Z33" s="542"/>
    </row>
    <row r="34" spans="1:26">
      <c r="A34" s="12"/>
      <c r="B34" s="13" t="str">
        <f>TEXT('PAL Vols'!B34,"")</f>
        <v>X</v>
      </c>
      <c r="C34" s="139" t="str">
        <f>'PAL Vols'!C34</f>
        <v>PM</v>
      </c>
      <c r="D34" s="139" t="str">
        <f>'PAL Vols'!D34</f>
        <v>METERS</v>
      </c>
      <c r="E34" s="7" t="str">
        <f>'PAL Vols'!E34</f>
        <v>L</v>
      </c>
      <c r="F34" s="7">
        <f>'PAL Vols'!F34</f>
        <v>137</v>
      </c>
      <c r="G34" s="7">
        <f>'PAL Vols'!H34</f>
        <v>411585</v>
      </c>
      <c r="H34" s="7">
        <f>'PAL Vols'!J34</f>
        <v>101131</v>
      </c>
      <c r="I34" s="143" t="str">
        <f>'PAL Vols'!K34</f>
        <v>FMR Inst AMI 3Ph DC</v>
      </c>
      <c r="J34" s="126">
        <f>IF(ISNA(IF($E34="M",VLOOKUP($G34,'Material Rates'!$D:$I,'Material Rates'!E$5,FALSE),0)),0,IF($E34="M",VLOOKUP($G34,'Material Rates'!$D:$I,'Material Rates'!E$5,FALSE),0))</f>
        <v>0</v>
      </c>
      <c r="K34" s="126">
        <f>IF(ISNA(IF($E34="M",VLOOKUP($G34,'Material Rates'!$D:$I,'Material Rates'!F$5,FALSE),0)),0,IF($E34="M",VLOOKUP($G34,'Material Rates'!$D:$I,'Material Rates'!F$5,FALSE),0))</f>
        <v>0</v>
      </c>
      <c r="L34" s="126">
        <f>IF(ISNA(IF($E34="M",VLOOKUP($G34,'Material Rates'!$D:$I,'Material Rates'!G$5,FALSE),0)),0,IF($E34="M",VLOOKUP($G34,'Material Rates'!$D:$I,'Material Rates'!G$5,FALSE),0))</f>
        <v>0</v>
      </c>
      <c r="M34" s="126">
        <f>IF(ISNA(IF($E34="M",VLOOKUP($G34,'Material Rates'!$D:$I,'Material Rates'!H$5,FALSE),0)),0,IF($E34="M",VLOOKUP($G34,'Material Rates'!$D:$I,'Material Rates'!H$5,FALSE),0))</f>
        <v>0</v>
      </c>
      <c r="N34" s="127">
        <f>IF(ISNA(IF($E34="M",VLOOKUP($G34,'Material Rates'!$D:$I,'Material Rates'!I$5,FALSE),0)),0,IF($E34="M",VLOOKUP($G34,'Material Rates'!$D:$I,'Material Rates'!I$5,FALSE),0))</f>
        <v>0</v>
      </c>
      <c r="O34" s="249">
        <f>IF(ISNA(VLOOKUP(G34,Inputs!$F$143:$H$165,2,FALSE)),0,VLOOKUP(G34,Inputs!$F$143:$H$165,2,FALSE))</f>
        <v>713.70979524000006</v>
      </c>
      <c r="P34" s="126">
        <f t="shared" ref="P34:S34" si="31">O34</f>
        <v>713.70979524000006</v>
      </c>
      <c r="Q34" s="126">
        <f t="shared" si="31"/>
        <v>713.70979524000006</v>
      </c>
      <c r="R34" s="126">
        <f t="shared" si="31"/>
        <v>713.70979524000006</v>
      </c>
      <c r="S34" s="127">
        <f t="shared" si="31"/>
        <v>713.70979524000006</v>
      </c>
      <c r="T34" s="249">
        <f>IF(ISNA(VLOOKUP(G34,Inputs!$F$143:$H$165,3,FALSE)),0,VLOOKUP(G34,Inputs!$F$143:$H$165,3,FALSE))</f>
        <v>26</v>
      </c>
      <c r="U34" s="126">
        <f t="shared" si="3"/>
        <v>26</v>
      </c>
      <c r="V34" s="126">
        <f t="shared" si="4"/>
        <v>26</v>
      </c>
      <c r="W34" s="126">
        <f t="shared" si="5"/>
        <v>26</v>
      </c>
      <c r="X34" s="127">
        <f t="shared" si="6"/>
        <v>26</v>
      </c>
      <c r="Z34" s="542"/>
    </row>
    <row r="35" spans="1:26">
      <c r="A35" s="12"/>
      <c r="B35" s="13" t="str">
        <f>TEXT('PAL Vols'!B35,"")</f>
        <v>X</v>
      </c>
      <c r="C35" s="139" t="str">
        <f>'PAL Vols'!C35</f>
        <v>PM</v>
      </c>
      <c r="D35" s="139" t="str">
        <f>'PAL Vols'!D35</f>
        <v>METERS</v>
      </c>
      <c r="E35" s="7" t="str">
        <f>'PAL Vols'!E35</f>
        <v>L</v>
      </c>
      <c r="F35" s="7">
        <f>'PAL Vols'!F35</f>
        <v>137</v>
      </c>
      <c r="G35" s="7">
        <f>'PAL Vols'!H35</f>
        <v>100913</v>
      </c>
      <c r="H35" s="7">
        <f>'PAL Vols'!J35</f>
        <v>101149</v>
      </c>
      <c r="I35" s="143" t="str">
        <f>'PAL Vols'!K35</f>
        <v>FMR Inst AMI 1Ph 1e + C</v>
      </c>
      <c r="J35" s="126">
        <f>IF(ISNA(IF($E35="M",VLOOKUP($G35,'Material Rates'!$D:$I,'Material Rates'!E$5,FALSE),0)),0,IF($E35="M",VLOOKUP($G35,'Material Rates'!$D:$I,'Material Rates'!E$5,FALSE),0))</f>
        <v>0</v>
      </c>
      <c r="K35" s="126">
        <f>IF(ISNA(IF($E35="M",VLOOKUP($G35,'Material Rates'!$D:$I,'Material Rates'!F$5,FALSE),0)),0,IF($E35="M",VLOOKUP($G35,'Material Rates'!$D:$I,'Material Rates'!F$5,FALSE),0))</f>
        <v>0</v>
      </c>
      <c r="L35" s="126">
        <f>IF(ISNA(IF($E35="M",VLOOKUP($G35,'Material Rates'!$D:$I,'Material Rates'!G$5,FALSE),0)),0,IF($E35="M",VLOOKUP($G35,'Material Rates'!$D:$I,'Material Rates'!G$5,FALSE),0))</f>
        <v>0</v>
      </c>
      <c r="M35" s="126">
        <f>IF(ISNA(IF($E35="M",VLOOKUP($G35,'Material Rates'!$D:$I,'Material Rates'!H$5,FALSE),0)),0,IF($E35="M",VLOOKUP($G35,'Material Rates'!$D:$I,'Material Rates'!H$5,FALSE),0))</f>
        <v>0</v>
      </c>
      <c r="N35" s="127">
        <f>IF(ISNA(IF($E35="M",VLOOKUP($G35,'Material Rates'!$D:$I,'Material Rates'!I$5,FALSE),0)),0,IF($E35="M",VLOOKUP($G35,'Material Rates'!$D:$I,'Material Rates'!I$5,FALSE),0))</f>
        <v>0</v>
      </c>
      <c r="O35" s="249">
        <f>IF(ISNA(VLOOKUP(G35,Inputs!$F$143:$H$165,2,FALSE)),0,VLOOKUP(G35,Inputs!$F$143:$H$165,2,FALSE))</f>
        <v>649.66117553999993</v>
      </c>
      <c r="P35" s="126">
        <f t="shared" ref="P35:S35" si="32">O35</f>
        <v>649.66117553999993</v>
      </c>
      <c r="Q35" s="126">
        <f t="shared" si="32"/>
        <v>649.66117553999993</v>
      </c>
      <c r="R35" s="126">
        <f t="shared" si="32"/>
        <v>649.66117553999993</v>
      </c>
      <c r="S35" s="127">
        <f t="shared" si="32"/>
        <v>649.66117553999993</v>
      </c>
      <c r="T35" s="249">
        <f>IF(ISNA(VLOOKUP(G35,Inputs!$F$143:$H$165,3,FALSE)),0,VLOOKUP(G35,Inputs!$F$143:$H$165,3,FALSE))</f>
        <v>26</v>
      </c>
      <c r="U35" s="126">
        <f t="shared" si="3"/>
        <v>26</v>
      </c>
      <c r="V35" s="126">
        <f t="shared" si="4"/>
        <v>26</v>
      </c>
      <c r="W35" s="126">
        <f t="shared" si="5"/>
        <v>26</v>
      </c>
      <c r="X35" s="127">
        <f t="shared" si="6"/>
        <v>26</v>
      </c>
      <c r="Z35" s="542"/>
    </row>
    <row r="36" spans="1:26">
      <c r="A36" s="12"/>
      <c r="B36" s="13" t="str">
        <f>TEXT('PAL Vols'!B36,"")</f>
        <v>X</v>
      </c>
      <c r="C36" s="139" t="str">
        <f>'PAL Vols'!C36</f>
        <v>PM</v>
      </c>
      <c r="D36" s="139" t="str">
        <f>'PAL Vols'!D36</f>
        <v>METERS</v>
      </c>
      <c r="E36" s="7" t="str">
        <f>'PAL Vols'!E36</f>
        <v>L</v>
      </c>
      <c r="F36" s="7">
        <f>'PAL Vols'!F36</f>
        <v>137</v>
      </c>
      <c r="G36" s="7">
        <f>'PAL Vols'!H36</f>
        <v>100915</v>
      </c>
      <c r="H36" s="7">
        <f>'PAL Vols'!J36</f>
        <v>101151</v>
      </c>
      <c r="I36" s="143" t="str">
        <f>'PAL Vols'!K36</f>
        <v>FMR Inst AMI 3Ph DC + C</v>
      </c>
      <c r="J36" s="126">
        <f>IF(ISNA(IF($E36="M",VLOOKUP($G36,'Material Rates'!$D:$I,'Material Rates'!E$5,FALSE),0)),0,IF($E36="M",VLOOKUP($G36,'Material Rates'!$D:$I,'Material Rates'!E$5,FALSE),0))</f>
        <v>0</v>
      </c>
      <c r="K36" s="126">
        <f>IF(ISNA(IF($E36="M",VLOOKUP($G36,'Material Rates'!$D:$I,'Material Rates'!F$5,FALSE),0)),0,IF($E36="M",VLOOKUP($G36,'Material Rates'!$D:$I,'Material Rates'!F$5,FALSE),0))</f>
        <v>0</v>
      </c>
      <c r="L36" s="126">
        <f>IF(ISNA(IF($E36="M",VLOOKUP($G36,'Material Rates'!$D:$I,'Material Rates'!G$5,FALSE),0)),0,IF($E36="M",VLOOKUP($G36,'Material Rates'!$D:$I,'Material Rates'!G$5,FALSE),0))</f>
        <v>0</v>
      </c>
      <c r="M36" s="126">
        <f>IF(ISNA(IF($E36="M",VLOOKUP($G36,'Material Rates'!$D:$I,'Material Rates'!H$5,FALSE),0)),0,IF($E36="M",VLOOKUP($G36,'Material Rates'!$D:$I,'Material Rates'!H$5,FALSE),0))</f>
        <v>0</v>
      </c>
      <c r="N36" s="127">
        <f>IF(ISNA(IF($E36="M",VLOOKUP($G36,'Material Rates'!$D:$I,'Material Rates'!I$5,FALSE),0)),0,IF($E36="M",VLOOKUP($G36,'Material Rates'!$D:$I,'Material Rates'!I$5,FALSE),0))</f>
        <v>0</v>
      </c>
      <c r="O36" s="249">
        <f>IF(ISNA(VLOOKUP(G36,Inputs!$F$143:$H$165,2,FALSE)),0,VLOOKUP(G36,Inputs!$F$143:$H$165,2,FALSE))</f>
        <v>713.70979524000006</v>
      </c>
      <c r="P36" s="126">
        <f t="shared" ref="P36:S36" si="33">O36</f>
        <v>713.70979524000006</v>
      </c>
      <c r="Q36" s="126">
        <f t="shared" si="33"/>
        <v>713.70979524000006</v>
      </c>
      <c r="R36" s="126">
        <f t="shared" si="33"/>
        <v>713.70979524000006</v>
      </c>
      <c r="S36" s="127">
        <f t="shared" si="33"/>
        <v>713.70979524000006</v>
      </c>
      <c r="T36" s="249">
        <f>IF(ISNA(VLOOKUP(G36,Inputs!$F$143:$H$165,3,FALSE)),0,VLOOKUP(G36,Inputs!$F$143:$H$165,3,FALSE))</f>
        <v>26</v>
      </c>
      <c r="U36" s="126">
        <f t="shared" si="3"/>
        <v>26</v>
      </c>
      <c r="V36" s="126">
        <f t="shared" si="4"/>
        <v>26</v>
      </c>
      <c r="W36" s="126">
        <f t="shared" si="5"/>
        <v>26</v>
      </c>
      <c r="X36" s="127">
        <f t="shared" si="6"/>
        <v>26</v>
      </c>
      <c r="Z36" s="542"/>
    </row>
    <row r="37" spans="1:26">
      <c r="A37" s="12"/>
      <c r="B37" s="13" t="str">
        <f>TEXT('PAL Vols'!B37,"")</f>
        <v>X</v>
      </c>
      <c r="C37" s="139" t="str">
        <f>'PAL Vols'!C37</f>
        <v>PM</v>
      </c>
      <c r="D37" s="139" t="str">
        <f>'PAL Vols'!D37</f>
        <v>METERS</v>
      </c>
      <c r="E37" s="7" t="str">
        <f>'PAL Vols'!E37</f>
        <v>L</v>
      </c>
      <c r="F37" s="7">
        <f>'PAL Vols'!F37</f>
        <v>137</v>
      </c>
      <c r="G37" s="7">
        <f>'PAL Vols'!H37</f>
        <v>100916</v>
      </c>
      <c r="H37" s="7">
        <f>'PAL Vols'!J37</f>
        <v>101152</v>
      </c>
      <c r="I37" s="143" t="str">
        <f>'PAL Vols'!K37</f>
        <v>FMR Inst AMI 3Ph CT</v>
      </c>
      <c r="J37" s="126">
        <f>IF(ISNA(IF($E37="M",VLOOKUP($G37,'Material Rates'!$D:$I,'Material Rates'!E$5,FALSE),0)),0,IF($E37="M",VLOOKUP($G37,'Material Rates'!$D:$I,'Material Rates'!E$5,FALSE),0))</f>
        <v>0</v>
      </c>
      <c r="K37" s="126">
        <f>IF(ISNA(IF($E37="M",VLOOKUP($G37,'Material Rates'!$D:$I,'Material Rates'!F$5,FALSE),0)),0,IF($E37="M",VLOOKUP($G37,'Material Rates'!$D:$I,'Material Rates'!F$5,FALSE),0))</f>
        <v>0</v>
      </c>
      <c r="L37" s="126">
        <f>IF(ISNA(IF($E37="M",VLOOKUP($G37,'Material Rates'!$D:$I,'Material Rates'!G$5,FALSE),0)),0,IF($E37="M",VLOOKUP($G37,'Material Rates'!$D:$I,'Material Rates'!G$5,FALSE),0))</f>
        <v>0</v>
      </c>
      <c r="M37" s="126">
        <f>IF(ISNA(IF($E37="M",VLOOKUP($G37,'Material Rates'!$D:$I,'Material Rates'!H$5,FALSE),0)),0,IF($E37="M",VLOOKUP($G37,'Material Rates'!$D:$I,'Material Rates'!H$5,FALSE),0))</f>
        <v>0</v>
      </c>
      <c r="N37" s="127">
        <f>IF(ISNA(IF($E37="M",VLOOKUP($G37,'Material Rates'!$D:$I,'Material Rates'!I$5,FALSE),0)),0,IF($E37="M",VLOOKUP($G37,'Material Rates'!$D:$I,'Material Rates'!I$5,FALSE),0))</f>
        <v>0</v>
      </c>
      <c r="O37" s="249">
        <f>IF(ISNA(VLOOKUP(G37,Inputs!$F$143:$H$165,2,FALSE)),0,VLOOKUP(G37,Inputs!$F$143:$H$165,2,FALSE))</f>
        <v>915.40512179999996</v>
      </c>
      <c r="P37" s="126">
        <f t="shared" ref="P37:S37" si="34">O37</f>
        <v>915.40512179999996</v>
      </c>
      <c r="Q37" s="126">
        <f t="shared" si="34"/>
        <v>915.40512179999996</v>
      </c>
      <c r="R37" s="126">
        <f t="shared" si="34"/>
        <v>915.40512179999996</v>
      </c>
      <c r="S37" s="127">
        <f t="shared" si="34"/>
        <v>915.40512179999996</v>
      </c>
      <c r="T37" s="249">
        <f>IF(ISNA(VLOOKUP(G37,Inputs!$F$143:$H$165,3,FALSE)),0,VLOOKUP(G37,Inputs!$F$143:$H$165,3,FALSE))</f>
        <v>26</v>
      </c>
      <c r="U37" s="126">
        <f t="shared" si="3"/>
        <v>26</v>
      </c>
      <c r="V37" s="126">
        <f t="shared" si="4"/>
        <v>26</v>
      </c>
      <c r="W37" s="126">
        <f t="shared" si="5"/>
        <v>26</v>
      </c>
      <c r="X37" s="127">
        <f t="shared" si="6"/>
        <v>26</v>
      </c>
      <c r="Z37" s="542"/>
    </row>
    <row r="38" spans="1:26">
      <c r="A38" s="12"/>
      <c r="B38" s="13" t="str">
        <f>TEXT('PAL Vols'!B38,"")</f>
        <v>X</v>
      </c>
      <c r="C38" s="139" t="str">
        <f>'PAL Vols'!C38</f>
        <v>PM</v>
      </c>
      <c r="D38" s="139" t="str">
        <f>'PAL Vols'!D38</f>
        <v>METERS</v>
      </c>
      <c r="E38" s="7" t="str">
        <f>'PAL Vols'!E38</f>
        <v>L</v>
      </c>
      <c r="F38" s="7">
        <f>'PAL Vols'!F38</f>
        <v>137</v>
      </c>
      <c r="G38" s="7">
        <f>'PAL Vols'!H38</f>
        <v>400538</v>
      </c>
      <c r="H38" s="7">
        <f>'PAL Vols'!J38</f>
        <v>102015</v>
      </c>
      <c r="I38" s="143" t="str">
        <f>'PAL Vols'!K38</f>
        <v>CoIMR Ins AMI 1Ph 1e</v>
      </c>
      <c r="J38" s="126">
        <f>IF(ISNA(IF($E38="M",VLOOKUP($G38,'Material Rates'!$D:$I,'Material Rates'!E$5,FALSE),0)),0,IF($E38="M",VLOOKUP($G38,'Material Rates'!$D:$I,'Material Rates'!E$5,FALSE),0))</f>
        <v>0</v>
      </c>
      <c r="K38" s="126">
        <f>IF(ISNA(IF($E38="M",VLOOKUP($G38,'Material Rates'!$D:$I,'Material Rates'!F$5,FALSE),0)),0,IF($E38="M",VLOOKUP($G38,'Material Rates'!$D:$I,'Material Rates'!F$5,FALSE),0))</f>
        <v>0</v>
      </c>
      <c r="L38" s="126">
        <f>IF(ISNA(IF($E38="M",VLOOKUP($G38,'Material Rates'!$D:$I,'Material Rates'!G$5,FALSE),0)),0,IF($E38="M",VLOOKUP($G38,'Material Rates'!$D:$I,'Material Rates'!G$5,FALSE),0))</f>
        <v>0</v>
      </c>
      <c r="M38" s="126">
        <f>IF(ISNA(IF($E38="M",VLOOKUP($G38,'Material Rates'!$D:$I,'Material Rates'!H$5,FALSE),0)),0,IF($E38="M",VLOOKUP($G38,'Material Rates'!$D:$I,'Material Rates'!H$5,FALSE),0))</f>
        <v>0</v>
      </c>
      <c r="N38" s="127">
        <f>IF(ISNA(IF($E38="M",VLOOKUP($G38,'Material Rates'!$D:$I,'Material Rates'!I$5,FALSE),0)),0,IF($E38="M",VLOOKUP($G38,'Material Rates'!$D:$I,'Material Rates'!I$5,FALSE),0))</f>
        <v>0</v>
      </c>
      <c r="O38" s="249">
        <f>IF(ISNA(VLOOKUP(G38,Inputs!$F$143:$H$165,2,FALSE)),0,VLOOKUP(G38,Inputs!$F$143:$H$165,2,FALSE))</f>
        <v>316.16777789999998</v>
      </c>
      <c r="P38" s="126">
        <f t="shared" ref="P38:S38" si="35">O38</f>
        <v>316.16777789999998</v>
      </c>
      <c r="Q38" s="126">
        <f t="shared" si="35"/>
        <v>316.16777789999998</v>
      </c>
      <c r="R38" s="126">
        <f t="shared" si="35"/>
        <v>316.16777789999998</v>
      </c>
      <c r="S38" s="127">
        <f t="shared" si="35"/>
        <v>316.16777789999998</v>
      </c>
      <c r="T38" s="249">
        <f>IF(ISNA(VLOOKUP(G38,Inputs!$F$143:$H$165,3,FALSE)),0,VLOOKUP(G38,Inputs!$F$143:$H$165,3,FALSE))</f>
        <v>130.41999999999999</v>
      </c>
      <c r="U38" s="126">
        <f t="shared" si="3"/>
        <v>130.41999999999999</v>
      </c>
      <c r="V38" s="126">
        <f t="shared" si="4"/>
        <v>130.41999999999999</v>
      </c>
      <c r="W38" s="126">
        <f t="shared" si="5"/>
        <v>130.41999999999999</v>
      </c>
      <c r="X38" s="127">
        <f t="shared" si="6"/>
        <v>130.41999999999999</v>
      </c>
      <c r="Y38" s="541"/>
      <c r="Z38" s="542"/>
    </row>
    <row r="39" spans="1:26">
      <c r="A39" s="12"/>
      <c r="B39" s="13" t="str">
        <f>TEXT('PAL Vols'!B39,"")</f>
        <v>X</v>
      </c>
      <c r="C39" s="139" t="str">
        <f>'PAL Vols'!C39</f>
        <v>PM</v>
      </c>
      <c r="D39" s="139" t="str">
        <f>'PAL Vols'!D39</f>
        <v>METERS</v>
      </c>
      <c r="E39" s="7" t="str">
        <f>'PAL Vols'!E39</f>
        <v>L</v>
      </c>
      <c r="F39" s="7">
        <f>'PAL Vols'!F39</f>
        <v>137</v>
      </c>
      <c r="G39" s="7">
        <f>'PAL Vols'!H39</f>
        <v>400539</v>
      </c>
      <c r="H39" s="7">
        <f>'PAL Vols'!J39</f>
        <v>102016</v>
      </c>
      <c r="I39" s="143" t="str">
        <f>'PAL Vols'!K39</f>
        <v>CoIMR Ins AMI 1Ph1e+C</v>
      </c>
      <c r="J39" s="126">
        <f>IF(ISNA(IF($E39="M",VLOOKUP($G39,'Material Rates'!$D:$I,'Material Rates'!E$5,FALSE),0)),0,IF($E39="M",VLOOKUP($G39,'Material Rates'!$D:$I,'Material Rates'!E$5,FALSE),0))</f>
        <v>0</v>
      </c>
      <c r="K39" s="126">
        <f>IF(ISNA(IF($E39="M",VLOOKUP($G39,'Material Rates'!$D:$I,'Material Rates'!F$5,FALSE),0)),0,IF($E39="M",VLOOKUP($G39,'Material Rates'!$D:$I,'Material Rates'!F$5,FALSE),0))</f>
        <v>0</v>
      </c>
      <c r="L39" s="126">
        <f>IF(ISNA(IF($E39="M",VLOOKUP($G39,'Material Rates'!$D:$I,'Material Rates'!G$5,FALSE),0)),0,IF($E39="M",VLOOKUP($G39,'Material Rates'!$D:$I,'Material Rates'!G$5,FALSE),0))</f>
        <v>0</v>
      </c>
      <c r="M39" s="126">
        <f>IF(ISNA(IF($E39="M",VLOOKUP($G39,'Material Rates'!$D:$I,'Material Rates'!H$5,FALSE),0)),0,IF($E39="M",VLOOKUP($G39,'Material Rates'!$D:$I,'Material Rates'!H$5,FALSE),0))</f>
        <v>0</v>
      </c>
      <c r="N39" s="127">
        <f>IF(ISNA(IF($E39="M",VLOOKUP($G39,'Material Rates'!$D:$I,'Material Rates'!I$5,FALSE),0)),0,IF($E39="M",VLOOKUP($G39,'Material Rates'!$D:$I,'Material Rates'!I$5,FALSE),0))</f>
        <v>0</v>
      </c>
      <c r="O39" s="249">
        <f>IF(ISNA(VLOOKUP(G39,Inputs!$F$143:$H$165,2,FALSE)),0,VLOOKUP(G39,Inputs!$F$143:$H$165,2,FALSE))</f>
        <v>316.16777789999998</v>
      </c>
      <c r="P39" s="126">
        <f t="shared" ref="P39:S39" si="36">O39</f>
        <v>316.16777789999998</v>
      </c>
      <c r="Q39" s="126">
        <f t="shared" si="36"/>
        <v>316.16777789999998</v>
      </c>
      <c r="R39" s="126">
        <f t="shared" si="36"/>
        <v>316.16777789999998</v>
      </c>
      <c r="S39" s="127">
        <f t="shared" si="36"/>
        <v>316.16777789999998</v>
      </c>
      <c r="T39" s="249">
        <f>IF(ISNA(VLOOKUP(G39,Inputs!$F$143:$H$165,3,FALSE)),0,VLOOKUP(G39,Inputs!$F$143:$H$165,3,FALSE))</f>
        <v>130.41999999999999</v>
      </c>
      <c r="U39" s="126">
        <f t="shared" si="3"/>
        <v>130.41999999999999</v>
      </c>
      <c r="V39" s="126">
        <f t="shared" si="4"/>
        <v>130.41999999999999</v>
      </c>
      <c r="W39" s="126">
        <f t="shared" si="5"/>
        <v>130.41999999999999</v>
      </c>
      <c r="X39" s="127">
        <f t="shared" si="6"/>
        <v>130.41999999999999</v>
      </c>
      <c r="Y39" s="541"/>
      <c r="Z39" s="542"/>
    </row>
    <row r="40" spans="1:26">
      <c r="A40" s="12"/>
      <c r="B40" s="13" t="str">
        <f>TEXT('PAL Vols'!B40,"")</f>
        <v>X</v>
      </c>
      <c r="C40" s="139" t="str">
        <f>'PAL Vols'!C40</f>
        <v>PM</v>
      </c>
      <c r="D40" s="139" t="str">
        <f>'PAL Vols'!D40</f>
        <v>METERS</v>
      </c>
      <c r="E40" s="7" t="str">
        <f>'PAL Vols'!E40</f>
        <v>L</v>
      </c>
      <c r="F40" s="7">
        <f>'PAL Vols'!F40</f>
        <v>137</v>
      </c>
      <c r="G40" s="7">
        <f>'PAL Vols'!H40</f>
        <v>400682</v>
      </c>
      <c r="H40" s="7">
        <f>'PAL Vols'!J40</f>
        <v>102017</v>
      </c>
      <c r="I40" s="143" t="str">
        <f>'PAL Vols'!K40</f>
        <v>CoIMR Ins AMI 1Ph2e+C</v>
      </c>
      <c r="J40" s="126">
        <f>IF(ISNA(IF($E40="M",VLOOKUP($G40,'Material Rates'!$D:$I,'Material Rates'!E$5,FALSE),0)),0,IF($E40="M",VLOOKUP($G40,'Material Rates'!$D:$I,'Material Rates'!E$5,FALSE),0))</f>
        <v>0</v>
      </c>
      <c r="K40" s="126">
        <f>IF(ISNA(IF($E40="M",VLOOKUP($G40,'Material Rates'!$D:$I,'Material Rates'!F$5,FALSE),0)),0,IF($E40="M",VLOOKUP($G40,'Material Rates'!$D:$I,'Material Rates'!F$5,FALSE),0))</f>
        <v>0</v>
      </c>
      <c r="L40" s="126">
        <f>IF(ISNA(IF($E40="M",VLOOKUP($G40,'Material Rates'!$D:$I,'Material Rates'!G$5,FALSE),0)),0,IF($E40="M",VLOOKUP($G40,'Material Rates'!$D:$I,'Material Rates'!G$5,FALSE),0))</f>
        <v>0</v>
      </c>
      <c r="M40" s="126">
        <f>IF(ISNA(IF($E40="M",VLOOKUP($G40,'Material Rates'!$D:$I,'Material Rates'!H$5,FALSE),0)),0,IF($E40="M",VLOOKUP($G40,'Material Rates'!$D:$I,'Material Rates'!H$5,FALSE),0))</f>
        <v>0</v>
      </c>
      <c r="N40" s="127">
        <f>IF(ISNA(IF($E40="M",VLOOKUP($G40,'Material Rates'!$D:$I,'Material Rates'!I$5,FALSE),0)),0,IF($E40="M",VLOOKUP($G40,'Material Rates'!$D:$I,'Material Rates'!I$5,FALSE),0))</f>
        <v>0</v>
      </c>
      <c r="O40" s="249">
        <f>IF(ISNA(VLOOKUP(G40,Inputs!$F$143:$H$165,2,FALSE)),0,VLOOKUP(G40,Inputs!$F$143:$H$165,2,FALSE))</f>
        <v>316.16777789999998</v>
      </c>
      <c r="P40" s="126">
        <f t="shared" ref="P40:S40" si="37">O40</f>
        <v>316.16777789999998</v>
      </c>
      <c r="Q40" s="126">
        <f t="shared" si="37"/>
        <v>316.16777789999998</v>
      </c>
      <c r="R40" s="126">
        <f t="shared" si="37"/>
        <v>316.16777789999998</v>
      </c>
      <c r="S40" s="127">
        <f t="shared" si="37"/>
        <v>316.16777789999998</v>
      </c>
      <c r="T40" s="249">
        <f>IF(ISNA(VLOOKUP(G40,Inputs!$F$143:$H$165,3,FALSE)),0,VLOOKUP(G40,Inputs!$F$143:$H$165,3,FALSE))</f>
        <v>130.41999999999999</v>
      </c>
      <c r="U40" s="126">
        <f t="shared" si="3"/>
        <v>130.41999999999999</v>
      </c>
      <c r="V40" s="126">
        <f t="shared" si="4"/>
        <v>130.41999999999999</v>
      </c>
      <c r="W40" s="126">
        <f t="shared" si="5"/>
        <v>130.41999999999999</v>
      </c>
      <c r="X40" s="127">
        <f t="shared" si="6"/>
        <v>130.41999999999999</v>
      </c>
      <c r="Y40" s="541"/>
      <c r="Z40" s="542"/>
    </row>
    <row r="41" spans="1:26">
      <c r="A41" s="12"/>
      <c r="B41" s="13" t="str">
        <f>TEXT('PAL Vols'!B41,"")</f>
        <v>X</v>
      </c>
      <c r="C41" s="139" t="str">
        <f>'PAL Vols'!C41</f>
        <v>PM</v>
      </c>
      <c r="D41" s="139" t="str">
        <f>'PAL Vols'!D41</f>
        <v>METERS</v>
      </c>
      <c r="E41" s="7" t="str">
        <f>'PAL Vols'!E41</f>
        <v>L</v>
      </c>
      <c r="F41" s="7">
        <f>'PAL Vols'!F41</f>
        <v>137</v>
      </c>
      <c r="G41" s="7">
        <f>'PAL Vols'!H41</f>
        <v>400683</v>
      </c>
      <c r="H41" s="7">
        <f>'PAL Vols'!J41</f>
        <v>102015</v>
      </c>
      <c r="I41" s="143" t="str">
        <f>'PAL Vols'!K41</f>
        <v>CoIMR Ins AMI 3Ph DC</v>
      </c>
      <c r="J41" s="126">
        <f>IF(ISNA(IF($E41="M",VLOOKUP($G41,'Material Rates'!$D:$I,'Material Rates'!E$5,FALSE),0)),0,IF($E41="M",VLOOKUP($G41,'Material Rates'!$D:$I,'Material Rates'!E$5,FALSE),0))</f>
        <v>0</v>
      </c>
      <c r="K41" s="126">
        <f>IF(ISNA(IF($E41="M",VLOOKUP($G41,'Material Rates'!$D:$I,'Material Rates'!F$5,FALSE),0)),0,IF($E41="M",VLOOKUP($G41,'Material Rates'!$D:$I,'Material Rates'!F$5,FALSE),0))</f>
        <v>0</v>
      </c>
      <c r="L41" s="126">
        <f>IF(ISNA(IF($E41="M",VLOOKUP($G41,'Material Rates'!$D:$I,'Material Rates'!G$5,FALSE),0)),0,IF($E41="M",VLOOKUP($G41,'Material Rates'!$D:$I,'Material Rates'!G$5,FALSE),0))</f>
        <v>0</v>
      </c>
      <c r="M41" s="126">
        <f>IF(ISNA(IF($E41="M",VLOOKUP($G41,'Material Rates'!$D:$I,'Material Rates'!H$5,FALSE),0)),0,IF($E41="M",VLOOKUP($G41,'Material Rates'!$D:$I,'Material Rates'!H$5,FALSE),0))</f>
        <v>0</v>
      </c>
      <c r="N41" s="127">
        <f>IF(ISNA(IF($E41="M",VLOOKUP($G41,'Material Rates'!$D:$I,'Material Rates'!I$5,FALSE),0)),0,IF($E41="M",VLOOKUP($G41,'Material Rates'!$D:$I,'Material Rates'!I$5,FALSE),0))</f>
        <v>0</v>
      </c>
      <c r="O41" s="249">
        <f>IF(ISNA(VLOOKUP(G41,Inputs!$F$143:$H$165,2,FALSE)),0,VLOOKUP(G41,Inputs!$F$143:$H$165,2,FALSE))</f>
        <v>366.59160953999998</v>
      </c>
      <c r="P41" s="126">
        <f t="shared" ref="P41:S41" si="38">O41</f>
        <v>366.59160953999998</v>
      </c>
      <c r="Q41" s="126">
        <f t="shared" si="38"/>
        <v>366.59160953999998</v>
      </c>
      <c r="R41" s="126">
        <f t="shared" si="38"/>
        <v>366.59160953999998</v>
      </c>
      <c r="S41" s="127">
        <f t="shared" si="38"/>
        <v>366.59160953999998</v>
      </c>
      <c r="T41" s="249">
        <f>IF(ISNA(VLOOKUP(G41,Inputs!$F$143:$H$165,3,FALSE)),0,VLOOKUP(G41,Inputs!$F$143:$H$165,3,FALSE))</f>
        <v>130.41999999999999</v>
      </c>
      <c r="U41" s="126">
        <f t="shared" si="3"/>
        <v>130.41999999999999</v>
      </c>
      <c r="V41" s="126">
        <f t="shared" si="4"/>
        <v>130.41999999999999</v>
      </c>
      <c r="W41" s="126">
        <f t="shared" si="5"/>
        <v>130.41999999999999</v>
      </c>
      <c r="X41" s="127">
        <f t="shared" si="6"/>
        <v>130.41999999999999</v>
      </c>
      <c r="Y41" s="541"/>
      <c r="Z41" s="542"/>
    </row>
    <row r="42" spans="1:26">
      <c r="A42" s="12"/>
      <c r="B42" s="13" t="str">
        <f>TEXT('PAL Vols'!B42,"")</f>
        <v>X</v>
      </c>
      <c r="C42" s="139" t="str">
        <f>'PAL Vols'!C42</f>
        <v>PM</v>
      </c>
      <c r="D42" s="139" t="str">
        <f>'PAL Vols'!D42</f>
        <v>METERS</v>
      </c>
      <c r="E42" s="7" t="str">
        <f>'PAL Vols'!E42</f>
        <v>L</v>
      </c>
      <c r="F42" s="7">
        <f>'PAL Vols'!F42</f>
        <v>137</v>
      </c>
      <c r="G42" s="7">
        <f>'PAL Vols'!H42</f>
        <v>400684</v>
      </c>
      <c r="H42" s="7">
        <f>'PAL Vols'!J42</f>
        <v>102016</v>
      </c>
      <c r="I42" s="143" t="str">
        <f>'PAL Vols'!K42</f>
        <v>CoIMR Ins AMI 3Ph DC + C</v>
      </c>
      <c r="J42" s="126">
        <f>IF(ISNA(IF($E42="M",VLOOKUP($G42,'Material Rates'!$D:$I,'Material Rates'!E$5,FALSE),0)),0,IF($E42="M",VLOOKUP($G42,'Material Rates'!$D:$I,'Material Rates'!E$5,FALSE),0))</f>
        <v>0</v>
      </c>
      <c r="K42" s="126">
        <f>IF(ISNA(IF($E42="M",VLOOKUP($G42,'Material Rates'!$D:$I,'Material Rates'!F$5,FALSE),0)),0,IF($E42="M",VLOOKUP($G42,'Material Rates'!$D:$I,'Material Rates'!F$5,FALSE),0))</f>
        <v>0</v>
      </c>
      <c r="L42" s="126">
        <f>IF(ISNA(IF($E42="M",VLOOKUP($G42,'Material Rates'!$D:$I,'Material Rates'!G$5,FALSE),0)),0,IF($E42="M",VLOOKUP($G42,'Material Rates'!$D:$I,'Material Rates'!G$5,FALSE),0))</f>
        <v>0</v>
      </c>
      <c r="M42" s="126">
        <f>IF(ISNA(IF($E42="M",VLOOKUP($G42,'Material Rates'!$D:$I,'Material Rates'!H$5,FALSE),0)),0,IF($E42="M",VLOOKUP($G42,'Material Rates'!$D:$I,'Material Rates'!H$5,FALSE),0))</f>
        <v>0</v>
      </c>
      <c r="N42" s="127">
        <f>IF(ISNA(IF($E42="M",VLOOKUP($G42,'Material Rates'!$D:$I,'Material Rates'!I$5,FALSE),0)),0,IF($E42="M",VLOOKUP($G42,'Material Rates'!$D:$I,'Material Rates'!I$5,FALSE),0))</f>
        <v>0</v>
      </c>
      <c r="O42" s="249">
        <f>IF(ISNA(VLOOKUP(G42,Inputs!$F$143:$H$165,2,FALSE)),0,VLOOKUP(G42,Inputs!$F$143:$H$165,2,FALSE))</f>
        <v>366.59160953999998</v>
      </c>
      <c r="P42" s="126">
        <f t="shared" ref="P42:S42" si="39">O42</f>
        <v>366.59160953999998</v>
      </c>
      <c r="Q42" s="126">
        <f t="shared" si="39"/>
        <v>366.59160953999998</v>
      </c>
      <c r="R42" s="126">
        <f t="shared" si="39"/>
        <v>366.59160953999998</v>
      </c>
      <c r="S42" s="127">
        <f t="shared" si="39"/>
        <v>366.59160953999998</v>
      </c>
      <c r="T42" s="249">
        <f>IF(ISNA(VLOOKUP(G42,Inputs!$F$143:$H$165,3,FALSE)),0,VLOOKUP(G42,Inputs!$F$143:$H$165,3,FALSE))</f>
        <v>130.41999999999999</v>
      </c>
      <c r="U42" s="126">
        <f t="shared" si="3"/>
        <v>130.41999999999999</v>
      </c>
      <c r="V42" s="126">
        <f t="shared" si="4"/>
        <v>130.41999999999999</v>
      </c>
      <c r="W42" s="126">
        <f t="shared" si="5"/>
        <v>130.41999999999999</v>
      </c>
      <c r="X42" s="127">
        <f t="shared" si="6"/>
        <v>130.41999999999999</v>
      </c>
      <c r="Y42" s="541"/>
      <c r="Z42" s="542"/>
    </row>
    <row r="43" spans="1:26">
      <c r="A43" s="12"/>
      <c r="B43" s="13" t="str">
        <f>TEXT('PAL Vols'!B43,"")</f>
        <v>X</v>
      </c>
      <c r="C43" s="139" t="str">
        <f>'PAL Vols'!C43</f>
        <v>PM</v>
      </c>
      <c r="D43" s="139" t="str">
        <f>'PAL Vols'!D43</f>
        <v>METERS</v>
      </c>
      <c r="E43" s="7" t="str">
        <f>'PAL Vols'!E43</f>
        <v>L</v>
      </c>
      <c r="F43" s="7">
        <f>'PAL Vols'!F43</f>
        <v>137</v>
      </c>
      <c r="G43" s="7">
        <f>'PAL Vols'!H43</f>
        <v>400685</v>
      </c>
      <c r="H43" s="7">
        <f>'PAL Vols'!J43</f>
        <v>102017</v>
      </c>
      <c r="I43" s="143" t="str">
        <f>'PAL Vols'!K43</f>
        <v>CoIMR Ins AMI 3Ph CT</v>
      </c>
      <c r="J43" s="126">
        <f>IF(ISNA(IF($E43="M",VLOOKUP($G43,'Material Rates'!$D:$I,'Material Rates'!E$5,FALSE),0)),0,IF($E43="M",VLOOKUP($G43,'Material Rates'!$D:$I,'Material Rates'!E$5,FALSE),0))</f>
        <v>0</v>
      </c>
      <c r="K43" s="126">
        <f>IF(ISNA(IF($E43="M",VLOOKUP($G43,'Material Rates'!$D:$I,'Material Rates'!F$5,FALSE),0)),0,IF($E43="M",VLOOKUP($G43,'Material Rates'!$D:$I,'Material Rates'!F$5,FALSE),0))</f>
        <v>0</v>
      </c>
      <c r="L43" s="126">
        <f>IF(ISNA(IF($E43="M",VLOOKUP($G43,'Material Rates'!$D:$I,'Material Rates'!G$5,FALSE),0)),0,IF($E43="M",VLOOKUP($G43,'Material Rates'!$D:$I,'Material Rates'!G$5,FALSE),0))</f>
        <v>0</v>
      </c>
      <c r="M43" s="126">
        <f>IF(ISNA(IF($E43="M",VLOOKUP($G43,'Material Rates'!$D:$I,'Material Rates'!H$5,FALSE),0)),0,IF($E43="M",VLOOKUP($G43,'Material Rates'!$D:$I,'Material Rates'!H$5,FALSE),0))</f>
        <v>0</v>
      </c>
      <c r="N43" s="127">
        <f>IF(ISNA(IF($E43="M",VLOOKUP($G43,'Material Rates'!$D:$I,'Material Rates'!I$5,FALSE),0)),0,IF($E43="M",VLOOKUP($G43,'Material Rates'!$D:$I,'Material Rates'!I$5,FALSE),0))</f>
        <v>0</v>
      </c>
      <c r="O43" s="249">
        <f>IF(ISNA(VLOOKUP(G43,Inputs!$F$143:$H$165,2,FALSE)),0,VLOOKUP(G43,Inputs!$F$143:$H$165,2,FALSE))</f>
        <v>1203.34304376</v>
      </c>
      <c r="P43" s="126">
        <f t="shared" ref="P43:S43" si="40">O43</f>
        <v>1203.34304376</v>
      </c>
      <c r="Q43" s="126">
        <f t="shared" si="40"/>
        <v>1203.34304376</v>
      </c>
      <c r="R43" s="126">
        <f t="shared" si="40"/>
        <v>1203.34304376</v>
      </c>
      <c r="S43" s="127">
        <f t="shared" si="40"/>
        <v>1203.34304376</v>
      </c>
      <c r="T43" s="249">
        <f>IF(ISNA(VLOOKUP(G43,Inputs!$F$143:$H$165,3,FALSE)),0,VLOOKUP(G43,Inputs!$F$143:$H$165,3,FALSE))</f>
        <v>130.41999999999999</v>
      </c>
      <c r="U43" s="126">
        <f t="shared" si="3"/>
        <v>130.41999999999999</v>
      </c>
      <c r="V43" s="126">
        <f t="shared" si="4"/>
        <v>130.41999999999999</v>
      </c>
      <c r="W43" s="126">
        <f t="shared" si="5"/>
        <v>130.41999999999999</v>
      </c>
      <c r="X43" s="127">
        <f t="shared" si="6"/>
        <v>130.41999999999999</v>
      </c>
      <c r="Y43" s="541"/>
      <c r="Z43" s="542"/>
    </row>
    <row r="44" spans="1:26">
      <c r="A44" s="12"/>
      <c r="B44" s="13" t="str">
        <f>TEXT('PAL Vols'!B44,"")</f>
        <v>X</v>
      </c>
      <c r="C44" s="139" t="str">
        <f>'PAL Vols'!C44</f>
        <v>PM</v>
      </c>
      <c r="D44" s="139" t="str">
        <f>'PAL Vols'!D44</f>
        <v>METERS</v>
      </c>
      <c r="E44" s="7" t="str">
        <f>'PAL Vols'!E44</f>
        <v>L</v>
      </c>
      <c r="F44" s="7">
        <f>'PAL Vols'!F44</f>
        <v>137</v>
      </c>
      <c r="G44" s="7">
        <f>'PAL Vols'!H44</f>
        <v>400116</v>
      </c>
      <c r="H44" s="7">
        <f>'PAL Vols'!J44</f>
        <v>400618</v>
      </c>
      <c r="I44" s="143" t="str">
        <f>'PAL Vols'!K44</f>
        <v>Issue of CT's</v>
      </c>
      <c r="J44" s="126">
        <f>IF(ISNA(IF($E44="M",VLOOKUP($G44,'Material Rates'!$D:$I,'Material Rates'!E$5,FALSE),0)),0,IF($E44="M",VLOOKUP($G44,'Material Rates'!$D:$I,'Material Rates'!E$5,FALSE),0))</f>
        <v>0</v>
      </c>
      <c r="K44" s="126">
        <f>IF(ISNA(IF($E44="M",VLOOKUP($G44,'Material Rates'!$D:$I,'Material Rates'!F$5,FALSE),0)),0,IF($E44="M",VLOOKUP($G44,'Material Rates'!$D:$I,'Material Rates'!F$5,FALSE),0))</f>
        <v>0</v>
      </c>
      <c r="L44" s="126">
        <f>IF(ISNA(IF($E44="M",VLOOKUP($G44,'Material Rates'!$D:$I,'Material Rates'!G$5,FALSE),0)),0,IF($E44="M",VLOOKUP($G44,'Material Rates'!$D:$I,'Material Rates'!G$5,FALSE),0))</f>
        <v>0</v>
      </c>
      <c r="M44" s="126">
        <f>IF(ISNA(IF($E44="M",VLOOKUP($G44,'Material Rates'!$D:$I,'Material Rates'!H$5,FALSE),0)),0,IF($E44="M",VLOOKUP($G44,'Material Rates'!$D:$I,'Material Rates'!H$5,FALSE),0))</f>
        <v>0</v>
      </c>
      <c r="N44" s="127">
        <f>IF(ISNA(IF($E44="M",VLOOKUP($G44,'Material Rates'!$D:$I,'Material Rates'!I$5,FALSE),0)),0,IF($E44="M",VLOOKUP($G44,'Material Rates'!$D:$I,'Material Rates'!I$5,FALSE),0))</f>
        <v>0</v>
      </c>
      <c r="O44" s="249">
        <f>IF(ISNA(VLOOKUP(G44,Inputs!$F$143:$H$165,2,FALSE)),0,VLOOKUP(G44,Inputs!$F$143:$H$165,2,FALSE))</f>
        <v>66.570912719999995</v>
      </c>
      <c r="P44" s="126">
        <f t="shared" ref="P44:S44" si="41">O44</f>
        <v>66.570912719999995</v>
      </c>
      <c r="Q44" s="126">
        <f t="shared" si="41"/>
        <v>66.570912719999995</v>
      </c>
      <c r="R44" s="126">
        <f t="shared" si="41"/>
        <v>66.570912719999995</v>
      </c>
      <c r="S44" s="127">
        <f t="shared" si="41"/>
        <v>66.570912719999995</v>
      </c>
      <c r="T44" s="249">
        <f>IF(ISNA(VLOOKUP(G44,Inputs!$F$143:$H$165,3,FALSE)),0,VLOOKUP(G44,Inputs!$F$143:$H$165,3,FALSE))</f>
        <v>0</v>
      </c>
      <c r="U44" s="126">
        <f t="shared" si="3"/>
        <v>0</v>
      </c>
      <c r="V44" s="126">
        <f t="shared" si="4"/>
        <v>0</v>
      </c>
      <c r="W44" s="126">
        <f t="shared" si="5"/>
        <v>0</v>
      </c>
      <c r="X44" s="127">
        <f t="shared" si="6"/>
        <v>0</v>
      </c>
      <c r="Z44" s="542"/>
    </row>
    <row r="45" spans="1:26">
      <c r="A45" s="12"/>
      <c r="B45" s="13" t="str">
        <f>TEXT('PAL Vols'!B45,"")</f>
        <v>X</v>
      </c>
      <c r="C45" s="139" t="str">
        <f>'PAL Vols'!C45</f>
        <v>PM</v>
      </c>
      <c r="D45" s="139" t="str">
        <f>'PAL Vols'!D45</f>
        <v>METERS</v>
      </c>
      <c r="E45" s="7" t="str">
        <f>'PAL Vols'!E45</f>
        <v>L</v>
      </c>
      <c r="F45" s="7">
        <f>'PAL Vols'!F45</f>
        <v>137</v>
      </c>
      <c r="G45" s="7">
        <f>'PAL Vols'!H45</f>
        <v>400165</v>
      </c>
      <c r="H45" s="7">
        <f>'PAL Vols'!J45</f>
        <v>400604</v>
      </c>
      <c r="I45" s="143" t="str">
        <f>'PAL Vols'!K45</f>
        <v>CT's Repl.</v>
      </c>
      <c r="J45" s="126">
        <f>IF(ISNA(IF($E45="M",VLOOKUP($G45,'Material Rates'!$D:$I,'Material Rates'!E$5,FALSE),0)),0,IF($E45="M",VLOOKUP($G45,'Material Rates'!$D:$I,'Material Rates'!E$5,FALSE),0))</f>
        <v>0</v>
      </c>
      <c r="K45" s="126">
        <f>IF(ISNA(IF($E45="M",VLOOKUP($G45,'Material Rates'!$D:$I,'Material Rates'!F$5,FALSE),0)),0,IF($E45="M",VLOOKUP($G45,'Material Rates'!$D:$I,'Material Rates'!F$5,FALSE),0))</f>
        <v>0</v>
      </c>
      <c r="L45" s="126">
        <f>IF(ISNA(IF($E45="M",VLOOKUP($G45,'Material Rates'!$D:$I,'Material Rates'!G$5,FALSE),0)),0,IF($E45="M",VLOOKUP($G45,'Material Rates'!$D:$I,'Material Rates'!G$5,FALSE),0))</f>
        <v>0</v>
      </c>
      <c r="M45" s="126">
        <f>IF(ISNA(IF($E45="M",VLOOKUP($G45,'Material Rates'!$D:$I,'Material Rates'!H$5,FALSE),0)),0,IF($E45="M",VLOOKUP($G45,'Material Rates'!$D:$I,'Material Rates'!H$5,FALSE),0))</f>
        <v>0</v>
      </c>
      <c r="N45" s="127">
        <f>IF(ISNA(IF($E45="M",VLOOKUP($G45,'Material Rates'!$D:$I,'Material Rates'!I$5,FALSE),0)),0,IF($E45="M",VLOOKUP($G45,'Material Rates'!$D:$I,'Material Rates'!I$5,FALSE),0))</f>
        <v>0</v>
      </c>
      <c r="O45" s="249">
        <f>IF(ISNA(VLOOKUP(G45,Inputs!$F$143:$H$165,2,FALSE)),0,VLOOKUP(G45,Inputs!$F$143:$H$165,2,FALSE))</f>
        <v>621.72870785999999</v>
      </c>
      <c r="P45" s="126">
        <f t="shared" ref="P45:S45" si="42">O45</f>
        <v>621.72870785999999</v>
      </c>
      <c r="Q45" s="126">
        <f t="shared" si="42"/>
        <v>621.72870785999999</v>
      </c>
      <c r="R45" s="126">
        <f t="shared" si="42"/>
        <v>621.72870785999999</v>
      </c>
      <c r="S45" s="127">
        <f t="shared" si="42"/>
        <v>621.72870785999999</v>
      </c>
      <c r="T45" s="249">
        <f>IF(ISNA(VLOOKUP(G45,Inputs!$F$143:$H$165,3,FALSE)),0,VLOOKUP(G45,Inputs!$F$143:$H$165,3,FALSE))</f>
        <v>0</v>
      </c>
      <c r="U45" s="126">
        <f t="shared" si="3"/>
        <v>0</v>
      </c>
      <c r="V45" s="126">
        <f t="shared" si="4"/>
        <v>0</v>
      </c>
      <c r="W45" s="126">
        <f t="shared" si="5"/>
        <v>0</v>
      </c>
      <c r="X45" s="127">
        <f t="shared" si="6"/>
        <v>0</v>
      </c>
      <c r="Z45" s="542"/>
    </row>
    <row r="46" spans="1:26">
      <c r="A46" s="12"/>
      <c r="B46" s="13" t="str">
        <f>TEXT('PAL Vols'!B46,"")</f>
        <v>X</v>
      </c>
      <c r="C46" s="139" t="str">
        <f>'PAL Vols'!C46</f>
        <v>PM</v>
      </c>
      <c r="D46" s="139" t="str">
        <f>'PAL Vols'!D46</f>
        <v>COMMS</v>
      </c>
      <c r="E46" s="7" t="str">
        <f>'PAL Vols'!E46</f>
        <v>M</v>
      </c>
      <c r="F46" s="7">
        <f>'PAL Vols'!F46</f>
        <v>175</v>
      </c>
      <c r="G46" s="7">
        <f>'PAL Vols'!H46</f>
        <v>100334</v>
      </c>
      <c r="H46" s="7">
        <f>'PAL Vols'!J46</f>
        <v>101210</v>
      </c>
      <c r="I46" s="143" t="str">
        <f>'PAL Vols'!K46</f>
        <v>Antenna (meter)- External on meter - Supply</v>
      </c>
      <c r="J46" s="126">
        <f>IF(ISNA(IF($E46="M",VLOOKUP($G46,'Material Rates'!$D:$I,'Material Rates'!E$5,FALSE),0)),0,IF($E46="M",VLOOKUP($G46,'Material Rates'!$D:$I,'Material Rates'!E$5,FALSE),0))</f>
        <v>34.015920000000001</v>
      </c>
      <c r="K46" s="126">
        <f>IF(ISNA(IF($E46="M",VLOOKUP($G46,'Material Rates'!$D:$I,'Material Rates'!F$5,FALSE),0)),0,IF($E46="M",VLOOKUP($G46,'Material Rates'!$D:$I,'Material Rates'!F$5,FALSE),0))</f>
        <v>34.015920000000001</v>
      </c>
      <c r="L46" s="126">
        <f>IF(ISNA(IF($E46="M",VLOOKUP($G46,'Material Rates'!$D:$I,'Material Rates'!G$5,FALSE),0)),0,IF($E46="M",VLOOKUP($G46,'Material Rates'!$D:$I,'Material Rates'!G$5,FALSE),0))</f>
        <v>34.015920000000001</v>
      </c>
      <c r="M46" s="126">
        <f>IF(ISNA(IF($E46="M",VLOOKUP($G46,'Material Rates'!$D:$I,'Material Rates'!H$5,FALSE),0)),0,IF($E46="M",VLOOKUP($G46,'Material Rates'!$D:$I,'Material Rates'!H$5,FALSE),0))</f>
        <v>34.015920000000001</v>
      </c>
      <c r="N46" s="127">
        <f>IF(ISNA(IF($E46="M",VLOOKUP($G46,'Material Rates'!$D:$I,'Material Rates'!I$5,FALSE),0)),0,IF($E46="M",VLOOKUP($G46,'Material Rates'!$D:$I,'Material Rates'!I$5,FALSE),0))</f>
        <v>34.015920000000001</v>
      </c>
      <c r="O46" s="249">
        <f>IF(ISNA(VLOOKUP(G46,Inputs!$F$143:$H$165,2,FALSE)),0,VLOOKUP(G46,Inputs!$F$143:$H$165,2,FALSE))</f>
        <v>0</v>
      </c>
      <c r="P46" s="126">
        <f t="shared" ref="P46:S46" si="43">O46</f>
        <v>0</v>
      </c>
      <c r="Q46" s="126">
        <f t="shared" si="43"/>
        <v>0</v>
      </c>
      <c r="R46" s="126">
        <f t="shared" si="43"/>
        <v>0</v>
      </c>
      <c r="S46" s="127">
        <f t="shared" si="43"/>
        <v>0</v>
      </c>
      <c r="T46" s="249">
        <f>IF(ISNA(VLOOKUP(G46,Inputs!$F$143:$H$165,3,FALSE)),0,VLOOKUP(G46,Inputs!$F$143:$H$165,3,FALSE))</f>
        <v>0</v>
      </c>
      <c r="U46" s="126">
        <f t="shared" si="3"/>
        <v>0</v>
      </c>
      <c r="V46" s="126">
        <f t="shared" si="4"/>
        <v>0</v>
      </c>
      <c r="W46" s="126">
        <f t="shared" si="5"/>
        <v>0</v>
      </c>
      <c r="X46" s="127">
        <f t="shared" si="6"/>
        <v>0</v>
      </c>
    </row>
    <row r="47" spans="1:26">
      <c r="A47" s="12"/>
      <c r="B47" s="13" t="str">
        <f>TEXT('PAL Vols'!B47,"")</f>
        <v>X</v>
      </c>
      <c r="C47" s="139" t="str">
        <f>'PAL Vols'!C47</f>
        <v>PM</v>
      </c>
      <c r="D47" s="139" t="str">
        <f>'PAL Vols'!D47</f>
        <v>COMMS</v>
      </c>
      <c r="E47" s="7" t="str">
        <f>'PAL Vols'!E47</f>
        <v>M</v>
      </c>
      <c r="F47" s="7">
        <f>'PAL Vols'!F47</f>
        <v>175</v>
      </c>
      <c r="G47" s="7">
        <f>'PAL Vols'!H47</f>
        <v>100336</v>
      </c>
      <c r="H47" s="7">
        <f>'PAL Vols'!J47</f>
        <v>101212</v>
      </c>
      <c r="I47" s="143" t="str">
        <f>'PAL Vols'!K47</f>
        <v>Antenna (meter)- High Gain - Supply</v>
      </c>
      <c r="J47" s="126">
        <f>IF(ISNA(IF($E47="M",VLOOKUP($G47,'Material Rates'!$D:$I,'Material Rates'!E$5,FALSE),0)),0,IF($E47="M",VLOOKUP($G47,'Material Rates'!$D:$I,'Material Rates'!E$5,FALSE),0))</f>
        <v>158.74096</v>
      </c>
      <c r="K47" s="126">
        <f>IF(ISNA(IF($E47="M",VLOOKUP($G47,'Material Rates'!$D:$I,'Material Rates'!F$5,FALSE),0)),0,IF($E47="M",VLOOKUP($G47,'Material Rates'!$D:$I,'Material Rates'!F$5,FALSE),0))</f>
        <v>158.74096</v>
      </c>
      <c r="L47" s="126">
        <f>IF(ISNA(IF($E47="M",VLOOKUP($G47,'Material Rates'!$D:$I,'Material Rates'!G$5,FALSE),0)),0,IF($E47="M",VLOOKUP($G47,'Material Rates'!$D:$I,'Material Rates'!G$5,FALSE),0))</f>
        <v>158.74096</v>
      </c>
      <c r="M47" s="126">
        <f>IF(ISNA(IF($E47="M",VLOOKUP($G47,'Material Rates'!$D:$I,'Material Rates'!H$5,FALSE),0)),0,IF($E47="M",VLOOKUP($G47,'Material Rates'!$D:$I,'Material Rates'!H$5,FALSE),0))</f>
        <v>158.74096</v>
      </c>
      <c r="N47" s="127">
        <f>IF(ISNA(IF($E47="M",VLOOKUP($G47,'Material Rates'!$D:$I,'Material Rates'!I$5,FALSE),0)),0,IF($E47="M",VLOOKUP($G47,'Material Rates'!$D:$I,'Material Rates'!I$5,FALSE),0))</f>
        <v>158.74096</v>
      </c>
      <c r="O47" s="249">
        <f>IF(ISNA(VLOOKUP(G47,Inputs!$F$143:$H$165,2,FALSE)),0,VLOOKUP(G47,Inputs!$F$143:$H$165,2,FALSE))</f>
        <v>0</v>
      </c>
      <c r="P47" s="126">
        <f t="shared" ref="P47:S47" si="44">O47</f>
        <v>0</v>
      </c>
      <c r="Q47" s="126">
        <f t="shared" si="44"/>
        <v>0</v>
      </c>
      <c r="R47" s="126">
        <f t="shared" si="44"/>
        <v>0</v>
      </c>
      <c r="S47" s="127">
        <f t="shared" si="44"/>
        <v>0</v>
      </c>
      <c r="T47" s="249">
        <f>IF(ISNA(VLOOKUP(G47,Inputs!$F$143:$H$165,3,FALSE)),0,VLOOKUP(G47,Inputs!$F$143:$H$165,3,FALSE))</f>
        <v>0</v>
      </c>
      <c r="U47" s="126">
        <f t="shared" si="3"/>
        <v>0</v>
      </c>
      <c r="V47" s="126">
        <f t="shared" si="4"/>
        <v>0</v>
      </c>
      <c r="W47" s="126">
        <f t="shared" si="5"/>
        <v>0</v>
      </c>
      <c r="X47" s="127">
        <f t="shared" si="6"/>
        <v>0</v>
      </c>
    </row>
    <row r="48" spans="1:26">
      <c r="A48" s="12"/>
      <c r="B48" s="13" t="str">
        <f>TEXT('PAL Vols'!B48,"")</f>
        <v>X</v>
      </c>
      <c r="C48" s="139" t="str">
        <f>'PAL Vols'!C48</f>
        <v>PM</v>
      </c>
      <c r="D48" s="139" t="str">
        <f>'PAL Vols'!D48</f>
        <v>COMMS</v>
      </c>
      <c r="E48" s="7" t="str">
        <f>'PAL Vols'!E48</f>
        <v>M</v>
      </c>
      <c r="F48" s="7">
        <f>'PAL Vols'!F48</f>
        <v>175</v>
      </c>
      <c r="G48" s="7">
        <f>'PAL Vols'!H48</f>
        <v>100491</v>
      </c>
      <c r="H48" s="7">
        <f>'PAL Vols'!J48</f>
        <v>101221</v>
      </c>
      <c r="I48" s="143" t="str">
        <f>'PAL Vols'!K48</f>
        <v>AMIRO Comms Supply Repeter</v>
      </c>
      <c r="J48" s="126">
        <f>IF(ISNA(IF($E48="M",VLOOKUP($G48,'Material Rates'!$D:$I,'Material Rates'!E$5,FALSE),0)),0,IF($E48="M",VLOOKUP($G48,'Material Rates'!$D:$I,'Material Rates'!E$5,FALSE),0))</f>
        <v>2726.4227996974669</v>
      </c>
      <c r="K48" s="126">
        <f>IF(ISNA(IF($E48="M",VLOOKUP($G48,'Material Rates'!$D:$I,'Material Rates'!F$5,FALSE),0)),0,IF($E48="M",VLOOKUP($G48,'Material Rates'!$D:$I,'Material Rates'!F$5,FALSE),0))</f>
        <v>2761.2296782841827</v>
      </c>
      <c r="L48" s="126">
        <f>IF(ISNA(IF($E48="M",VLOOKUP($G48,'Material Rates'!$D:$I,'Material Rates'!G$5,FALSE),0)),0,IF($E48="M",VLOOKUP($G48,'Material Rates'!$D:$I,'Material Rates'!G$5,FALSE),0))</f>
        <v>2788.6426083032497</v>
      </c>
      <c r="M48" s="126">
        <f>IF(ISNA(IF($E48="M",VLOOKUP($G48,'Material Rates'!$D:$I,'Material Rates'!H$5,FALSE),0)),0,IF($E48="M",VLOOKUP($G48,'Material Rates'!$D:$I,'Material Rates'!H$5,FALSE),0))</f>
        <v>2813.4910009756104</v>
      </c>
      <c r="N48" s="127">
        <f>IF(ISNA(IF($E48="M",VLOOKUP($G48,'Material Rates'!$D:$I,'Material Rates'!I$5,FALSE),0)),0,IF($E48="M",VLOOKUP($G48,'Material Rates'!$D:$I,'Material Rates'!I$5,FALSE),0))</f>
        <v>2839.1588435284857</v>
      </c>
      <c r="O48" s="249">
        <f>IF(ISNA(VLOOKUP(G48,Inputs!$F$143:$H$165,2,FALSE)),0,VLOOKUP(G48,Inputs!$F$143:$H$165,2,FALSE))</f>
        <v>0</v>
      </c>
      <c r="P48" s="126">
        <f t="shared" ref="P48:S48" si="45">O48</f>
        <v>0</v>
      </c>
      <c r="Q48" s="126">
        <f t="shared" si="45"/>
        <v>0</v>
      </c>
      <c r="R48" s="126">
        <f t="shared" si="45"/>
        <v>0</v>
      </c>
      <c r="S48" s="127">
        <f t="shared" si="45"/>
        <v>0</v>
      </c>
      <c r="T48" s="249">
        <f>IF(ISNA(VLOOKUP(G48,Inputs!$F$143:$H$165,3,FALSE)),0,VLOOKUP(G48,Inputs!$F$143:$H$165,3,FALSE))</f>
        <v>0</v>
      </c>
      <c r="U48" s="126">
        <f t="shared" si="3"/>
        <v>0</v>
      </c>
      <c r="V48" s="126">
        <f t="shared" si="4"/>
        <v>0</v>
      </c>
      <c r="W48" s="126">
        <f t="shared" si="5"/>
        <v>0</v>
      </c>
      <c r="X48" s="127">
        <f t="shared" si="6"/>
        <v>0</v>
      </c>
    </row>
    <row r="49" spans="1:24">
      <c r="A49" s="12"/>
      <c r="B49" s="13" t="str">
        <f>TEXT('PAL Vols'!B49,"")</f>
        <v>X</v>
      </c>
      <c r="C49" s="139" t="str">
        <f>'PAL Vols'!C49</f>
        <v>PM</v>
      </c>
      <c r="D49" s="139" t="str">
        <f>'PAL Vols'!D49</f>
        <v>COMMS</v>
      </c>
      <c r="E49" s="7" t="str">
        <f>'PAL Vols'!E49</f>
        <v>M</v>
      </c>
      <c r="F49" s="7">
        <f>'PAL Vols'!F49</f>
        <v>175</v>
      </c>
      <c r="G49" s="7">
        <f>'PAL Vols'!H49</f>
        <v>100490</v>
      </c>
      <c r="H49" s="7">
        <f>'PAL Vols'!J49</f>
        <v>101220</v>
      </c>
      <c r="I49" s="143" t="str">
        <f>'PAL Vols'!K49</f>
        <v>AMIRO Comms Supply Concentrator</v>
      </c>
      <c r="J49" s="126">
        <f>IF(ISNA(IF($E49="M",VLOOKUP($G49,'Material Rates'!$D:$I,'Material Rates'!E$5,FALSE),0)),0,IF($E49="M",VLOOKUP($G49,'Material Rates'!$D:$I,'Material Rates'!E$5,FALSE),0))</f>
        <v>8610.4200264717001</v>
      </c>
      <c r="K49" s="126">
        <f>IF(ISNA(IF($E49="M",VLOOKUP($G49,'Material Rates'!$D:$I,'Material Rates'!F$5,FALSE),0)),0,IF($E49="M",VLOOKUP($G49,'Material Rates'!$D:$I,'Material Rates'!F$5,FALSE),0))</f>
        <v>8720.3449597855233</v>
      </c>
      <c r="L49" s="126">
        <f>IF(ISNA(IF($E49="M",VLOOKUP($G49,'Material Rates'!$D:$I,'Material Rates'!G$5,FALSE),0)),0,IF($E49="M",VLOOKUP($G49,'Material Rates'!$D:$I,'Material Rates'!G$5,FALSE),0))</f>
        <v>8806.918781588447</v>
      </c>
      <c r="M49" s="126">
        <f>IF(ISNA(IF($E49="M",VLOOKUP($G49,'Material Rates'!$D:$I,'Material Rates'!H$5,FALSE),0)),0,IF($E49="M",VLOOKUP($G49,'Material Rates'!$D:$I,'Material Rates'!H$5,FALSE),0))</f>
        <v>8885.3934399999998</v>
      </c>
      <c r="N49" s="127">
        <f>IF(ISNA(IF($E49="M",VLOOKUP($G49,'Material Rates'!$D:$I,'Material Rates'!I$5,FALSE),0)),0,IF($E49="M",VLOOKUP($G49,'Material Rates'!$D:$I,'Material Rates'!I$5,FALSE),0))</f>
        <v>8966.4560343922294</v>
      </c>
      <c r="O49" s="249">
        <f>IF(ISNA(VLOOKUP(G49,Inputs!$F$143:$H$165,2,FALSE)),0,VLOOKUP(G49,Inputs!$F$143:$H$165,2,FALSE))</f>
        <v>0</v>
      </c>
      <c r="P49" s="126">
        <f t="shared" ref="P49:S49" si="46">O49</f>
        <v>0</v>
      </c>
      <c r="Q49" s="126">
        <f t="shared" si="46"/>
        <v>0</v>
      </c>
      <c r="R49" s="126">
        <f t="shared" si="46"/>
        <v>0</v>
      </c>
      <c r="S49" s="127">
        <f t="shared" si="46"/>
        <v>0</v>
      </c>
      <c r="T49" s="249">
        <f>IF(ISNA(VLOOKUP(G49,Inputs!$F$143:$H$165,3,FALSE)),0,VLOOKUP(G49,Inputs!$F$143:$H$165,3,FALSE))</f>
        <v>0</v>
      </c>
      <c r="U49" s="126">
        <f t="shared" si="3"/>
        <v>0</v>
      </c>
      <c r="V49" s="126">
        <f t="shared" si="4"/>
        <v>0</v>
      </c>
      <c r="W49" s="126">
        <f t="shared" si="5"/>
        <v>0</v>
      </c>
      <c r="X49" s="127">
        <f t="shared" si="6"/>
        <v>0</v>
      </c>
    </row>
    <row r="50" spans="1:24">
      <c r="A50" s="12"/>
      <c r="B50" s="13" t="str">
        <f>TEXT('PAL Vols'!B50,"")</f>
        <v>X</v>
      </c>
      <c r="C50" s="139" t="str">
        <f>'PAL Vols'!C50</f>
        <v>PM</v>
      </c>
      <c r="D50" s="139" t="str">
        <f>'PAL Vols'!D50</f>
        <v>COMMS</v>
      </c>
      <c r="E50" s="7" t="str">
        <f>'PAL Vols'!E50</f>
        <v>M</v>
      </c>
      <c r="F50" s="7">
        <f>'PAL Vols'!F50</f>
        <v>175</v>
      </c>
      <c r="G50" s="7">
        <f>'PAL Vols'!H50</f>
        <v>411426</v>
      </c>
      <c r="H50" s="7">
        <f>'PAL Vols'!J50</f>
        <v>100354</v>
      </c>
      <c r="I50" s="143" t="str">
        <f>'PAL Vols'!K50</f>
        <v>AMIRO Comms Supply Battery Replacements</v>
      </c>
      <c r="J50" s="126">
        <f>IF(ISNA(IF($E50="M",VLOOKUP($G50,'Material Rates'!$D:$I,'Material Rates'!E$5,FALSE),0)),0,IF($E50="M",VLOOKUP($G50,'Material Rates'!$D:$I,'Material Rates'!E$5,FALSE),0))</f>
        <v>800.01595235093919</v>
      </c>
      <c r="K50" s="126">
        <f>IF(ISNA(IF($E50="M",VLOOKUP($G50,'Material Rates'!$D:$I,'Material Rates'!F$5,FALSE),0)),0,IF($E50="M",VLOOKUP($G50,'Material Rates'!$D:$I,'Material Rates'!F$5,FALSE),0))</f>
        <v>810.22935656836478</v>
      </c>
      <c r="L50" s="126">
        <f>IF(ISNA(IF($E50="M",VLOOKUP($G50,'Material Rates'!$D:$I,'Material Rates'!G$5,FALSE),0)),0,IF($E50="M",VLOOKUP($G50,'Material Rates'!$D:$I,'Material Rates'!G$5,FALSE),0))</f>
        <v>818.27314981949462</v>
      </c>
      <c r="M50" s="126">
        <f>IF(ISNA(IF($E50="M",VLOOKUP($G50,'Material Rates'!$D:$I,'Material Rates'!H$5,FALSE),0)),0,IF($E50="M",VLOOKUP($G50,'Material Rates'!$D:$I,'Material Rates'!H$5,FALSE),0))</f>
        <v>825.56442926829266</v>
      </c>
      <c r="N50" s="127">
        <f>IF(ISNA(IF($E50="M",VLOOKUP($G50,'Material Rates'!$D:$I,'Material Rates'!I$5,FALSE),0)),0,IF($E50="M",VLOOKUP($G50,'Material Rates'!$D:$I,'Material Rates'!I$5,FALSE),0))</f>
        <v>833.09616040955643</v>
      </c>
      <c r="O50" s="249">
        <f>IF(ISNA(VLOOKUP(G50,Inputs!$F$143:$H$165,2,FALSE)),0,VLOOKUP(G50,Inputs!$F$143:$H$165,2,FALSE))</f>
        <v>0</v>
      </c>
      <c r="P50" s="126">
        <f t="shared" ref="P50:S50" si="47">O50</f>
        <v>0</v>
      </c>
      <c r="Q50" s="126">
        <f t="shared" si="47"/>
        <v>0</v>
      </c>
      <c r="R50" s="126">
        <f t="shared" si="47"/>
        <v>0</v>
      </c>
      <c r="S50" s="127">
        <f t="shared" si="47"/>
        <v>0</v>
      </c>
      <c r="T50" s="249">
        <f>IF(ISNA(VLOOKUP(G50,Inputs!$F$143:$H$165,3,FALSE)),0,VLOOKUP(G50,Inputs!$F$143:$H$165,3,FALSE))</f>
        <v>0</v>
      </c>
      <c r="U50" s="126">
        <f t="shared" si="3"/>
        <v>0</v>
      </c>
      <c r="V50" s="126">
        <f t="shared" si="4"/>
        <v>0</v>
      </c>
      <c r="W50" s="126">
        <f t="shared" si="5"/>
        <v>0</v>
      </c>
      <c r="X50" s="127">
        <f t="shared" si="6"/>
        <v>0</v>
      </c>
    </row>
    <row r="51" spans="1:24">
      <c r="A51" s="12"/>
      <c r="B51" s="13" t="str">
        <f>TEXT('PAL Vols'!B51,"")</f>
        <v>X</v>
      </c>
      <c r="C51" s="139" t="str">
        <f>'PAL Vols'!C51</f>
        <v>PM</v>
      </c>
      <c r="D51" s="139" t="str">
        <f>'PAL Vols'!D51</f>
        <v>COMMS</v>
      </c>
      <c r="E51" s="7" t="str">
        <f>'PAL Vols'!E51</f>
        <v>M</v>
      </c>
      <c r="F51" s="7">
        <f>'PAL Vols'!F51</f>
        <v>175</v>
      </c>
      <c r="G51" s="7">
        <f>'PAL Vols'!H51</f>
        <v>100492</v>
      </c>
      <c r="H51" s="7">
        <f>'PAL Vols'!J51</f>
        <v>101222</v>
      </c>
      <c r="I51" s="143" t="str">
        <f>'PAL Vols'!K51</f>
        <v>AMIRO Comms Supply Micro Access Point</v>
      </c>
      <c r="J51" s="126">
        <f>IF(ISNA(IF($E51="M",VLOOKUP($G51,'Material Rates'!$D:$I,'Material Rates'!E$5,FALSE),0)),0,IF($E51="M",VLOOKUP($G51,'Material Rates'!$D:$I,'Material Rates'!E$5,FALSE),0))</f>
        <v>263.64971881478101</v>
      </c>
      <c r="K51" s="126">
        <f>IF(ISNA(IF($E51="M",VLOOKUP($G51,'Material Rates'!$D:$I,'Material Rates'!F$5,FALSE),0)),0,IF($E51="M",VLOOKUP($G51,'Material Rates'!$D:$I,'Material Rates'!F$5,FALSE),0))</f>
        <v>267.01560313515353</v>
      </c>
      <c r="L51" s="126">
        <f>IF(ISNA(IF($E51="M",VLOOKUP($G51,'Material Rates'!$D:$I,'Material Rates'!G$5,FALSE),0)),0,IF($E51="M",VLOOKUP($G51,'Material Rates'!$D:$I,'Material Rates'!G$5,FALSE),0))</f>
        <v>269.6664800615855</v>
      </c>
      <c r="M51" s="126">
        <f>IF(ISNA(IF($E51="M",VLOOKUP($G51,'Material Rates'!$D:$I,'Material Rates'!H$5,FALSE),0)),0,IF($E51="M",VLOOKUP($G51,'Material Rates'!$D:$I,'Material Rates'!H$5,FALSE),0))</f>
        <v>272.06936186766279</v>
      </c>
      <c r="N51" s="127">
        <f>IF(ISNA(IF($E51="M",VLOOKUP($G51,'Material Rates'!$D:$I,'Material Rates'!I$5,FALSE),0)),0,IF($E51="M",VLOOKUP($G51,'Material Rates'!$D:$I,'Material Rates'!I$5,FALSE),0))</f>
        <v>274.55148586999974</v>
      </c>
      <c r="O51" s="249">
        <f>IF(ISNA(VLOOKUP(G51,Inputs!$F$143:$H$165,2,FALSE)),0,VLOOKUP(G51,Inputs!$F$143:$H$165,2,FALSE))</f>
        <v>0</v>
      </c>
      <c r="P51" s="126">
        <f t="shared" ref="P51:S51" si="48">O51</f>
        <v>0</v>
      </c>
      <c r="Q51" s="126">
        <f t="shared" si="48"/>
        <v>0</v>
      </c>
      <c r="R51" s="126">
        <f t="shared" si="48"/>
        <v>0</v>
      </c>
      <c r="S51" s="127">
        <f t="shared" si="48"/>
        <v>0</v>
      </c>
      <c r="T51" s="249">
        <f>IF(ISNA(VLOOKUP(G51,Inputs!$F$143:$H$165,3,FALSE)),0,VLOOKUP(G51,Inputs!$F$143:$H$165,3,FALSE))</f>
        <v>0</v>
      </c>
      <c r="U51" s="126">
        <f t="shared" si="3"/>
        <v>0</v>
      </c>
      <c r="V51" s="126">
        <f t="shared" si="4"/>
        <v>0</v>
      </c>
      <c r="W51" s="126">
        <f t="shared" si="5"/>
        <v>0</v>
      </c>
      <c r="X51" s="127">
        <f t="shared" si="6"/>
        <v>0</v>
      </c>
    </row>
    <row r="52" spans="1:24">
      <c r="A52" s="12"/>
      <c r="B52" s="13" t="str">
        <f>TEXT('PAL Vols'!B52,"")</f>
        <v>X</v>
      </c>
      <c r="C52" s="139" t="str">
        <f>'PAL Vols'!C52</f>
        <v>PM</v>
      </c>
      <c r="D52" s="139" t="str">
        <f>'PAL Vols'!D52</f>
        <v>COMMS</v>
      </c>
      <c r="E52" s="7" t="str">
        <f>'PAL Vols'!E52</f>
        <v>L</v>
      </c>
      <c r="F52" s="7">
        <f>'PAL Vols'!F52</f>
        <v>176</v>
      </c>
      <c r="G52" s="7">
        <f>'PAL Vols'!H52</f>
        <v>100337</v>
      </c>
      <c r="H52" s="7">
        <f>'PAL Vols'!J52</f>
        <v>101213</v>
      </c>
      <c r="I52" s="143" t="str">
        <f>'PAL Vols'!K52</f>
        <v>Antenna (meter)- External on meter- Instal</v>
      </c>
      <c r="J52" s="126">
        <f>IF(ISNA(IF($E52="M",VLOOKUP($G52,'Material Rates'!$D:$I,'Material Rates'!E$5,FALSE),0)),0,IF($E52="M",VLOOKUP($G52,'Material Rates'!$D:$I,'Material Rates'!E$5,FALSE),0))</f>
        <v>0</v>
      </c>
      <c r="K52" s="126">
        <f>IF(ISNA(IF($E52="M",VLOOKUP($G52,'Material Rates'!$D:$I,'Material Rates'!F$5,FALSE),0)),0,IF($E52="M",VLOOKUP($G52,'Material Rates'!$D:$I,'Material Rates'!F$5,FALSE),0))</f>
        <v>0</v>
      </c>
      <c r="L52" s="126">
        <f>IF(ISNA(IF($E52="M",VLOOKUP($G52,'Material Rates'!$D:$I,'Material Rates'!G$5,FALSE),0)),0,IF($E52="M",VLOOKUP($G52,'Material Rates'!$D:$I,'Material Rates'!G$5,FALSE),0))</f>
        <v>0</v>
      </c>
      <c r="M52" s="126">
        <f>IF(ISNA(IF($E52="M",VLOOKUP($G52,'Material Rates'!$D:$I,'Material Rates'!H$5,FALSE),0)),0,IF($E52="M",VLOOKUP($G52,'Material Rates'!$D:$I,'Material Rates'!H$5,FALSE),0))</f>
        <v>0</v>
      </c>
      <c r="N52" s="127">
        <f>IF(ISNA(IF($E52="M",VLOOKUP($G52,'Material Rates'!$D:$I,'Material Rates'!I$5,FALSE),0)),0,IF($E52="M",VLOOKUP($G52,'Material Rates'!$D:$I,'Material Rates'!I$5,FALSE),0))</f>
        <v>0</v>
      </c>
      <c r="O52" s="249">
        <f>IF(ISNA(VLOOKUP(G52,Inputs!$F$143:$H$165,2,FALSE)),0,VLOOKUP(G52,Inputs!$F$143:$H$165,2,FALSE))</f>
        <v>204.41587841999998</v>
      </c>
      <c r="P52" s="126">
        <f t="shared" ref="P52:S52" si="49">O52</f>
        <v>204.41587841999998</v>
      </c>
      <c r="Q52" s="126">
        <f t="shared" si="49"/>
        <v>204.41587841999998</v>
      </c>
      <c r="R52" s="126">
        <f t="shared" si="49"/>
        <v>204.41587841999998</v>
      </c>
      <c r="S52" s="127">
        <f t="shared" si="49"/>
        <v>204.41587841999998</v>
      </c>
      <c r="T52" s="249">
        <f>IF(ISNA(VLOOKUP(G52,Inputs!$F$143:$H$165,3,FALSE)),0,VLOOKUP(G52,Inputs!$F$143:$H$165,3,FALSE))</f>
        <v>0</v>
      </c>
      <c r="U52" s="126">
        <f t="shared" si="3"/>
        <v>0</v>
      </c>
      <c r="V52" s="126">
        <f t="shared" si="4"/>
        <v>0</v>
      </c>
      <c r="W52" s="126">
        <f t="shared" si="5"/>
        <v>0</v>
      </c>
      <c r="X52" s="127">
        <f t="shared" si="6"/>
        <v>0</v>
      </c>
    </row>
    <row r="53" spans="1:24">
      <c r="A53" s="12"/>
      <c r="B53" s="13" t="str">
        <f>TEXT('PAL Vols'!B53,"")</f>
        <v>X</v>
      </c>
      <c r="C53" s="139" t="str">
        <f>'PAL Vols'!C53</f>
        <v>PM</v>
      </c>
      <c r="D53" s="139" t="str">
        <f>'PAL Vols'!D53</f>
        <v>COMMS</v>
      </c>
      <c r="E53" s="7" t="str">
        <f>'PAL Vols'!E53</f>
        <v>L</v>
      </c>
      <c r="F53" s="7">
        <f>'PAL Vols'!F53</f>
        <v>176</v>
      </c>
      <c r="G53" s="7">
        <f>'PAL Vols'!H53</f>
        <v>100339</v>
      </c>
      <c r="H53" s="7">
        <f>'PAL Vols'!J53</f>
        <v>101215</v>
      </c>
      <c r="I53" s="143" t="str">
        <f>'PAL Vols'!K53</f>
        <v>Antenna (meter)- High Gain - Instal</v>
      </c>
      <c r="J53" s="126">
        <f>IF(ISNA(IF($E53="M",VLOOKUP($G53,'Material Rates'!$D:$I,'Material Rates'!E$5,FALSE),0)),0,IF($E53="M",VLOOKUP($G53,'Material Rates'!$D:$I,'Material Rates'!E$5,FALSE),0))</f>
        <v>0</v>
      </c>
      <c r="K53" s="126">
        <f>IF(ISNA(IF($E53="M",VLOOKUP($G53,'Material Rates'!$D:$I,'Material Rates'!F$5,FALSE),0)),0,IF($E53="M",VLOOKUP($G53,'Material Rates'!$D:$I,'Material Rates'!F$5,FALSE),0))</f>
        <v>0</v>
      </c>
      <c r="L53" s="126">
        <f>IF(ISNA(IF($E53="M",VLOOKUP($G53,'Material Rates'!$D:$I,'Material Rates'!G$5,FALSE),0)),0,IF($E53="M",VLOOKUP($G53,'Material Rates'!$D:$I,'Material Rates'!G$5,FALSE),0))</f>
        <v>0</v>
      </c>
      <c r="M53" s="126">
        <f>IF(ISNA(IF($E53="M",VLOOKUP($G53,'Material Rates'!$D:$I,'Material Rates'!H$5,FALSE),0)),0,IF($E53="M",VLOOKUP($G53,'Material Rates'!$D:$I,'Material Rates'!H$5,FALSE),0))</f>
        <v>0</v>
      </c>
      <c r="N53" s="127">
        <f>IF(ISNA(IF($E53="M",VLOOKUP($G53,'Material Rates'!$D:$I,'Material Rates'!I$5,FALSE),0)),0,IF($E53="M",VLOOKUP($G53,'Material Rates'!$D:$I,'Material Rates'!I$5,FALSE),0))</f>
        <v>0</v>
      </c>
      <c r="O53" s="249">
        <f>IF(ISNA(VLOOKUP(G53,Inputs!$F$143:$H$165,2,FALSE)),0,VLOOKUP(G53,Inputs!$F$143:$H$165,2,FALSE))</f>
        <v>272.56184747999998</v>
      </c>
      <c r="P53" s="126">
        <f t="shared" ref="P53:S53" si="50">O53</f>
        <v>272.56184747999998</v>
      </c>
      <c r="Q53" s="126">
        <f t="shared" si="50"/>
        <v>272.56184747999998</v>
      </c>
      <c r="R53" s="126">
        <f t="shared" si="50"/>
        <v>272.56184747999998</v>
      </c>
      <c r="S53" s="127">
        <f t="shared" si="50"/>
        <v>272.56184747999998</v>
      </c>
      <c r="T53" s="249">
        <f>IF(ISNA(VLOOKUP(G53,Inputs!$F$143:$H$165,3,FALSE)),0,VLOOKUP(G53,Inputs!$F$143:$H$165,3,FALSE))</f>
        <v>0</v>
      </c>
      <c r="U53" s="126">
        <f t="shared" si="3"/>
        <v>0</v>
      </c>
      <c r="V53" s="126">
        <f t="shared" si="4"/>
        <v>0</v>
      </c>
      <c r="W53" s="126">
        <f t="shared" si="5"/>
        <v>0</v>
      </c>
      <c r="X53" s="127">
        <f t="shared" si="6"/>
        <v>0</v>
      </c>
    </row>
    <row r="54" spans="1:24">
      <c r="A54" s="12"/>
      <c r="B54" s="13" t="str">
        <f>TEXT('PAL Vols'!B54,"")</f>
        <v>X</v>
      </c>
      <c r="C54" s="139" t="str">
        <f>'PAL Vols'!C54</f>
        <v>PM</v>
      </c>
      <c r="D54" s="139" t="str">
        <f>'PAL Vols'!D54</f>
        <v>COMMS</v>
      </c>
      <c r="E54" s="7" t="str">
        <f>'PAL Vols'!E54</f>
        <v>L</v>
      </c>
      <c r="F54" s="7">
        <f>'PAL Vols'!F54</f>
        <v>176</v>
      </c>
      <c r="G54" s="7">
        <f>'PAL Vols'!H54</f>
        <v>100495</v>
      </c>
      <c r="H54" s="7">
        <f>'PAL Vols'!J54</f>
        <v>101225</v>
      </c>
      <c r="I54" s="143" t="str">
        <f>'PAL Vols'!K54</f>
        <v>AMIRO Comms Install Mesh Concentrator</v>
      </c>
      <c r="J54" s="126">
        <f>IF(ISNA(IF($E54="M",VLOOKUP($G54,'Material Rates'!$D:$I,'Material Rates'!E$5,FALSE),0)),0,IF($E54="M",VLOOKUP($G54,'Material Rates'!$D:$I,'Material Rates'!E$5,FALSE),0))</f>
        <v>0</v>
      </c>
      <c r="K54" s="126">
        <f>IF(ISNA(IF($E54="M",VLOOKUP($G54,'Material Rates'!$D:$I,'Material Rates'!F$5,FALSE),0)),0,IF($E54="M",VLOOKUP($G54,'Material Rates'!$D:$I,'Material Rates'!F$5,FALSE),0))</f>
        <v>0</v>
      </c>
      <c r="L54" s="126">
        <f>IF(ISNA(IF($E54="M",VLOOKUP($G54,'Material Rates'!$D:$I,'Material Rates'!G$5,FALSE),0)),0,IF($E54="M",VLOOKUP($G54,'Material Rates'!$D:$I,'Material Rates'!G$5,FALSE),0))</f>
        <v>0</v>
      </c>
      <c r="M54" s="126">
        <f>IF(ISNA(IF($E54="M",VLOOKUP($G54,'Material Rates'!$D:$I,'Material Rates'!H$5,FALSE),0)),0,IF($E54="M",VLOOKUP($G54,'Material Rates'!$D:$I,'Material Rates'!H$5,FALSE),0))</f>
        <v>0</v>
      </c>
      <c r="N54" s="127">
        <f>IF(ISNA(IF($E54="M",VLOOKUP($G54,'Material Rates'!$D:$I,'Material Rates'!I$5,FALSE),0)),0,IF($E54="M",VLOOKUP($G54,'Material Rates'!$D:$I,'Material Rates'!I$5,FALSE),0))</f>
        <v>0</v>
      </c>
      <c r="O54" s="249">
        <f>IF(ISNA(VLOOKUP(G54,Inputs!$F$143:$H$165,2,FALSE)),0,VLOOKUP(G54,Inputs!$F$143:$H$165,2,FALSE))</f>
        <v>1375.0902710999999</v>
      </c>
      <c r="P54" s="126">
        <f t="shared" ref="P54:S54" si="51">O54</f>
        <v>1375.0902710999999</v>
      </c>
      <c r="Q54" s="126">
        <f t="shared" si="51"/>
        <v>1375.0902710999999</v>
      </c>
      <c r="R54" s="126">
        <f t="shared" si="51"/>
        <v>1375.0902710999999</v>
      </c>
      <c r="S54" s="127">
        <f t="shared" si="51"/>
        <v>1375.0902710999999</v>
      </c>
      <c r="T54" s="249">
        <f>IF(ISNA(VLOOKUP(G54,Inputs!$F$143:$H$165,3,FALSE)),0,VLOOKUP(G54,Inputs!$F$143:$H$165,3,FALSE))</f>
        <v>0</v>
      </c>
      <c r="U54" s="126">
        <f t="shared" si="3"/>
        <v>0</v>
      </c>
      <c r="V54" s="126">
        <f t="shared" si="4"/>
        <v>0</v>
      </c>
      <c r="W54" s="126">
        <f t="shared" si="5"/>
        <v>0</v>
      </c>
      <c r="X54" s="127">
        <f t="shared" si="6"/>
        <v>0</v>
      </c>
    </row>
    <row r="55" spans="1:24">
      <c r="A55" s="12"/>
      <c r="B55" s="13" t="str">
        <f>TEXT('PAL Vols'!B55,"")</f>
        <v>X</v>
      </c>
      <c r="C55" s="139" t="str">
        <f>'PAL Vols'!C55</f>
        <v>PM</v>
      </c>
      <c r="D55" s="139" t="str">
        <f>'PAL Vols'!D55</f>
        <v>COMMS</v>
      </c>
      <c r="E55" s="7" t="str">
        <f>'PAL Vols'!E55</f>
        <v>L</v>
      </c>
      <c r="F55" s="7">
        <f>'PAL Vols'!F55</f>
        <v>176</v>
      </c>
      <c r="G55" s="7">
        <f>'PAL Vols'!H55</f>
        <v>100496</v>
      </c>
      <c r="H55" s="7">
        <f>'PAL Vols'!J55</f>
        <v>101226</v>
      </c>
      <c r="I55" s="143" t="str">
        <f>'PAL Vols'!K55</f>
        <v>AMIRO Comms Install Mesh Repeater</v>
      </c>
      <c r="J55" s="126">
        <f>IF(ISNA(IF($E55="M",VLOOKUP($G55,'Material Rates'!$D:$I,'Material Rates'!E$5,FALSE),0)),0,IF($E55="M",VLOOKUP($G55,'Material Rates'!$D:$I,'Material Rates'!E$5,FALSE),0))</f>
        <v>0</v>
      </c>
      <c r="K55" s="126">
        <f>IF(ISNA(IF($E55="M",VLOOKUP($G55,'Material Rates'!$D:$I,'Material Rates'!F$5,FALSE),0)),0,IF($E55="M",VLOOKUP($G55,'Material Rates'!$D:$I,'Material Rates'!F$5,FALSE),0))</f>
        <v>0</v>
      </c>
      <c r="L55" s="126">
        <f>IF(ISNA(IF($E55="M",VLOOKUP($G55,'Material Rates'!$D:$I,'Material Rates'!G$5,FALSE),0)),0,IF($E55="M",VLOOKUP($G55,'Material Rates'!$D:$I,'Material Rates'!G$5,FALSE),0))</f>
        <v>0</v>
      </c>
      <c r="M55" s="126">
        <f>IF(ISNA(IF($E55="M",VLOOKUP($G55,'Material Rates'!$D:$I,'Material Rates'!H$5,FALSE),0)),0,IF($E55="M",VLOOKUP($G55,'Material Rates'!$D:$I,'Material Rates'!H$5,FALSE),0))</f>
        <v>0</v>
      </c>
      <c r="N55" s="127">
        <f>IF(ISNA(IF($E55="M",VLOOKUP($G55,'Material Rates'!$D:$I,'Material Rates'!I$5,FALSE),0)),0,IF($E55="M",VLOOKUP($G55,'Material Rates'!$D:$I,'Material Rates'!I$5,FALSE),0))</f>
        <v>0</v>
      </c>
      <c r="O55" s="249">
        <f>IF(ISNA(VLOOKUP(G55,Inputs!$F$143:$H$165,2,FALSE)),0,VLOOKUP(G55,Inputs!$F$143:$H$165,2,FALSE))</f>
        <v>1384.9040836799998</v>
      </c>
      <c r="P55" s="126">
        <f t="shared" ref="P55:S55" si="52">O55</f>
        <v>1384.9040836799998</v>
      </c>
      <c r="Q55" s="126">
        <f t="shared" si="52"/>
        <v>1384.9040836799998</v>
      </c>
      <c r="R55" s="126">
        <f t="shared" si="52"/>
        <v>1384.9040836799998</v>
      </c>
      <c r="S55" s="127">
        <f t="shared" si="52"/>
        <v>1384.9040836799998</v>
      </c>
      <c r="T55" s="249">
        <f>IF(ISNA(VLOOKUP(G55,Inputs!$F$143:$H$165,3,FALSE)),0,VLOOKUP(G55,Inputs!$F$143:$H$165,3,FALSE))</f>
        <v>0</v>
      </c>
      <c r="U55" s="126">
        <f t="shared" si="3"/>
        <v>0</v>
      </c>
      <c r="V55" s="126">
        <f t="shared" si="4"/>
        <v>0</v>
      </c>
      <c r="W55" s="126">
        <f t="shared" si="5"/>
        <v>0</v>
      </c>
      <c r="X55" s="127">
        <f t="shared" si="6"/>
        <v>0</v>
      </c>
    </row>
    <row r="56" spans="1:24">
      <c r="A56" s="12"/>
      <c r="B56" s="13" t="str">
        <f>TEXT('PAL Vols'!B56,"")</f>
        <v>X</v>
      </c>
      <c r="C56" s="139" t="str">
        <f>'PAL Vols'!C56</f>
        <v>PM</v>
      </c>
      <c r="D56" s="139" t="str">
        <f>'PAL Vols'!D56</f>
        <v>COMMS</v>
      </c>
      <c r="E56" s="7" t="str">
        <f>'PAL Vols'!E56</f>
        <v>L</v>
      </c>
      <c r="F56" s="7">
        <f>'PAL Vols'!F56</f>
        <v>176</v>
      </c>
      <c r="G56" s="7">
        <f>'PAL Vols'!H56</f>
        <v>411427</v>
      </c>
      <c r="H56" s="7">
        <f>'PAL Vols'!J56</f>
        <v>100355</v>
      </c>
      <c r="I56" s="143" t="str">
        <f>'PAL Vols'!K56</f>
        <v>AMIRO Comms Install Battery Replacements</v>
      </c>
      <c r="J56" s="126">
        <f>IF(ISNA(IF($E56="M",VLOOKUP($G56,'Material Rates'!$D:$I,'Material Rates'!E$5,FALSE),0)),0,IF($E56="M",VLOOKUP($G56,'Material Rates'!$D:$I,'Material Rates'!E$5,FALSE),0))</f>
        <v>0</v>
      </c>
      <c r="K56" s="126">
        <f>IF(ISNA(IF($E56="M",VLOOKUP($G56,'Material Rates'!$D:$I,'Material Rates'!F$5,FALSE),0)),0,IF($E56="M",VLOOKUP($G56,'Material Rates'!$D:$I,'Material Rates'!F$5,FALSE),0))</f>
        <v>0</v>
      </c>
      <c r="L56" s="126">
        <f>IF(ISNA(IF($E56="M",VLOOKUP($G56,'Material Rates'!$D:$I,'Material Rates'!G$5,FALSE),0)),0,IF($E56="M",VLOOKUP($G56,'Material Rates'!$D:$I,'Material Rates'!G$5,FALSE),0))</f>
        <v>0</v>
      </c>
      <c r="M56" s="126">
        <f>IF(ISNA(IF($E56="M",VLOOKUP($G56,'Material Rates'!$D:$I,'Material Rates'!H$5,FALSE),0)),0,IF($E56="M",VLOOKUP($G56,'Material Rates'!$D:$I,'Material Rates'!H$5,FALSE),0))</f>
        <v>0</v>
      </c>
      <c r="N56" s="127">
        <f>IF(ISNA(IF($E56="M",VLOOKUP($G56,'Material Rates'!$D:$I,'Material Rates'!I$5,FALSE),0)),0,IF($E56="M",VLOOKUP($G56,'Material Rates'!$D:$I,'Material Rates'!I$5,FALSE),0))</f>
        <v>0</v>
      </c>
      <c r="O56" s="249">
        <f>IF(ISNA(VLOOKUP(G56,Inputs!$F$143:$H$165,2,FALSE)),0,VLOOKUP(G56,Inputs!$F$143:$H$165,2,FALSE))</f>
        <v>719.55190485103969</v>
      </c>
      <c r="P56" s="126">
        <f t="shared" ref="P56:S56" si="53">O56</f>
        <v>719.55190485103969</v>
      </c>
      <c r="Q56" s="126">
        <f t="shared" si="53"/>
        <v>719.55190485103969</v>
      </c>
      <c r="R56" s="126">
        <f t="shared" si="53"/>
        <v>719.55190485103969</v>
      </c>
      <c r="S56" s="127">
        <f t="shared" si="53"/>
        <v>719.55190485103969</v>
      </c>
      <c r="T56" s="249">
        <f>IF(ISNA(VLOOKUP(G56,Inputs!$F$143:$H$165,3,FALSE)),0,VLOOKUP(G56,Inputs!$F$143:$H$165,3,FALSE))</f>
        <v>0</v>
      </c>
      <c r="U56" s="126">
        <f t="shared" si="3"/>
        <v>0</v>
      </c>
      <c r="V56" s="126">
        <f t="shared" si="4"/>
        <v>0</v>
      </c>
      <c r="W56" s="126">
        <f t="shared" si="5"/>
        <v>0</v>
      </c>
      <c r="X56" s="127">
        <f t="shared" si="6"/>
        <v>0</v>
      </c>
    </row>
    <row r="57" spans="1:24">
      <c r="A57" s="12"/>
      <c r="B57" s="13" t="str">
        <f>TEXT('PAL Vols'!B57,"")</f>
        <v>X</v>
      </c>
      <c r="C57" s="139" t="str">
        <f>'PAL Vols'!C57</f>
        <v>PM</v>
      </c>
      <c r="D57" s="139" t="str">
        <f>'PAL Vols'!D57</f>
        <v>COMMS</v>
      </c>
      <c r="E57" s="7" t="str">
        <f>'PAL Vols'!E57</f>
        <v>L</v>
      </c>
      <c r="F57" s="7">
        <f>'PAL Vols'!F57</f>
        <v>176</v>
      </c>
      <c r="G57" s="7">
        <f>'PAL Vols'!H57</f>
        <v>100497</v>
      </c>
      <c r="H57" s="7">
        <f>'PAL Vols'!J57</f>
        <v>101227</v>
      </c>
      <c r="I57" s="143" t="str">
        <f>'PAL Vols'!K57</f>
        <v>AMIRO Comms Install Micro Access Point</v>
      </c>
      <c r="J57" s="126">
        <f>IF(ISNA(IF($E57="M",VLOOKUP($G57,'Material Rates'!$D:$I,'Material Rates'!E$5,FALSE),0)),0,IF($E57="M",VLOOKUP($G57,'Material Rates'!$D:$I,'Material Rates'!E$5,FALSE),0))</f>
        <v>0</v>
      </c>
      <c r="K57" s="126">
        <f>IF(ISNA(IF($E57="M",VLOOKUP($G57,'Material Rates'!$D:$I,'Material Rates'!F$5,FALSE),0)),0,IF($E57="M",VLOOKUP($G57,'Material Rates'!$D:$I,'Material Rates'!F$5,FALSE),0))</f>
        <v>0</v>
      </c>
      <c r="L57" s="126">
        <f>IF(ISNA(IF($E57="M",VLOOKUP($G57,'Material Rates'!$D:$I,'Material Rates'!G$5,FALSE),0)),0,IF($E57="M",VLOOKUP($G57,'Material Rates'!$D:$I,'Material Rates'!G$5,FALSE),0))</f>
        <v>0</v>
      </c>
      <c r="M57" s="126">
        <f>IF(ISNA(IF($E57="M",VLOOKUP($G57,'Material Rates'!$D:$I,'Material Rates'!H$5,FALSE),0)),0,IF($E57="M",VLOOKUP($G57,'Material Rates'!$D:$I,'Material Rates'!H$5,FALSE),0))</f>
        <v>0</v>
      </c>
      <c r="N57" s="127">
        <f>IF(ISNA(IF($E57="M",VLOOKUP($G57,'Material Rates'!$D:$I,'Material Rates'!I$5,FALSE),0)),0,IF($E57="M",VLOOKUP($G57,'Material Rates'!$D:$I,'Material Rates'!I$5,FALSE),0))</f>
        <v>0</v>
      </c>
      <c r="O57" s="249">
        <f>IF(ISNA(VLOOKUP(G57,Inputs!$F$143:$H$165,2,FALSE)),0,VLOOKUP(G57,Inputs!$F$143:$H$165,2,FALSE))</f>
        <v>174.98999999999998</v>
      </c>
      <c r="P57" s="126">
        <f t="shared" ref="P57:S57" si="54">O57</f>
        <v>174.98999999999998</v>
      </c>
      <c r="Q57" s="126">
        <f t="shared" si="54"/>
        <v>174.98999999999998</v>
      </c>
      <c r="R57" s="126">
        <f t="shared" si="54"/>
        <v>174.98999999999998</v>
      </c>
      <c r="S57" s="127">
        <f t="shared" si="54"/>
        <v>174.98999999999998</v>
      </c>
      <c r="T57" s="249">
        <f>IF(ISNA(VLOOKUP(G57,Inputs!$F$143:$H$165,3,FALSE)),0,VLOOKUP(G57,Inputs!$F$143:$H$165,3,FALSE))</f>
        <v>0</v>
      </c>
      <c r="U57" s="126">
        <f t="shared" si="3"/>
        <v>0</v>
      </c>
      <c r="V57" s="126">
        <f t="shared" si="4"/>
        <v>0</v>
      </c>
      <c r="W57" s="126">
        <f t="shared" si="5"/>
        <v>0</v>
      </c>
      <c r="X57" s="127">
        <f t="shared" si="6"/>
        <v>0</v>
      </c>
    </row>
    <row r="58" spans="1:24">
      <c r="A58" s="12"/>
      <c r="B58" s="13" t="str">
        <f>TEXT('PAL Vols'!B58,"")</f>
        <v/>
      </c>
      <c r="C58" s="139">
        <f>'PAL Vols'!C58</f>
        <v>0</v>
      </c>
      <c r="D58" s="139">
        <f>'PAL Vols'!D58</f>
        <v>0</v>
      </c>
      <c r="E58" s="7">
        <f>'PAL Vols'!E58</f>
        <v>0</v>
      </c>
      <c r="F58" s="7">
        <f>'PAL Vols'!F58</f>
        <v>0</v>
      </c>
      <c r="G58" s="7">
        <f>'PAL Vols'!H58</f>
        <v>0</v>
      </c>
      <c r="H58" s="7">
        <f>'PAL Vols'!J58</f>
        <v>0</v>
      </c>
      <c r="I58" s="143">
        <f>'PAL Vols'!K58</f>
        <v>0</v>
      </c>
      <c r="J58" s="126">
        <f>IF(ISNA(IF($E58="M",VLOOKUP($G58,'Material Rates'!$D:$I,'Material Rates'!E$5,FALSE),0)),0,IF($E58="M",VLOOKUP($G58,'Material Rates'!$D:$I,'Material Rates'!E$5,FALSE),0))</f>
        <v>0</v>
      </c>
      <c r="K58" s="126">
        <f>IF(ISNA(IF($E58="M",VLOOKUP($G58,'Material Rates'!$D:$I,'Material Rates'!F$5,FALSE),0)),0,IF($E58="M",VLOOKUP($G58,'Material Rates'!$D:$I,'Material Rates'!F$5,FALSE),0))</f>
        <v>0</v>
      </c>
      <c r="L58" s="126">
        <f>IF(ISNA(IF($E58="M",VLOOKUP($G58,'Material Rates'!$D:$I,'Material Rates'!G$5,FALSE),0)),0,IF($E58="M",VLOOKUP($G58,'Material Rates'!$D:$I,'Material Rates'!G$5,FALSE),0))</f>
        <v>0</v>
      </c>
      <c r="M58" s="126">
        <f>IF(ISNA(IF($E58="M",VLOOKUP($G58,'Material Rates'!$D:$I,'Material Rates'!H$5,FALSE),0)),0,IF($E58="M",VLOOKUP($G58,'Material Rates'!$D:$I,'Material Rates'!H$5,FALSE),0))</f>
        <v>0</v>
      </c>
      <c r="N58" s="127">
        <f>IF(ISNA(IF($E58="M",VLOOKUP($G58,'Material Rates'!$D:$I,'Material Rates'!I$5,FALSE),0)),0,IF($E58="M",VLOOKUP($G58,'Material Rates'!$D:$I,'Material Rates'!I$5,FALSE),0))</f>
        <v>0</v>
      </c>
      <c r="O58" s="249">
        <f>IF(ISNA(VLOOKUP(G58,Inputs!$F$143:$H$165,2,FALSE)),0,VLOOKUP(G58,Inputs!$F$143:$H$165,2,FALSE))</f>
        <v>0</v>
      </c>
      <c r="P58" s="126">
        <f t="shared" ref="P58:S58" si="55">O58</f>
        <v>0</v>
      </c>
      <c r="Q58" s="126">
        <f t="shared" si="55"/>
        <v>0</v>
      </c>
      <c r="R58" s="126">
        <f t="shared" si="55"/>
        <v>0</v>
      </c>
      <c r="S58" s="127">
        <f t="shared" si="55"/>
        <v>0</v>
      </c>
      <c r="T58" s="249">
        <f>IF(ISNA(VLOOKUP(G58,Inputs!$F$143:$H$165,3,FALSE)),0,VLOOKUP(G58,Inputs!$F$143:$H$165,3,FALSE))</f>
        <v>0</v>
      </c>
      <c r="U58" s="126">
        <f t="shared" si="3"/>
        <v>0</v>
      </c>
      <c r="V58" s="126">
        <f t="shared" si="4"/>
        <v>0</v>
      </c>
      <c r="W58" s="126">
        <f t="shared" si="5"/>
        <v>0</v>
      </c>
      <c r="X58" s="127">
        <f t="shared" si="6"/>
        <v>0</v>
      </c>
    </row>
    <row r="59" spans="1:24">
      <c r="A59" s="12"/>
      <c r="B59" s="13" t="str">
        <f>TEXT('PAL Vols'!B59,"")</f>
        <v/>
      </c>
      <c r="C59" s="139">
        <f>'PAL Vols'!C59</f>
        <v>0</v>
      </c>
      <c r="D59" s="139">
        <f>'PAL Vols'!D59</f>
        <v>0</v>
      </c>
      <c r="E59" s="7">
        <f>'PAL Vols'!E59</f>
        <v>0</v>
      </c>
      <c r="F59" s="7">
        <f>'PAL Vols'!F59</f>
        <v>0</v>
      </c>
      <c r="G59" s="7">
        <f>'PAL Vols'!H59</f>
        <v>0</v>
      </c>
      <c r="H59" s="7">
        <f>'PAL Vols'!J59</f>
        <v>0</v>
      </c>
      <c r="I59" s="143">
        <f>'PAL Vols'!K59</f>
        <v>0</v>
      </c>
      <c r="J59" s="126">
        <f>IF(ISNA(IF($E59="M",VLOOKUP($G59,'Material Rates'!$D:$I,'Material Rates'!E$5,FALSE),0)),0,IF($E59="M",VLOOKUP($G59,'Material Rates'!$D:$I,'Material Rates'!E$5,FALSE),0))</f>
        <v>0</v>
      </c>
      <c r="K59" s="126">
        <f>IF(ISNA(IF($E59="M",VLOOKUP($G59,'Material Rates'!$D:$I,'Material Rates'!F$5,FALSE),0)),0,IF($E59="M",VLOOKUP($G59,'Material Rates'!$D:$I,'Material Rates'!F$5,FALSE),0))</f>
        <v>0</v>
      </c>
      <c r="L59" s="126">
        <f>IF(ISNA(IF($E59="M",VLOOKUP($G59,'Material Rates'!$D:$I,'Material Rates'!G$5,FALSE),0)),0,IF($E59="M",VLOOKUP($G59,'Material Rates'!$D:$I,'Material Rates'!G$5,FALSE),0))</f>
        <v>0</v>
      </c>
      <c r="M59" s="126">
        <f>IF(ISNA(IF($E59="M",VLOOKUP($G59,'Material Rates'!$D:$I,'Material Rates'!H$5,FALSE),0)),0,IF($E59="M",VLOOKUP($G59,'Material Rates'!$D:$I,'Material Rates'!H$5,FALSE),0))</f>
        <v>0</v>
      </c>
      <c r="N59" s="127">
        <f>IF(ISNA(IF($E59="M",VLOOKUP($G59,'Material Rates'!$D:$I,'Material Rates'!I$5,FALSE),0)),0,IF($E59="M",VLOOKUP($G59,'Material Rates'!$D:$I,'Material Rates'!I$5,FALSE),0))</f>
        <v>0</v>
      </c>
      <c r="O59" s="249">
        <f>IF(ISNA(VLOOKUP(G59,Inputs!$F$143:$H$165,2,FALSE)),0,VLOOKUP(G59,Inputs!$F$143:$H$165,2,FALSE))</f>
        <v>0</v>
      </c>
      <c r="P59" s="126">
        <f t="shared" ref="P59:S59" si="56">O59</f>
        <v>0</v>
      </c>
      <c r="Q59" s="126">
        <f t="shared" si="56"/>
        <v>0</v>
      </c>
      <c r="R59" s="126">
        <f t="shared" si="56"/>
        <v>0</v>
      </c>
      <c r="S59" s="127">
        <f t="shared" si="56"/>
        <v>0</v>
      </c>
      <c r="T59" s="249">
        <f>IF(ISNA(VLOOKUP(G59,Inputs!$F$143:$H$165,3,FALSE)),0,VLOOKUP(G59,Inputs!$F$143:$H$165,3,FALSE))</f>
        <v>0</v>
      </c>
      <c r="U59" s="126">
        <f t="shared" si="3"/>
        <v>0</v>
      </c>
      <c r="V59" s="126">
        <f t="shared" si="4"/>
        <v>0</v>
      </c>
      <c r="W59" s="126">
        <f t="shared" si="5"/>
        <v>0</v>
      </c>
      <c r="X59" s="127">
        <f t="shared" si="6"/>
        <v>0</v>
      </c>
    </row>
    <row r="60" spans="1:24">
      <c r="A60" s="12"/>
      <c r="B60" s="13" t="str">
        <f>TEXT('PAL Vols'!B60,"")</f>
        <v/>
      </c>
      <c r="C60" s="139">
        <f>'PAL Vols'!C60</f>
        <v>0</v>
      </c>
      <c r="D60" s="139">
        <f>'PAL Vols'!D60</f>
        <v>0</v>
      </c>
      <c r="E60" s="7">
        <f>'PAL Vols'!E60</f>
        <v>0</v>
      </c>
      <c r="F60" s="7">
        <f>'PAL Vols'!F60</f>
        <v>0</v>
      </c>
      <c r="G60" s="7">
        <f>'PAL Vols'!H60</f>
        <v>0</v>
      </c>
      <c r="H60" s="7">
        <f>'PAL Vols'!J60</f>
        <v>0</v>
      </c>
      <c r="I60" s="143">
        <f>'PAL Vols'!K60</f>
        <v>0</v>
      </c>
      <c r="J60" s="126">
        <f>IF(ISNA(IF($E60="M",VLOOKUP($G60,'Material Rates'!$D:$I,'Material Rates'!E$5,FALSE),0)),0,IF($E60="M",VLOOKUP($G60,'Material Rates'!$D:$I,'Material Rates'!E$5,FALSE),0))</f>
        <v>0</v>
      </c>
      <c r="K60" s="126">
        <f>IF(ISNA(IF($E60="M",VLOOKUP($G60,'Material Rates'!$D:$I,'Material Rates'!F$5,FALSE),0)),0,IF($E60="M",VLOOKUP($G60,'Material Rates'!$D:$I,'Material Rates'!F$5,FALSE),0))</f>
        <v>0</v>
      </c>
      <c r="L60" s="126">
        <f>IF(ISNA(IF($E60="M",VLOOKUP($G60,'Material Rates'!$D:$I,'Material Rates'!G$5,FALSE),0)),0,IF($E60="M",VLOOKUP($G60,'Material Rates'!$D:$I,'Material Rates'!G$5,FALSE),0))</f>
        <v>0</v>
      </c>
      <c r="M60" s="126">
        <f>IF(ISNA(IF($E60="M",VLOOKUP($G60,'Material Rates'!$D:$I,'Material Rates'!H$5,FALSE),0)),0,IF($E60="M",VLOOKUP($G60,'Material Rates'!$D:$I,'Material Rates'!H$5,FALSE),0))</f>
        <v>0</v>
      </c>
      <c r="N60" s="127">
        <f>IF(ISNA(IF($E60="M",VLOOKUP($G60,'Material Rates'!$D:$I,'Material Rates'!I$5,FALSE),0)),0,IF($E60="M",VLOOKUP($G60,'Material Rates'!$D:$I,'Material Rates'!I$5,FALSE),0))</f>
        <v>0</v>
      </c>
      <c r="O60" s="249">
        <f>IF(ISNA(VLOOKUP(G60,Inputs!$F$143:$H$165,2,FALSE)),0,VLOOKUP(G60,Inputs!$F$143:$H$165,2,FALSE))</f>
        <v>0</v>
      </c>
      <c r="P60" s="126">
        <f t="shared" ref="P60:S60" si="57">O60</f>
        <v>0</v>
      </c>
      <c r="Q60" s="126">
        <f t="shared" si="57"/>
        <v>0</v>
      </c>
      <c r="R60" s="126">
        <f t="shared" si="57"/>
        <v>0</v>
      </c>
      <c r="S60" s="127">
        <f t="shared" si="57"/>
        <v>0</v>
      </c>
      <c r="T60" s="249">
        <f>IF(ISNA(VLOOKUP(G60,Inputs!$F$143:$H$165,3,FALSE)),0,VLOOKUP(G60,Inputs!$F$143:$H$165,3,FALSE))</f>
        <v>0</v>
      </c>
      <c r="U60" s="126">
        <f t="shared" si="3"/>
        <v>0</v>
      </c>
      <c r="V60" s="126">
        <f t="shared" si="4"/>
        <v>0</v>
      </c>
      <c r="W60" s="126">
        <f t="shared" si="5"/>
        <v>0</v>
      </c>
      <c r="X60" s="127">
        <f t="shared" si="6"/>
        <v>0</v>
      </c>
    </row>
    <row r="61" spans="1:24">
      <c r="A61" s="12"/>
      <c r="B61" s="13" t="str">
        <f>TEXT('PAL Vols'!B61,"")</f>
        <v/>
      </c>
      <c r="C61" s="139">
        <f>'PAL Vols'!C61</f>
        <v>0</v>
      </c>
      <c r="D61" s="139">
        <f>'PAL Vols'!D61</f>
        <v>0</v>
      </c>
      <c r="E61" s="7">
        <f>'PAL Vols'!E61</f>
        <v>0</v>
      </c>
      <c r="F61" s="7">
        <f>'PAL Vols'!F61</f>
        <v>0</v>
      </c>
      <c r="G61" s="7">
        <f>'PAL Vols'!H61</f>
        <v>0</v>
      </c>
      <c r="H61" s="7">
        <f>'PAL Vols'!J61</f>
        <v>0</v>
      </c>
      <c r="I61" s="143">
        <f>'PAL Vols'!K61</f>
        <v>0</v>
      </c>
      <c r="J61" s="126">
        <f>IF(ISNA(IF($E61="M",VLOOKUP($G61,'Material Rates'!$D:$I,'Material Rates'!E$5,FALSE),0)),0,IF($E61="M",VLOOKUP($G61,'Material Rates'!$D:$I,'Material Rates'!E$5,FALSE),0))</f>
        <v>0</v>
      </c>
      <c r="K61" s="126">
        <f>IF(ISNA(IF($E61="M",VLOOKUP($G61,'Material Rates'!$D:$I,'Material Rates'!F$5,FALSE),0)),0,IF($E61="M",VLOOKUP($G61,'Material Rates'!$D:$I,'Material Rates'!F$5,FALSE),0))</f>
        <v>0</v>
      </c>
      <c r="L61" s="126">
        <f>IF(ISNA(IF($E61="M",VLOOKUP($G61,'Material Rates'!$D:$I,'Material Rates'!G$5,FALSE),0)),0,IF($E61="M",VLOOKUP($G61,'Material Rates'!$D:$I,'Material Rates'!G$5,FALSE),0))</f>
        <v>0</v>
      </c>
      <c r="M61" s="126">
        <f>IF(ISNA(IF($E61="M",VLOOKUP($G61,'Material Rates'!$D:$I,'Material Rates'!H$5,FALSE),0)),0,IF($E61="M",VLOOKUP($G61,'Material Rates'!$D:$I,'Material Rates'!H$5,FALSE),0))</f>
        <v>0</v>
      </c>
      <c r="N61" s="127">
        <f>IF(ISNA(IF($E61="M",VLOOKUP($G61,'Material Rates'!$D:$I,'Material Rates'!I$5,FALSE),0)),0,IF($E61="M",VLOOKUP($G61,'Material Rates'!$D:$I,'Material Rates'!I$5,FALSE),0))</f>
        <v>0</v>
      </c>
      <c r="O61" s="249">
        <f>IF(ISNA(VLOOKUP(G61,Inputs!$F$143:$H$165,2,FALSE)),0,VLOOKUP(G61,Inputs!$F$143:$H$165,2,FALSE))</f>
        <v>0</v>
      </c>
      <c r="P61" s="126">
        <f t="shared" ref="P61:S61" si="58">O61</f>
        <v>0</v>
      </c>
      <c r="Q61" s="126">
        <f t="shared" si="58"/>
        <v>0</v>
      </c>
      <c r="R61" s="126">
        <f t="shared" si="58"/>
        <v>0</v>
      </c>
      <c r="S61" s="127">
        <f t="shared" si="58"/>
        <v>0</v>
      </c>
      <c r="T61" s="249">
        <f>IF(ISNA(VLOOKUP(G61,Inputs!$F$143:$H$165,3,FALSE)),0,VLOOKUP(G61,Inputs!$F$143:$H$165,3,FALSE))</f>
        <v>0</v>
      </c>
      <c r="U61" s="126">
        <f t="shared" si="3"/>
        <v>0</v>
      </c>
      <c r="V61" s="126">
        <f t="shared" si="4"/>
        <v>0</v>
      </c>
      <c r="W61" s="126">
        <f t="shared" si="5"/>
        <v>0</v>
      </c>
      <c r="X61" s="127">
        <f t="shared" si="6"/>
        <v>0</v>
      </c>
    </row>
    <row r="62" spans="1:24">
      <c r="A62" s="12"/>
      <c r="B62" s="13" t="str">
        <f>TEXT('PAL Vols'!B62,"")</f>
        <v/>
      </c>
      <c r="C62" s="139">
        <f>'PAL Vols'!C62</f>
        <v>0</v>
      </c>
      <c r="D62" s="139">
        <f>'PAL Vols'!D62</f>
        <v>0</v>
      </c>
      <c r="E62" s="7">
        <f>'PAL Vols'!E62</f>
        <v>0</v>
      </c>
      <c r="F62" s="7">
        <f>'PAL Vols'!F62</f>
        <v>0</v>
      </c>
      <c r="G62" s="7">
        <f>'PAL Vols'!H62</f>
        <v>0</v>
      </c>
      <c r="H62" s="7">
        <f>'PAL Vols'!J62</f>
        <v>0</v>
      </c>
      <c r="I62" s="143">
        <f>'PAL Vols'!K62</f>
        <v>0</v>
      </c>
      <c r="J62" s="126">
        <f>IF(ISNA(IF($E62="M",VLOOKUP($G62,'Material Rates'!$D:$I,'Material Rates'!E$5,FALSE),0)),0,IF($E62="M",VLOOKUP($G62,'Material Rates'!$D:$I,'Material Rates'!E$5,FALSE),0))</f>
        <v>0</v>
      </c>
      <c r="K62" s="126">
        <f>IF(ISNA(IF($E62="M",VLOOKUP($G62,'Material Rates'!$D:$I,'Material Rates'!F$5,FALSE),0)),0,IF($E62="M",VLOOKUP($G62,'Material Rates'!$D:$I,'Material Rates'!F$5,FALSE),0))</f>
        <v>0</v>
      </c>
      <c r="L62" s="126">
        <f>IF(ISNA(IF($E62="M",VLOOKUP($G62,'Material Rates'!$D:$I,'Material Rates'!G$5,FALSE),0)),0,IF($E62="M",VLOOKUP($G62,'Material Rates'!$D:$I,'Material Rates'!G$5,FALSE),0))</f>
        <v>0</v>
      </c>
      <c r="M62" s="126">
        <f>IF(ISNA(IF($E62="M",VLOOKUP($G62,'Material Rates'!$D:$I,'Material Rates'!H$5,FALSE),0)),0,IF($E62="M",VLOOKUP($G62,'Material Rates'!$D:$I,'Material Rates'!H$5,FALSE),0))</f>
        <v>0</v>
      </c>
      <c r="N62" s="127">
        <f>IF(ISNA(IF($E62="M",VLOOKUP($G62,'Material Rates'!$D:$I,'Material Rates'!I$5,FALSE),0)),0,IF($E62="M",VLOOKUP($G62,'Material Rates'!$D:$I,'Material Rates'!I$5,FALSE),0))</f>
        <v>0</v>
      </c>
      <c r="O62" s="249">
        <f>IF(ISNA(VLOOKUP(G62,Inputs!$F$143:$H$165,2,FALSE)),0,VLOOKUP(G62,Inputs!$F$143:$H$165,2,FALSE))</f>
        <v>0</v>
      </c>
      <c r="P62" s="126">
        <f t="shared" ref="P62:S62" si="59">O62</f>
        <v>0</v>
      </c>
      <c r="Q62" s="126">
        <f t="shared" si="59"/>
        <v>0</v>
      </c>
      <c r="R62" s="126">
        <f t="shared" si="59"/>
        <v>0</v>
      </c>
      <c r="S62" s="127">
        <f t="shared" si="59"/>
        <v>0</v>
      </c>
      <c r="T62" s="249">
        <f>IF(ISNA(VLOOKUP(G62,Inputs!$F$143:$H$165,3,FALSE)),0,VLOOKUP(G62,Inputs!$F$143:$H$165,3,FALSE))</f>
        <v>0</v>
      </c>
      <c r="U62" s="126">
        <f t="shared" si="3"/>
        <v>0</v>
      </c>
      <c r="V62" s="126">
        <f t="shared" si="4"/>
        <v>0</v>
      </c>
      <c r="W62" s="126">
        <f t="shared" si="5"/>
        <v>0</v>
      </c>
      <c r="X62" s="127">
        <f t="shared" si="6"/>
        <v>0</v>
      </c>
    </row>
    <row r="63" spans="1:24">
      <c r="A63" s="12"/>
      <c r="B63" s="13" t="str">
        <f>TEXT('PAL Vols'!B63,"")</f>
        <v/>
      </c>
      <c r="C63" s="139">
        <f>'PAL Vols'!C63</f>
        <v>0</v>
      </c>
      <c r="D63" s="139">
        <f>'PAL Vols'!D63</f>
        <v>0</v>
      </c>
      <c r="E63" s="7">
        <f>'PAL Vols'!E63</f>
        <v>0</v>
      </c>
      <c r="F63" s="7">
        <f>'PAL Vols'!F63</f>
        <v>0</v>
      </c>
      <c r="G63" s="7">
        <f>'PAL Vols'!H63</f>
        <v>0</v>
      </c>
      <c r="H63" s="7">
        <f>'PAL Vols'!J63</f>
        <v>0</v>
      </c>
      <c r="I63" s="143">
        <f>'PAL Vols'!K63</f>
        <v>0</v>
      </c>
      <c r="J63" s="126">
        <f>IF(ISNA(IF($E63="M",VLOOKUP($G63,'Material Rates'!$D:$I,'Material Rates'!E$5,FALSE),0)),0,IF($E63="M",VLOOKUP($G63,'Material Rates'!$D:$I,'Material Rates'!E$5,FALSE),0))</f>
        <v>0</v>
      </c>
      <c r="K63" s="126">
        <f>IF(ISNA(IF($E63="M",VLOOKUP($G63,'Material Rates'!$D:$I,'Material Rates'!F$5,FALSE),0)),0,IF($E63="M",VLOOKUP($G63,'Material Rates'!$D:$I,'Material Rates'!F$5,FALSE),0))</f>
        <v>0</v>
      </c>
      <c r="L63" s="126">
        <f>IF(ISNA(IF($E63="M",VLOOKUP($G63,'Material Rates'!$D:$I,'Material Rates'!G$5,FALSE),0)),0,IF($E63="M",VLOOKUP($G63,'Material Rates'!$D:$I,'Material Rates'!G$5,FALSE),0))</f>
        <v>0</v>
      </c>
      <c r="M63" s="126">
        <f>IF(ISNA(IF($E63="M",VLOOKUP($G63,'Material Rates'!$D:$I,'Material Rates'!H$5,FALSE),0)),0,IF($E63="M",VLOOKUP($G63,'Material Rates'!$D:$I,'Material Rates'!H$5,FALSE),0))</f>
        <v>0</v>
      </c>
      <c r="N63" s="127">
        <f>IF(ISNA(IF($E63="M",VLOOKUP($G63,'Material Rates'!$D:$I,'Material Rates'!I$5,FALSE),0)),0,IF($E63="M",VLOOKUP($G63,'Material Rates'!$D:$I,'Material Rates'!I$5,FALSE),0))</f>
        <v>0</v>
      </c>
      <c r="O63" s="249">
        <f>IF(ISNA(VLOOKUP(G63,Inputs!$F$143:$H$165,2,FALSE)),0,VLOOKUP(G63,Inputs!$F$143:$H$165,2,FALSE))</f>
        <v>0</v>
      </c>
      <c r="P63" s="126">
        <f t="shared" ref="P63:S63" si="60">O63</f>
        <v>0</v>
      </c>
      <c r="Q63" s="126">
        <f t="shared" si="60"/>
        <v>0</v>
      </c>
      <c r="R63" s="126">
        <f t="shared" si="60"/>
        <v>0</v>
      </c>
      <c r="S63" s="127">
        <f t="shared" si="60"/>
        <v>0</v>
      </c>
      <c r="T63" s="249">
        <f>IF(ISNA(VLOOKUP(G63,Inputs!$F$143:$H$165,3,FALSE)),0,VLOOKUP(G63,Inputs!$F$143:$H$165,3,FALSE))</f>
        <v>0</v>
      </c>
      <c r="U63" s="126">
        <f t="shared" si="3"/>
        <v>0</v>
      </c>
      <c r="V63" s="126">
        <f t="shared" si="4"/>
        <v>0</v>
      </c>
      <c r="W63" s="126">
        <f t="shared" si="5"/>
        <v>0</v>
      </c>
      <c r="X63" s="127">
        <f t="shared" si="6"/>
        <v>0</v>
      </c>
    </row>
    <row r="64" spans="1:24">
      <c r="A64" s="12"/>
      <c r="B64" s="13" t="str">
        <f>TEXT('PAL Vols'!B64,"")</f>
        <v/>
      </c>
      <c r="C64" s="139">
        <f>'PAL Vols'!C64</f>
        <v>0</v>
      </c>
      <c r="D64" s="139">
        <f>'PAL Vols'!D64</f>
        <v>0</v>
      </c>
      <c r="E64" s="7">
        <f>'PAL Vols'!E64</f>
        <v>0</v>
      </c>
      <c r="F64" s="7">
        <f>'PAL Vols'!F64</f>
        <v>0</v>
      </c>
      <c r="G64" s="7">
        <f>'PAL Vols'!H64</f>
        <v>0</v>
      </c>
      <c r="H64" s="7">
        <f>'PAL Vols'!J64</f>
        <v>0</v>
      </c>
      <c r="I64" s="143">
        <f>'PAL Vols'!K64</f>
        <v>0</v>
      </c>
      <c r="J64" s="126">
        <f>IF(ISNA(IF($E64="M",VLOOKUP($G64,'Material Rates'!$D:$I,'Material Rates'!E$5,FALSE),0)),0,IF($E64="M",VLOOKUP($G64,'Material Rates'!$D:$I,'Material Rates'!E$5,FALSE),0))</f>
        <v>0</v>
      </c>
      <c r="K64" s="126">
        <f>IF(ISNA(IF($E64="M",VLOOKUP($G64,'Material Rates'!$D:$I,'Material Rates'!F$5,FALSE),0)),0,IF($E64="M",VLOOKUP($G64,'Material Rates'!$D:$I,'Material Rates'!F$5,FALSE),0))</f>
        <v>0</v>
      </c>
      <c r="L64" s="126">
        <f>IF(ISNA(IF($E64="M",VLOOKUP($G64,'Material Rates'!$D:$I,'Material Rates'!G$5,FALSE),0)),0,IF($E64="M",VLOOKUP($G64,'Material Rates'!$D:$I,'Material Rates'!G$5,FALSE),0))</f>
        <v>0</v>
      </c>
      <c r="M64" s="126">
        <f>IF(ISNA(IF($E64="M",VLOOKUP($G64,'Material Rates'!$D:$I,'Material Rates'!H$5,FALSE),0)),0,IF($E64="M",VLOOKUP($G64,'Material Rates'!$D:$I,'Material Rates'!H$5,FALSE),0))</f>
        <v>0</v>
      </c>
      <c r="N64" s="127">
        <f>IF(ISNA(IF($E64="M",VLOOKUP($G64,'Material Rates'!$D:$I,'Material Rates'!I$5,FALSE),0)),0,IF($E64="M",VLOOKUP($G64,'Material Rates'!$D:$I,'Material Rates'!I$5,FALSE),0))</f>
        <v>0</v>
      </c>
      <c r="O64" s="249">
        <f>IF(ISNA(VLOOKUP(G64,Inputs!$F$143:$H$165,2,FALSE)),0,VLOOKUP(G64,Inputs!$F$143:$H$165,2,FALSE))</f>
        <v>0</v>
      </c>
      <c r="P64" s="126">
        <f t="shared" ref="P64:S64" si="61">O64</f>
        <v>0</v>
      </c>
      <c r="Q64" s="126">
        <f t="shared" si="61"/>
        <v>0</v>
      </c>
      <c r="R64" s="126">
        <f t="shared" si="61"/>
        <v>0</v>
      </c>
      <c r="S64" s="127">
        <f t="shared" si="61"/>
        <v>0</v>
      </c>
      <c r="T64" s="249">
        <f>IF(ISNA(VLOOKUP(G64,Inputs!$F$143:$H$165,3,FALSE)),0,VLOOKUP(G64,Inputs!$F$143:$H$165,3,FALSE))</f>
        <v>0</v>
      </c>
      <c r="U64" s="126">
        <f t="shared" si="3"/>
        <v>0</v>
      </c>
      <c r="V64" s="126">
        <f t="shared" si="4"/>
        <v>0</v>
      </c>
      <c r="W64" s="126">
        <f t="shared" si="5"/>
        <v>0</v>
      </c>
      <c r="X64" s="127">
        <f t="shared" si="6"/>
        <v>0</v>
      </c>
    </row>
    <row r="65" spans="1:25">
      <c r="A65" s="12"/>
      <c r="B65" s="13" t="str">
        <f>TEXT('PAL Vols'!B65,"")</f>
        <v/>
      </c>
      <c r="C65" s="139">
        <f>'PAL Vols'!C65</f>
        <v>0</v>
      </c>
      <c r="D65" s="139">
        <f>'PAL Vols'!D65</f>
        <v>0</v>
      </c>
      <c r="E65" s="7">
        <f>'PAL Vols'!E65</f>
        <v>0</v>
      </c>
      <c r="F65" s="7">
        <f>'PAL Vols'!F65</f>
        <v>0</v>
      </c>
      <c r="G65" s="7">
        <f>'PAL Vols'!H65</f>
        <v>0</v>
      </c>
      <c r="H65" s="7">
        <f>'PAL Vols'!J65</f>
        <v>0</v>
      </c>
      <c r="I65" s="143">
        <f>'PAL Vols'!K65</f>
        <v>0</v>
      </c>
      <c r="J65" s="126">
        <f>IF(ISNA(IF($E65="M",VLOOKUP($G65,'Material Rates'!$D:$I,'Material Rates'!E$5,FALSE),0)),0,IF($E65="M",VLOOKUP($G65,'Material Rates'!$D:$I,'Material Rates'!E$5,FALSE),0))</f>
        <v>0</v>
      </c>
      <c r="K65" s="126">
        <f>IF(ISNA(IF($E65="M",VLOOKUP($G65,'Material Rates'!$D:$I,'Material Rates'!F$5,FALSE),0)),0,IF($E65="M",VLOOKUP($G65,'Material Rates'!$D:$I,'Material Rates'!F$5,FALSE),0))</f>
        <v>0</v>
      </c>
      <c r="L65" s="126">
        <f>IF(ISNA(IF($E65="M",VLOOKUP($G65,'Material Rates'!$D:$I,'Material Rates'!G$5,FALSE),0)),0,IF($E65="M",VLOOKUP($G65,'Material Rates'!$D:$I,'Material Rates'!G$5,FALSE),0))</f>
        <v>0</v>
      </c>
      <c r="M65" s="126">
        <f>IF(ISNA(IF($E65="M",VLOOKUP($G65,'Material Rates'!$D:$I,'Material Rates'!H$5,FALSE),0)),0,IF($E65="M",VLOOKUP($G65,'Material Rates'!$D:$I,'Material Rates'!H$5,FALSE),0))</f>
        <v>0</v>
      </c>
      <c r="N65" s="127">
        <f>IF(ISNA(IF($E65="M",VLOOKUP($G65,'Material Rates'!$D:$I,'Material Rates'!I$5,FALSE),0)),0,IF($E65="M",VLOOKUP($G65,'Material Rates'!$D:$I,'Material Rates'!I$5,FALSE),0))</f>
        <v>0</v>
      </c>
      <c r="O65" s="249">
        <f>IF(ISNA(VLOOKUP(G65,Inputs!$F$143:$H$165,2,FALSE)),0,VLOOKUP(G65,Inputs!$F$143:$H$165,2,FALSE))</f>
        <v>0</v>
      </c>
      <c r="P65" s="126">
        <f t="shared" ref="P65:S65" si="62">O65</f>
        <v>0</v>
      </c>
      <c r="Q65" s="126">
        <f t="shared" si="62"/>
        <v>0</v>
      </c>
      <c r="R65" s="126">
        <f t="shared" si="62"/>
        <v>0</v>
      </c>
      <c r="S65" s="127">
        <f t="shared" si="62"/>
        <v>0</v>
      </c>
      <c r="T65" s="249">
        <f>IF(ISNA(VLOOKUP(G65,Inputs!$F$143:$H$165,3,FALSE)),0,VLOOKUP(G65,Inputs!$F$143:$H$165,3,FALSE))</f>
        <v>0</v>
      </c>
      <c r="U65" s="126">
        <f t="shared" si="3"/>
        <v>0</v>
      </c>
      <c r="V65" s="126">
        <f t="shared" si="4"/>
        <v>0</v>
      </c>
      <c r="W65" s="126">
        <f t="shared" si="5"/>
        <v>0</v>
      </c>
      <c r="X65" s="127">
        <f t="shared" si="6"/>
        <v>0</v>
      </c>
    </row>
    <row r="66" spans="1:25">
      <c r="A66" s="12"/>
      <c r="B66" s="13" t="str">
        <f>TEXT('PAL Vols'!B66,"")</f>
        <v/>
      </c>
      <c r="C66" s="139">
        <f>'PAL Vols'!C66</f>
        <v>0</v>
      </c>
      <c r="D66" s="139">
        <f>'PAL Vols'!D66</f>
        <v>0</v>
      </c>
      <c r="E66" s="7">
        <f>'PAL Vols'!E66</f>
        <v>0</v>
      </c>
      <c r="F66" s="7">
        <f>'PAL Vols'!F66</f>
        <v>0</v>
      </c>
      <c r="G66" s="7">
        <f>'PAL Vols'!H66</f>
        <v>0</v>
      </c>
      <c r="H66" s="7">
        <f>'PAL Vols'!J66</f>
        <v>0</v>
      </c>
      <c r="I66" s="143">
        <f>'PAL Vols'!K66</f>
        <v>0</v>
      </c>
      <c r="J66" s="126">
        <f>IF(ISNA(IF($E66="M",VLOOKUP($G66,'Material Rates'!$D:$I,'Material Rates'!E$5,FALSE),0)),0,IF($E66="M",VLOOKUP($G66,'Material Rates'!$D:$I,'Material Rates'!E$5,FALSE),0))</f>
        <v>0</v>
      </c>
      <c r="K66" s="126">
        <f>IF(ISNA(IF($E66="M",VLOOKUP($G66,'Material Rates'!$D:$I,'Material Rates'!F$5,FALSE),0)),0,IF($E66="M",VLOOKUP($G66,'Material Rates'!$D:$I,'Material Rates'!F$5,FALSE),0))</f>
        <v>0</v>
      </c>
      <c r="L66" s="126">
        <f>IF(ISNA(IF($E66="M",VLOOKUP($G66,'Material Rates'!$D:$I,'Material Rates'!G$5,FALSE),0)),0,IF($E66="M",VLOOKUP($G66,'Material Rates'!$D:$I,'Material Rates'!G$5,FALSE),0))</f>
        <v>0</v>
      </c>
      <c r="M66" s="126">
        <f>IF(ISNA(IF($E66="M",VLOOKUP($G66,'Material Rates'!$D:$I,'Material Rates'!H$5,FALSE),0)),0,IF($E66="M",VLOOKUP($G66,'Material Rates'!$D:$I,'Material Rates'!H$5,FALSE),0))</f>
        <v>0</v>
      </c>
      <c r="N66" s="127">
        <f>IF(ISNA(IF($E66="M",VLOOKUP($G66,'Material Rates'!$D:$I,'Material Rates'!I$5,FALSE),0)),0,IF($E66="M",VLOOKUP($G66,'Material Rates'!$D:$I,'Material Rates'!I$5,FALSE),0))</f>
        <v>0</v>
      </c>
      <c r="O66" s="249">
        <f>IF(ISNA(VLOOKUP(G66,Inputs!$F$143:$H$165,2,FALSE)),0,VLOOKUP(G66,Inputs!$F$143:$H$165,2,FALSE))</f>
        <v>0</v>
      </c>
      <c r="P66" s="126">
        <f t="shared" ref="P66:S66" si="63">O66</f>
        <v>0</v>
      </c>
      <c r="Q66" s="126">
        <f t="shared" si="63"/>
        <v>0</v>
      </c>
      <c r="R66" s="126">
        <f t="shared" si="63"/>
        <v>0</v>
      </c>
      <c r="S66" s="127">
        <f t="shared" si="63"/>
        <v>0</v>
      </c>
      <c r="T66" s="249">
        <f>IF(ISNA(VLOOKUP(G66,Inputs!$F$143:$H$165,3,FALSE)),0,VLOOKUP(G66,Inputs!$F$143:$H$165,3,FALSE))</f>
        <v>0</v>
      </c>
      <c r="U66" s="126">
        <f t="shared" si="3"/>
        <v>0</v>
      </c>
      <c r="V66" s="126">
        <f t="shared" si="4"/>
        <v>0</v>
      </c>
      <c r="W66" s="126">
        <f t="shared" si="5"/>
        <v>0</v>
      </c>
      <c r="X66" s="127">
        <f t="shared" si="6"/>
        <v>0</v>
      </c>
    </row>
    <row r="67" spans="1:25">
      <c r="A67" s="12"/>
      <c r="B67" s="13" t="str">
        <f>TEXT('PAL Vols'!B67,"")</f>
        <v/>
      </c>
      <c r="C67" s="139">
        <f>'PAL Vols'!C67</f>
        <v>0</v>
      </c>
      <c r="D67" s="139">
        <f>'PAL Vols'!D67</f>
        <v>0</v>
      </c>
      <c r="E67" s="7">
        <f>'PAL Vols'!E67</f>
        <v>0</v>
      </c>
      <c r="F67" s="7">
        <f>'PAL Vols'!F67</f>
        <v>0</v>
      </c>
      <c r="G67" s="7">
        <f>'PAL Vols'!H67</f>
        <v>0</v>
      </c>
      <c r="H67" s="7">
        <f>'PAL Vols'!J67</f>
        <v>0</v>
      </c>
      <c r="I67" s="143">
        <f>'PAL Vols'!K67</f>
        <v>0</v>
      </c>
      <c r="J67" s="126">
        <f>IF(ISNA(IF($E67="M",VLOOKUP($G67,'Material Rates'!$D:$I,'Material Rates'!E$5,FALSE),0)),0,IF($E67="M",VLOOKUP($G67,'Material Rates'!$D:$I,'Material Rates'!E$5,FALSE),0))</f>
        <v>0</v>
      </c>
      <c r="K67" s="126">
        <f>IF(ISNA(IF($E67="M",VLOOKUP($G67,'Material Rates'!$D:$I,'Material Rates'!F$5,FALSE),0)),0,IF($E67="M",VLOOKUP($G67,'Material Rates'!$D:$I,'Material Rates'!F$5,FALSE),0))</f>
        <v>0</v>
      </c>
      <c r="L67" s="126">
        <f>IF(ISNA(IF($E67="M",VLOOKUP($G67,'Material Rates'!$D:$I,'Material Rates'!G$5,FALSE),0)),0,IF($E67="M",VLOOKUP($G67,'Material Rates'!$D:$I,'Material Rates'!G$5,FALSE),0))</f>
        <v>0</v>
      </c>
      <c r="M67" s="126">
        <f>IF(ISNA(IF($E67="M",VLOOKUP($G67,'Material Rates'!$D:$I,'Material Rates'!H$5,FALSE),0)),0,IF($E67="M",VLOOKUP($G67,'Material Rates'!$D:$I,'Material Rates'!H$5,FALSE),0))</f>
        <v>0</v>
      </c>
      <c r="N67" s="127">
        <f>IF(ISNA(IF($E67="M",VLOOKUP($G67,'Material Rates'!$D:$I,'Material Rates'!I$5,FALSE),0)),0,IF($E67="M",VLOOKUP($G67,'Material Rates'!$D:$I,'Material Rates'!I$5,FALSE),0))</f>
        <v>0</v>
      </c>
      <c r="O67" s="249">
        <f>IF(ISNA(VLOOKUP(G67,Inputs!$F$143:$H$165,2,FALSE)),0,VLOOKUP(G67,Inputs!$F$143:$H$165,2,FALSE))</f>
        <v>0</v>
      </c>
      <c r="P67" s="126">
        <f t="shared" ref="P67:S67" si="64">O67</f>
        <v>0</v>
      </c>
      <c r="Q67" s="126">
        <f t="shared" si="64"/>
        <v>0</v>
      </c>
      <c r="R67" s="126">
        <f t="shared" si="64"/>
        <v>0</v>
      </c>
      <c r="S67" s="127">
        <f t="shared" si="64"/>
        <v>0</v>
      </c>
      <c r="T67" s="249">
        <f>IF(ISNA(VLOOKUP(G67,Inputs!$F$143:$H$165,3,FALSE)),0,VLOOKUP(G67,Inputs!$F$143:$H$165,3,FALSE))</f>
        <v>0</v>
      </c>
      <c r="U67" s="126">
        <f t="shared" si="3"/>
        <v>0</v>
      </c>
      <c r="V67" s="126">
        <f t="shared" si="4"/>
        <v>0</v>
      </c>
      <c r="W67" s="126">
        <f t="shared" si="5"/>
        <v>0</v>
      </c>
      <c r="X67" s="127">
        <f t="shared" si="6"/>
        <v>0</v>
      </c>
    </row>
    <row r="68" spans="1:25">
      <c r="A68" s="12"/>
      <c r="B68" s="13" t="str">
        <f>TEXT('PAL Vols'!B68,"")</f>
        <v/>
      </c>
      <c r="C68" s="139">
        <f>'PAL Vols'!C68</f>
        <v>0</v>
      </c>
      <c r="D68" s="139">
        <f>'PAL Vols'!D68</f>
        <v>0</v>
      </c>
      <c r="E68" s="7">
        <f>'PAL Vols'!E68</f>
        <v>0</v>
      </c>
      <c r="F68" s="7">
        <f>'PAL Vols'!F68</f>
        <v>0</v>
      </c>
      <c r="G68" s="7">
        <f>'PAL Vols'!H68</f>
        <v>0</v>
      </c>
      <c r="H68" s="7">
        <f>'PAL Vols'!J68</f>
        <v>0</v>
      </c>
      <c r="I68" s="143">
        <f>'PAL Vols'!K68</f>
        <v>0</v>
      </c>
      <c r="J68" s="126">
        <f>IF(ISNA(IF($E68="M",VLOOKUP($G68,'Material Rates'!$D:$I,'Material Rates'!E$5,FALSE),0)),0,IF($E68="M",VLOOKUP($G68,'Material Rates'!$D:$I,'Material Rates'!E$5,FALSE),0))</f>
        <v>0</v>
      </c>
      <c r="K68" s="126">
        <f>IF(ISNA(IF($E68="M",VLOOKUP($G68,'Material Rates'!$D:$I,'Material Rates'!F$5,FALSE),0)),0,IF($E68="M",VLOOKUP($G68,'Material Rates'!$D:$I,'Material Rates'!F$5,FALSE),0))</f>
        <v>0</v>
      </c>
      <c r="L68" s="126">
        <f>IF(ISNA(IF($E68="M",VLOOKUP($G68,'Material Rates'!$D:$I,'Material Rates'!G$5,FALSE),0)),0,IF($E68="M",VLOOKUP($G68,'Material Rates'!$D:$I,'Material Rates'!G$5,FALSE),0))</f>
        <v>0</v>
      </c>
      <c r="M68" s="126">
        <f>IF(ISNA(IF($E68="M",VLOOKUP($G68,'Material Rates'!$D:$I,'Material Rates'!H$5,FALSE),0)),0,IF($E68="M",VLOOKUP($G68,'Material Rates'!$D:$I,'Material Rates'!H$5,FALSE),0))</f>
        <v>0</v>
      </c>
      <c r="N68" s="127">
        <f>IF(ISNA(IF($E68="M",VLOOKUP($G68,'Material Rates'!$D:$I,'Material Rates'!I$5,FALSE),0)),0,IF($E68="M",VLOOKUP($G68,'Material Rates'!$D:$I,'Material Rates'!I$5,FALSE),0))</f>
        <v>0</v>
      </c>
      <c r="O68" s="249">
        <f>IF(ISNA(VLOOKUP(G68,Inputs!$F$143:$H$165,2,FALSE)),0,VLOOKUP(G68,Inputs!$F$143:$H$165,2,FALSE))</f>
        <v>0</v>
      </c>
      <c r="P68" s="126">
        <f t="shared" ref="P68:S68" si="65">O68</f>
        <v>0</v>
      </c>
      <c r="Q68" s="126">
        <f t="shared" si="65"/>
        <v>0</v>
      </c>
      <c r="R68" s="126">
        <f t="shared" si="65"/>
        <v>0</v>
      </c>
      <c r="S68" s="127">
        <f t="shared" si="65"/>
        <v>0</v>
      </c>
      <c r="T68" s="249">
        <f>IF(ISNA(VLOOKUP(G68,Inputs!$F$143:$H$165,3,FALSE)),0,VLOOKUP(G68,Inputs!$F$143:$H$165,3,FALSE))</f>
        <v>0</v>
      </c>
      <c r="U68" s="126">
        <f t="shared" si="3"/>
        <v>0</v>
      </c>
      <c r="V68" s="126">
        <f t="shared" si="4"/>
        <v>0</v>
      </c>
      <c r="W68" s="126">
        <f t="shared" si="5"/>
        <v>0</v>
      </c>
      <c r="X68" s="127">
        <f t="shared" si="6"/>
        <v>0</v>
      </c>
    </row>
    <row r="69" spans="1:25">
      <c r="A69" s="12"/>
      <c r="B69" s="13" t="str">
        <f>TEXT('PAL Vols'!B69,"")</f>
        <v/>
      </c>
      <c r="C69" s="139">
        <f>'PAL Vols'!C69</f>
        <v>0</v>
      </c>
      <c r="D69" s="139">
        <f>'PAL Vols'!D69</f>
        <v>0</v>
      </c>
      <c r="E69" s="7">
        <f>'PAL Vols'!E69</f>
        <v>0</v>
      </c>
      <c r="F69" s="7">
        <f>'PAL Vols'!F69</f>
        <v>0</v>
      </c>
      <c r="G69" s="7">
        <f>'PAL Vols'!H69</f>
        <v>0</v>
      </c>
      <c r="H69" s="7">
        <f>'PAL Vols'!J69</f>
        <v>0</v>
      </c>
      <c r="I69" s="143">
        <f>'PAL Vols'!K69</f>
        <v>0</v>
      </c>
      <c r="J69" s="126">
        <f>IF(ISNA(IF($E69="M",VLOOKUP($G69,'Material Rates'!$D:$I,'Material Rates'!E$5,FALSE),0)),0,IF($E69="M",VLOOKUP($G69,'Material Rates'!$D:$I,'Material Rates'!E$5,FALSE),0))</f>
        <v>0</v>
      </c>
      <c r="K69" s="126">
        <f>IF(ISNA(IF($E69="M",VLOOKUP($G69,'Material Rates'!$D:$I,'Material Rates'!F$5,FALSE),0)),0,IF($E69="M",VLOOKUP($G69,'Material Rates'!$D:$I,'Material Rates'!F$5,FALSE),0))</f>
        <v>0</v>
      </c>
      <c r="L69" s="126">
        <f>IF(ISNA(IF($E69="M",VLOOKUP($G69,'Material Rates'!$D:$I,'Material Rates'!G$5,FALSE),0)),0,IF($E69="M",VLOOKUP($G69,'Material Rates'!$D:$I,'Material Rates'!G$5,FALSE),0))</f>
        <v>0</v>
      </c>
      <c r="M69" s="126">
        <f>IF(ISNA(IF($E69="M",VLOOKUP($G69,'Material Rates'!$D:$I,'Material Rates'!H$5,FALSE),0)),0,IF($E69="M",VLOOKUP($G69,'Material Rates'!$D:$I,'Material Rates'!H$5,FALSE),0))</f>
        <v>0</v>
      </c>
      <c r="N69" s="127">
        <f>IF(ISNA(IF($E69="M",VLOOKUP($G69,'Material Rates'!$D:$I,'Material Rates'!I$5,FALSE),0)),0,IF($E69="M",VLOOKUP($G69,'Material Rates'!$D:$I,'Material Rates'!I$5,FALSE),0))</f>
        <v>0</v>
      </c>
      <c r="O69" s="249">
        <f>IF(ISNA(VLOOKUP(G69,Inputs!$F$143:$H$165,2,FALSE)),0,VLOOKUP(G69,Inputs!$F$143:$H$165,2,FALSE))</f>
        <v>0</v>
      </c>
      <c r="P69" s="126">
        <f t="shared" ref="P69:S69" si="66">O69</f>
        <v>0</v>
      </c>
      <c r="Q69" s="126">
        <f t="shared" si="66"/>
        <v>0</v>
      </c>
      <c r="R69" s="126">
        <f t="shared" si="66"/>
        <v>0</v>
      </c>
      <c r="S69" s="127">
        <f t="shared" si="66"/>
        <v>0</v>
      </c>
      <c r="T69" s="249">
        <f>IF(ISNA(VLOOKUP(G69,Inputs!$F$143:$H$165,3,FALSE)),0,VLOOKUP(G69,Inputs!$F$143:$H$165,3,FALSE))</f>
        <v>0</v>
      </c>
      <c r="U69" s="126">
        <f t="shared" si="3"/>
        <v>0</v>
      </c>
      <c r="V69" s="126">
        <f t="shared" si="4"/>
        <v>0</v>
      </c>
      <c r="W69" s="126">
        <f t="shared" si="5"/>
        <v>0</v>
      </c>
      <c r="X69" s="127">
        <f t="shared" si="6"/>
        <v>0</v>
      </c>
    </row>
    <row r="70" spans="1:25">
      <c r="A70" s="12"/>
      <c r="B70" s="13" t="str">
        <f>TEXT('PAL Vols'!B70,"")</f>
        <v/>
      </c>
      <c r="C70" s="139">
        <f>'PAL Vols'!C70</f>
        <v>0</v>
      </c>
      <c r="D70" s="139">
        <f>'PAL Vols'!D70</f>
        <v>0</v>
      </c>
      <c r="E70" s="7">
        <f>'PAL Vols'!E70</f>
        <v>0</v>
      </c>
      <c r="F70" s="7">
        <f>'PAL Vols'!F70</f>
        <v>0</v>
      </c>
      <c r="G70" s="7">
        <f>'PAL Vols'!H70</f>
        <v>0</v>
      </c>
      <c r="H70" s="7">
        <f>'PAL Vols'!J70</f>
        <v>0</v>
      </c>
      <c r="I70" s="143">
        <f>'PAL Vols'!K70</f>
        <v>0</v>
      </c>
      <c r="J70" s="126">
        <f>IF(ISNA(IF($E70="M",VLOOKUP($G70,'Material Rates'!$D:$I,'Material Rates'!E$5,FALSE),0)),0,IF($E70="M",VLOOKUP($G70,'Material Rates'!$D:$I,'Material Rates'!E$5,FALSE),0))</f>
        <v>0</v>
      </c>
      <c r="K70" s="126">
        <f>IF(ISNA(IF($E70="M",VLOOKUP($G70,'Material Rates'!$D:$I,'Material Rates'!F$5,FALSE),0)),0,IF($E70="M",VLOOKUP($G70,'Material Rates'!$D:$I,'Material Rates'!F$5,FALSE),0))</f>
        <v>0</v>
      </c>
      <c r="L70" s="126">
        <f>IF(ISNA(IF($E70="M",VLOOKUP($G70,'Material Rates'!$D:$I,'Material Rates'!G$5,FALSE),0)),0,IF($E70="M",VLOOKUP($G70,'Material Rates'!$D:$I,'Material Rates'!G$5,FALSE),0))</f>
        <v>0</v>
      </c>
      <c r="M70" s="126">
        <f>IF(ISNA(IF($E70="M",VLOOKUP($G70,'Material Rates'!$D:$I,'Material Rates'!H$5,FALSE),0)),0,IF($E70="M",VLOOKUP($G70,'Material Rates'!$D:$I,'Material Rates'!H$5,FALSE),0))</f>
        <v>0</v>
      </c>
      <c r="N70" s="127">
        <f>IF(ISNA(IF($E70="M",VLOOKUP($G70,'Material Rates'!$D:$I,'Material Rates'!I$5,FALSE),0)),0,IF($E70="M",VLOOKUP($G70,'Material Rates'!$D:$I,'Material Rates'!I$5,FALSE),0))</f>
        <v>0</v>
      </c>
      <c r="O70" s="249">
        <f>IF(ISNA(VLOOKUP(G70,Inputs!$F$143:$H$165,2,FALSE)),0,VLOOKUP(G70,Inputs!$F$143:$H$165,2,FALSE))</f>
        <v>0</v>
      </c>
      <c r="P70" s="126">
        <f t="shared" ref="P70:S70" si="67">O70</f>
        <v>0</v>
      </c>
      <c r="Q70" s="126">
        <f t="shared" si="67"/>
        <v>0</v>
      </c>
      <c r="R70" s="126">
        <f t="shared" si="67"/>
        <v>0</v>
      </c>
      <c r="S70" s="127">
        <f t="shared" si="67"/>
        <v>0</v>
      </c>
      <c r="T70" s="249">
        <f>IF(ISNA(VLOOKUP(G70,Inputs!$F$143:$H$165,3,FALSE)),0,VLOOKUP(G70,Inputs!$F$143:$H$165,3,FALSE))</f>
        <v>0</v>
      </c>
      <c r="U70" s="126">
        <f t="shared" si="3"/>
        <v>0</v>
      </c>
      <c r="V70" s="126">
        <f t="shared" si="4"/>
        <v>0</v>
      </c>
      <c r="W70" s="126">
        <f t="shared" si="5"/>
        <v>0</v>
      </c>
      <c r="X70" s="127">
        <f t="shared" si="6"/>
        <v>0</v>
      </c>
    </row>
    <row r="71" spans="1:25">
      <c r="A71" s="12"/>
      <c r="B71" s="13" t="str">
        <f>TEXT('PAL Vols'!B71,"")</f>
        <v/>
      </c>
      <c r="C71" s="139">
        <f>'PAL Vols'!C71</f>
        <v>0</v>
      </c>
      <c r="D71" s="139">
        <f>'PAL Vols'!D71</f>
        <v>0</v>
      </c>
      <c r="E71" s="7">
        <f>'PAL Vols'!E71</f>
        <v>0</v>
      </c>
      <c r="F71" s="7">
        <f>'PAL Vols'!F71</f>
        <v>0</v>
      </c>
      <c r="G71" s="7">
        <f>'PAL Vols'!H71</f>
        <v>0</v>
      </c>
      <c r="H71" s="7">
        <f>'PAL Vols'!J71</f>
        <v>0</v>
      </c>
      <c r="I71" s="143">
        <f>'PAL Vols'!K71</f>
        <v>0</v>
      </c>
      <c r="J71" s="126">
        <f>IF(ISNA(IF($E71="M",VLOOKUP($G71,'Material Rates'!$D:$I,'Material Rates'!E$5,FALSE),0)),0,IF($E71="M",VLOOKUP($G71,'Material Rates'!$D:$I,'Material Rates'!E$5,FALSE),0))</f>
        <v>0</v>
      </c>
      <c r="K71" s="126">
        <f>IF(ISNA(IF($E71="M",VLOOKUP($G71,'Material Rates'!$D:$I,'Material Rates'!F$5,FALSE),0)),0,IF($E71="M",VLOOKUP($G71,'Material Rates'!$D:$I,'Material Rates'!F$5,FALSE),0))</f>
        <v>0</v>
      </c>
      <c r="L71" s="126">
        <f>IF(ISNA(IF($E71="M",VLOOKUP($G71,'Material Rates'!$D:$I,'Material Rates'!G$5,FALSE),0)),0,IF($E71="M",VLOOKUP($G71,'Material Rates'!$D:$I,'Material Rates'!G$5,FALSE),0))</f>
        <v>0</v>
      </c>
      <c r="M71" s="126">
        <f>IF(ISNA(IF($E71="M",VLOOKUP($G71,'Material Rates'!$D:$I,'Material Rates'!H$5,FALSE),0)),0,IF($E71="M",VLOOKUP($G71,'Material Rates'!$D:$I,'Material Rates'!H$5,FALSE),0))</f>
        <v>0</v>
      </c>
      <c r="N71" s="127">
        <f>IF(ISNA(IF($E71="M",VLOOKUP($G71,'Material Rates'!$D:$I,'Material Rates'!I$5,FALSE),0)),0,IF($E71="M",VLOOKUP($G71,'Material Rates'!$D:$I,'Material Rates'!I$5,FALSE),0))</f>
        <v>0</v>
      </c>
      <c r="O71" s="249">
        <f>IF(ISNA(VLOOKUP(G71,Inputs!$F$143:$H$165,2,FALSE)),0,VLOOKUP(G71,Inputs!$F$143:$H$165,2,FALSE))</f>
        <v>0</v>
      </c>
      <c r="P71" s="126">
        <f t="shared" ref="P71:S71" si="68">O71</f>
        <v>0</v>
      </c>
      <c r="Q71" s="126">
        <f t="shared" si="68"/>
        <v>0</v>
      </c>
      <c r="R71" s="126">
        <f t="shared" si="68"/>
        <v>0</v>
      </c>
      <c r="S71" s="127">
        <f t="shared" si="68"/>
        <v>0</v>
      </c>
      <c r="T71" s="249">
        <f>IF(ISNA(VLOOKUP(G71,Inputs!$F$143:$H$165,3,FALSE)),0,VLOOKUP(G71,Inputs!$F$143:$H$165,3,FALSE))</f>
        <v>0</v>
      </c>
      <c r="U71" s="126">
        <f t="shared" si="3"/>
        <v>0</v>
      </c>
      <c r="V71" s="126">
        <f t="shared" si="4"/>
        <v>0</v>
      </c>
      <c r="W71" s="126">
        <f t="shared" si="5"/>
        <v>0</v>
      </c>
      <c r="X71" s="127">
        <f t="shared" si="6"/>
        <v>0</v>
      </c>
    </row>
    <row r="72" spans="1:25">
      <c r="A72" s="12"/>
      <c r="B72" s="13" t="str">
        <f>TEXT('PAL Vols'!B72,"")</f>
        <v/>
      </c>
      <c r="C72" s="139">
        <f>'PAL Vols'!C72</f>
        <v>0</v>
      </c>
      <c r="D72" s="139">
        <f>'PAL Vols'!D72</f>
        <v>0</v>
      </c>
      <c r="E72" s="7">
        <f>'PAL Vols'!E72</f>
        <v>0</v>
      </c>
      <c r="F72" s="7">
        <f>'PAL Vols'!F72</f>
        <v>0</v>
      </c>
      <c r="G72" s="7">
        <f>'PAL Vols'!H72</f>
        <v>0</v>
      </c>
      <c r="H72" s="7">
        <f>'PAL Vols'!J72</f>
        <v>0</v>
      </c>
      <c r="I72" s="143">
        <f>'PAL Vols'!K72</f>
        <v>0</v>
      </c>
      <c r="J72" s="126">
        <f>IF(ISNA(IF($E72="M",VLOOKUP($G72,'Material Rates'!$D:$I,'Material Rates'!E$5,FALSE),0)),0,IF($E72="M",VLOOKUP($G72,'Material Rates'!$D:$I,'Material Rates'!E$5,FALSE),0))</f>
        <v>0</v>
      </c>
      <c r="K72" s="126">
        <f>IF(ISNA(IF($E72="M",VLOOKUP($G72,'Material Rates'!$D:$I,'Material Rates'!F$5,FALSE),0)),0,IF($E72="M",VLOOKUP($G72,'Material Rates'!$D:$I,'Material Rates'!F$5,FALSE),0))</f>
        <v>0</v>
      </c>
      <c r="L72" s="126">
        <f>IF(ISNA(IF($E72="M",VLOOKUP($G72,'Material Rates'!$D:$I,'Material Rates'!G$5,FALSE),0)),0,IF($E72="M",VLOOKUP($G72,'Material Rates'!$D:$I,'Material Rates'!G$5,FALSE),0))</f>
        <v>0</v>
      </c>
      <c r="M72" s="126">
        <f>IF(ISNA(IF($E72="M",VLOOKUP($G72,'Material Rates'!$D:$I,'Material Rates'!H$5,FALSE),0)),0,IF($E72="M",VLOOKUP($G72,'Material Rates'!$D:$I,'Material Rates'!H$5,FALSE),0))</f>
        <v>0</v>
      </c>
      <c r="N72" s="127">
        <f>IF(ISNA(IF($E72="M",VLOOKUP($G72,'Material Rates'!$D:$I,'Material Rates'!I$5,FALSE),0)),0,IF($E72="M",VLOOKUP($G72,'Material Rates'!$D:$I,'Material Rates'!I$5,FALSE),0))</f>
        <v>0</v>
      </c>
      <c r="O72" s="249">
        <f>IF(ISNA(VLOOKUP(G72,Inputs!$F$143:$H$165,2,FALSE)),0,VLOOKUP(G72,Inputs!$F$143:$H$165,2,FALSE))</f>
        <v>0</v>
      </c>
      <c r="P72" s="126">
        <f t="shared" ref="P72:S72" si="69">O72</f>
        <v>0</v>
      </c>
      <c r="Q72" s="126">
        <f t="shared" si="69"/>
        <v>0</v>
      </c>
      <c r="R72" s="126">
        <f t="shared" si="69"/>
        <v>0</v>
      </c>
      <c r="S72" s="127">
        <f t="shared" si="69"/>
        <v>0</v>
      </c>
      <c r="T72" s="249">
        <f>IF(ISNA(VLOOKUP(G72,Inputs!$F$143:$H$165,3,FALSE)),0,VLOOKUP(G72,Inputs!$F$143:$H$165,3,FALSE))</f>
        <v>0</v>
      </c>
      <c r="U72" s="126">
        <f t="shared" si="3"/>
        <v>0</v>
      </c>
      <c r="V72" s="126">
        <f t="shared" si="4"/>
        <v>0</v>
      </c>
      <c r="W72" s="126">
        <f t="shared" si="5"/>
        <v>0</v>
      </c>
      <c r="X72" s="127">
        <f t="shared" si="6"/>
        <v>0</v>
      </c>
    </row>
    <row r="73" spans="1:25">
      <c r="A73" s="12"/>
      <c r="B73" s="13" t="str">
        <f>TEXT('PAL Vols'!B73,"")</f>
        <v/>
      </c>
      <c r="C73" s="139">
        <f>'PAL Vols'!C73</f>
        <v>0</v>
      </c>
      <c r="D73" s="139">
        <f>'PAL Vols'!D73</f>
        <v>0</v>
      </c>
      <c r="E73" s="7">
        <f>'PAL Vols'!E73</f>
        <v>0</v>
      </c>
      <c r="F73" s="7">
        <f>'PAL Vols'!F73</f>
        <v>0</v>
      </c>
      <c r="G73" s="7">
        <f>'PAL Vols'!H73</f>
        <v>0</v>
      </c>
      <c r="H73" s="7">
        <f>'PAL Vols'!J73</f>
        <v>0</v>
      </c>
      <c r="I73" s="143">
        <f>'PAL Vols'!K73</f>
        <v>0</v>
      </c>
      <c r="J73" s="126">
        <f>IF(ISNA(IF($E73="M",VLOOKUP($G73,'Material Rates'!$D:$I,'Material Rates'!E$5,FALSE),0)),0,IF($E73="M",VLOOKUP($G73,'Material Rates'!$D:$I,'Material Rates'!E$5,FALSE),0))</f>
        <v>0</v>
      </c>
      <c r="K73" s="126">
        <f>IF(ISNA(IF($E73="M",VLOOKUP($G73,'Material Rates'!$D:$I,'Material Rates'!F$5,FALSE),0)),0,IF($E73="M",VLOOKUP($G73,'Material Rates'!$D:$I,'Material Rates'!F$5,FALSE),0))</f>
        <v>0</v>
      </c>
      <c r="L73" s="126">
        <f>IF(ISNA(IF($E73="M",VLOOKUP($G73,'Material Rates'!$D:$I,'Material Rates'!G$5,FALSE),0)),0,IF($E73="M",VLOOKUP($G73,'Material Rates'!$D:$I,'Material Rates'!G$5,FALSE),0))</f>
        <v>0</v>
      </c>
      <c r="M73" s="126">
        <f>IF(ISNA(IF($E73="M",VLOOKUP($G73,'Material Rates'!$D:$I,'Material Rates'!H$5,FALSE),0)),0,IF($E73="M",VLOOKUP($G73,'Material Rates'!$D:$I,'Material Rates'!H$5,FALSE),0))</f>
        <v>0</v>
      </c>
      <c r="N73" s="127">
        <f>IF(ISNA(IF($E73="M",VLOOKUP($G73,'Material Rates'!$D:$I,'Material Rates'!I$5,FALSE),0)),0,IF($E73="M",VLOOKUP($G73,'Material Rates'!$D:$I,'Material Rates'!I$5,FALSE),0))</f>
        <v>0</v>
      </c>
      <c r="O73" s="249">
        <f>IF(ISNA(VLOOKUP(G73,Inputs!$F$143:$H$165,2,FALSE)),0,VLOOKUP(G73,Inputs!$F$143:$H$165,2,FALSE))</f>
        <v>0</v>
      </c>
      <c r="P73" s="126">
        <f t="shared" ref="P73:S73" si="70">O73</f>
        <v>0</v>
      </c>
      <c r="Q73" s="126">
        <f t="shared" si="70"/>
        <v>0</v>
      </c>
      <c r="R73" s="126">
        <f t="shared" si="70"/>
        <v>0</v>
      </c>
      <c r="S73" s="127">
        <f t="shared" si="70"/>
        <v>0</v>
      </c>
      <c r="T73" s="249">
        <f>IF(ISNA(VLOOKUP(G73,Inputs!$F$143:$H$165,3,FALSE)),0,VLOOKUP(G73,Inputs!$F$143:$H$165,3,FALSE))</f>
        <v>0</v>
      </c>
      <c r="U73" s="126">
        <f t="shared" ref="U73:U79" si="71">T73</f>
        <v>0</v>
      </c>
      <c r="V73" s="126">
        <f t="shared" ref="V73:V79" si="72">U73</f>
        <v>0</v>
      </c>
      <c r="W73" s="126">
        <f t="shared" ref="W73:W79" si="73">V73</f>
        <v>0</v>
      </c>
      <c r="X73" s="127">
        <f t="shared" ref="X73:X79" si="74">W73</f>
        <v>0</v>
      </c>
    </row>
    <row r="74" spans="1:25">
      <c r="A74" s="12"/>
      <c r="B74" s="13" t="str">
        <f>TEXT('PAL Vols'!B74,"")</f>
        <v/>
      </c>
      <c r="C74" s="139">
        <f>'PAL Vols'!C74</f>
        <v>0</v>
      </c>
      <c r="D74" s="139">
        <f>'PAL Vols'!D74</f>
        <v>0</v>
      </c>
      <c r="E74" s="7">
        <f>'PAL Vols'!E74</f>
        <v>0</v>
      </c>
      <c r="F74" s="7">
        <f>'PAL Vols'!F74</f>
        <v>0</v>
      </c>
      <c r="G74" s="7">
        <f>'PAL Vols'!H74</f>
        <v>0</v>
      </c>
      <c r="H74" s="7">
        <f>'PAL Vols'!J74</f>
        <v>0</v>
      </c>
      <c r="I74" s="143">
        <f>'PAL Vols'!K74</f>
        <v>0</v>
      </c>
      <c r="J74" s="126">
        <f>IF(ISNA(IF($E74="M",VLOOKUP($G74,'Material Rates'!$D:$I,'Material Rates'!E$5,FALSE),0)),0,IF($E74="M",VLOOKUP($G74,'Material Rates'!$D:$I,'Material Rates'!E$5,FALSE),0))</f>
        <v>0</v>
      </c>
      <c r="K74" s="126">
        <f>IF(ISNA(IF($E74="M",VLOOKUP($G74,'Material Rates'!$D:$I,'Material Rates'!F$5,FALSE),0)),0,IF($E74="M",VLOOKUP($G74,'Material Rates'!$D:$I,'Material Rates'!F$5,FALSE),0))</f>
        <v>0</v>
      </c>
      <c r="L74" s="126">
        <f>IF(ISNA(IF($E74="M",VLOOKUP($G74,'Material Rates'!$D:$I,'Material Rates'!G$5,FALSE),0)),0,IF($E74="M",VLOOKUP($G74,'Material Rates'!$D:$I,'Material Rates'!G$5,FALSE),0))</f>
        <v>0</v>
      </c>
      <c r="M74" s="126">
        <f>IF(ISNA(IF($E74="M",VLOOKUP($G74,'Material Rates'!$D:$I,'Material Rates'!H$5,FALSE),0)),0,IF($E74="M",VLOOKUP($G74,'Material Rates'!$D:$I,'Material Rates'!H$5,FALSE),0))</f>
        <v>0</v>
      </c>
      <c r="N74" s="127">
        <f>IF(ISNA(IF($E74="M",VLOOKUP($G74,'Material Rates'!$D:$I,'Material Rates'!I$5,FALSE),0)),0,IF($E74="M",VLOOKUP($G74,'Material Rates'!$D:$I,'Material Rates'!I$5,FALSE),0))</f>
        <v>0</v>
      </c>
      <c r="O74" s="249">
        <f>IF(ISNA(VLOOKUP(G74,Inputs!$F$143:$H$165,2,FALSE)),0,VLOOKUP(G74,Inputs!$F$143:$H$165,2,FALSE))</f>
        <v>0</v>
      </c>
      <c r="P74" s="126">
        <f t="shared" ref="P74:S74" si="75">O74</f>
        <v>0</v>
      </c>
      <c r="Q74" s="126">
        <f t="shared" si="75"/>
        <v>0</v>
      </c>
      <c r="R74" s="126">
        <f t="shared" si="75"/>
        <v>0</v>
      </c>
      <c r="S74" s="127">
        <f t="shared" si="75"/>
        <v>0</v>
      </c>
      <c r="T74" s="249">
        <f>IF(ISNA(VLOOKUP(G74,Inputs!$F$143:$H$165,3,FALSE)),0,VLOOKUP(G74,Inputs!$F$143:$H$165,3,FALSE))</f>
        <v>0</v>
      </c>
      <c r="U74" s="126">
        <f t="shared" si="71"/>
        <v>0</v>
      </c>
      <c r="V74" s="126">
        <f t="shared" si="72"/>
        <v>0</v>
      </c>
      <c r="W74" s="126">
        <f t="shared" si="73"/>
        <v>0</v>
      </c>
      <c r="X74" s="127">
        <f t="shared" si="74"/>
        <v>0</v>
      </c>
    </row>
    <row r="75" spans="1:25">
      <c r="A75" s="12"/>
      <c r="B75" s="13" t="str">
        <f>TEXT('PAL Vols'!B75,"")</f>
        <v/>
      </c>
      <c r="C75" s="139">
        <f>'PAL Vols'!C75</f>
        <v>0</v>
      </c>
      <c r="D75" s="139">
        <f>'PAL Vols'!D75</f>
        <v>0</v>
      </c>
      <c r="E75" s="7">
        <f>'PAL Vols'!E75</f>
        <v>0</v>
      </c>
      <c r="F75" s="7">
        <f>'PAL Vols'!F75</f>
        <v>0</v>
      </c>
      <c r="G75" s="7">
        <f>'PAL Vols'!H75</f>
        <v>0</v>
      </c>
      <c r="H75" s="7">
        <f>'PAL Vols'!J75</f>
        <v>0</v>
      </c>
      <c r="I75" s="143">
        <f>'PAL Vols'!K75</f>
        <v>0</v>
      </c>
      <c r="J75" s="126">
        <f>IF(ISNA(IF($E75="M",VLOOKUP($G75,'Material Rates'!$D:$I,'Material Rates'!E$5,FALSE),0)),0,IF($E75="M",VLOOKUP($G75,'Material Rates'!$D:$I,'Material Rates'!E$5,FALSE),0))</f>
        <v>0</v>
      </c>
      <c r="K75" s="126">
        <f>IF(ISNA(IF($E75="M",VLOOKUP($G75,'Material Rates'!$D:$I,'Material Rates'!F$5,FALSE),0)),0,IF($E75="M",VLOOKUP($G75,'Material Rates'!$D:$I,'Material Rates'!F$5,FALSE),0))</f>
        <v>0</v>
      </c>
      <c r="L75" s="126">
        <f>IF(ISNA(IF($E75="M",VLOOKUP($G75,'Material Rates'!$D:$I,'Material Rates'!G$5,FALSE),0)),0,IF($E75="M",VLOOKUP($G75,'Material Rates'!$D:$I,'Material Rates'!G$5,FALSE),0))</f>
        <v>0</v>
      </c>
      <c r="M75" s="126">
        <f>IF(ISNA(IF($E75="M",VLOOKUP($G75,'Material Rates'!$D:$I,'Material Rates'!H$5,FALSE),0)),0,IF($E75="M",VLOOKUP($G75,'Material Rates'!$D:$I,'Material Rates'!H$5,FALSE),0))</f>
        <v>0</v>
      </c>
      <c r="N75" s="127">
        <f>IF(ISNA(IF($E75="M",VLOOKUP($G75,'Material Rates'!$D:$I,'Material Rates'!I$5,FALSE),0)),0,IF($E75="M",VLOOKUP($G75,'Material Rates'!$D:$I,'Material Rates'!I$5,FALSE),0))</f>
        <v>0</v>
      </c>
      <c r="O75" s="249">
        <f>IF(ISNA(VLOOKUP(G75,Inputs!$F$143:$H$165,2,FALSE)),0,VLOOKUP(G75,Inputs!$F$143:$H$165,2,FALSE))</f>
        <v>0</v>
      </c>
      <c r="P75" s="126">
        <f t="shared" ref="P75:S75" si="76">O75</f>
        <v>0</v>
      </c>
      <c r="Q75" s="126">
        <f t="shared" si="76"/>
        <v>0</v>
      </c>
      <c r="R75" s="126">
        <f t="shared" si="76"/>
        <v>0</v>
      </c>
      <c r="S75" s="127">
        <f t="shared" si="76"/>
        <v>0</v>
      </c>
      <c r="T75" s="249">
        <f>IF(ISNA(VLOOKUP(G75,Inputs!$F$143:$H$165,3,FALSE)),0,VLOOKUP(G75,Inputs!$F$143:$H$165,3,FALSE))</f>
        <v>0</v>
      </c>
      <c r="U75" s="126">
        <f t="shared" si="71"/>
        <v>0</v>
      </c>
      <c r="V75" s="126">
        <f t="shared" si="72"/>
        <v>0</v>
      </c>
      <c r="W75" s="126">
        <f t="shared" si="73"/>
        <v>0</v>
      </c>
      <c r="X75" s="127">
        <f t="shared" si="74"/>
        <v>0</v>
      </c>
    </row>
    <row r="76" spans="1:25">
      <c r="A76" s="12"/>
      <c r="B76" s="13" t="str">
        <f>TEXT('PAL Vols'!B76,"")</f>
        <v/>
      </c>
      <c r="C76" s="139">
        <f>'PAL Vols'!C76</f>
        <v>0</v>
      </c>
      <c r="D76" s="139">
        <f>'PAL Vols'!D76</f>
        <v>0</v>
      </c>
      <c r="E76" s="7">
        <f>'PAL Vols'!E76</f>
        <v>0</v>
      </c>
      <c r="F76" s="7">
        <f>'PAL Vols'!F76</f>
        <v>0</v>
      </c>
      <c r="G76" s="7">
        <f>'PAL Vols'!H76</f>
        <v>0</v>
      </c>
      <c r="H76" s="7">
        <f>'PAL Vols'!J76</f>
        <v>0</v>
      </c>
      <c r="I76" s="143">
        <f>'PAL Vols'!K76</f>
        <v>0</v>
      </c>
      <c r="J76" s="126">
        <f>IF(ISNA(IF($E76="M",VLOOKUP($G76,'Material Rates'!$D:$I,'Material Rates'!E$5,FALSE),0)),0,IF($E76="M",VLOOKUP($G76,'Material Rates'!$D:$I,'Material Rates'!E$5,FALSE),0))</f>
        <v>0</v>
      </c>
      <c r="K76" s="126">
        <f>IF(ISNA(IF($E76="M",VLOOKUP($G76,'Material Rates'!$D:$I,'Material Rates'!F$5,FALSE),0)),0,IF($E76="M",VLOOKUP($G76,'Material Rates'!$D:$I,'Material Rates'!F$5,FALSE),0))</f>
        <v>0</v>
      </c>
      <c r="L76" s="126">
        <f>IF(ISNA(IF($E76="M",VLOOKUP($G76,'Material Rates'!$D:$I,'Material Rates'!G$5,FALSE),0)),0,IF($E76="M",VLOOKUP($G76,'Material Rates'!$D:$I,'Material Rates'!G$5,FALSE),0))</f>
        <v>0</v>
      </c>
      <c r="M76" s="126">
        <f>IF(ISNA(IF($E76="M",VLOOKUP($G76,'Material Rates'!$D:$I,'Material Rates'!H$5,FALSE),0)),0,IF($E76="M",VLOOKUP($G76,'Material Rates'!$D:$I,'Material Rates'!H$5,FALSE),0))</f>
        <v>0</v>
      </c>
      <c r="N76" s="127">
        <f>IF(ISNA(IF($E76="M",VLOOKUP($G76,'Material Rates'!$D:$I,'Material Rates'!I$5,FALSE),0)),0,IF($E76="M",VLOOKUP($G76,'Material Rates'!$D:$I,'Material Rates'!I$5,FALSE),0))</f>
        <v>0</v>
      </c>
      <c r="O76" s="249">
        <f>IF(ISNA(VLOOKUP(G76,Inputs!$F$143:$H$165,2,FALSE)),0,VLOOKUP(G76,Inputs!$F$143:$H$165,2,FALSE))</f>
        <v>0</v>
      </c>
      <c r="P76" s="126">
        <f t="shared" ref="P76:S76" si="77">O76</f>
        <v>0</v>
      </c>
      <c r="Q76" s="126">
        <f t="shared" si="77"/>
        <v>0</v>
      </c>
      <c r="R76" s="126">
        <f t="shared" si="77"/>
        <v>0</v>
      </c>
      <c r="S76" s="127">
        <f t="shared" si="77"/>
        <v>0</v>
      </c>
      <c r="T76" s="249">
        <f>IF(ISNA(VLOOKUP(G76,Inputs!$F$143:$H$165,3,FALSE)),0,VLOOKUP(G76,Inputs!$F$143:$H$165,3,FALSE))</f>
        <v>0</v>
      </c>
      <c r="U76" s="126">
        <f t="shared" si="71"/>
        <v>0</v>
      </c>
      <c r="V76" s="126">
        <f t="shared" si="72"/>
        <v>0</v>
      </c>
      <c r="W76" s="126">
        <f t="shared" si="73"/>
        <v>0</v>
      </c>
      <c r="X76" s="127">
        <f t="shared" si="74"/>
        <v>0</v>
      </c>
    </row>
    <row r="77" spans="1:25">
      <c r="A77" s="12"/>
      <c r="B77" s="13" t="str">
        <f>TEXT('PAL Vols'!B77,"")</f>
        <v/>
      </c>
      <c r="C77" s="139">
        <f>'PAL Vols'!C77</f>
        <v>0</v>
      </c>
      <c r="D77" s="139">
        <f>'PAL Vols'!D77</f>
        <v>0</v>
      </c>
      <c r="E77" s="7">
        <f>'PAL Vols'!E77</f>
        <v>0</v>
      </c>
      <c r="F77" s="7">
        <f>'PAL Vols'!F77</f>
        <v>0</v>
      </c>
      <c r="G77" s="7">
        <f>'PAL Vols'!H77</f>
        <v>0</v>
      </c>
      <c r="H77" s="7">
        <f>'PAL Vols'!J77</f>
        <v>0</v>
      </c>
      <c r="I77" s="143">
        <f>'PAL Vols'!K77</f>
        <v>0</v>
      </c>
      <c r="J77" s="126">
        <f>IF(ISNA(IF($E77="M",VLOOKUP($G77,'Material Rates'!$D:$I,'Material Rates'!E$5,FALSE),0)),0,IF($E77="M",VLOOKUP($G77,'Material Rates'!$D:$I,'Material Rates'!E$5,FALSE),0))</f>
        <v>0</v>
      </c>
      <c r="K77" s="126">
        <f>IF(ISNA(IF($E77="M",VLOOKUP($G77,'Material Rates'!$D:$I,'Material Rates'!F$5,FALSE),0)),0,IF($E77="M",VLOOKUP($G77,'Material Rates'!$D:$I,'Material Rates'!F$5,FALSE),0))</f>
        <v>0</v>
      </c>
      <c r="L77" s="126">
        <f>IF(ISNA(IF($E77="M",VLOOKUP($G77,'Material Rates'!$D:$I,'Material Rates'!G$5,FALSE),0)),0,IF($E77="M",VLOOKUP($G77,'Material Rates'!$D:$I,'Material Rates'!G$5,FALSE),0))</f>
        <v>0</v>
      </c>
      <c r="M77" s="126">
        <f>IF(ISNA(IF($E77="M",VLOOKUP($G77,'Material Rates'!$D:$I,'Material Rates'!H$5,FALSE),0)),0,IF($E77="M",VLOOKUP($G77,'Material Rates'!$D:$I,'Material Rates'!H$5,FALSE),0))</f>
        <v>0</v>
      </c>
      <c r="N77" s="127">
        <f>IF(ISNA(IF($E77="M",VLOOKUP($G77,'Material Rates'!$D:$I,'Material Rates'!I$5,FALSE),0)),0,IF($E77="M",VLOOKUP($G77,'Material Rates'!$D:$I,'Material Rates'!I$5,FALSE),0))</f>
        <v>0</v>
      </c>
      <c r="O77" s="249">
        <f>IF(ISNA(VLOOKUP(G77,Inputs!$F$143:$H$165,2,FALSE)),0,VLOOKUP(G77,Inputs!$F$143:$H$165,2,FALSE))</f>
        <v>0</v>
      </c>
      <c r="P77" s="126">
        <f t="shared" ref="P77:S77" si="78">O77</f>
        <v>0</v>
      </c>
      <c r="Q77" s="126">
        <f t="shared" si="78"/>
        <v>0</v>
      </c>
      <c r="R77" s="126">
        <f t="shared" si="78"/>
        <v>0</v>
      </c>
      <c r="S77" s="127">
        <f t="shared" si="78"/>
        <v>0</v>
      </c>
      <c r="T77" s="249">
        <f>IF(ISNA(VLOOKUP(G77,Inputs!$F$143:$H$165,3,FALSE)),0,VLOOKUP(G77,Inputs!$F$143:$H$165,3,FALSE))</f>
        <v>0</v>
      </c>
      <c r="U77" s="126">
        <f t="shared" si="71"/>
        <v>0</v>
      </c>
      <c r="V77" s="126">
        <f t="shared" si="72"/>
        <v>0</v>
      </c>
      <c r="W77" s="126">
        <f t="shared" si="73"/>
        <v>0</v>
      </c>
      <c r="X77" s="127">
        <f t="shared" si="74"/>
        <v>0</v>
      </c>
    </row>
    <row r="78" spans="1:25">
      <c r="A78" s="12"/>
      <c r="B78" s="13" t="str">
        <f>TEXT('PAL Vols'!B78,"")</f>
        <v/>
      </c>
      <c r="C78" s="139">
        <f>'PAL Vols'!C78</f>
        <v>0</v>
      </c>
      <c r="D78" s="139">
        <f>'PAL Vols'!D78</f>
        <v>0</v>
      </c>
      <c r="E78" s="7">
        <f>'PAL Vols'!E78</f>
        <v>0</v>
      </c>
      <c r="F78" s="7">
        <f>'PAL Vols'!F78</f>
        <v>0</v>
      </c>
      <c r="G78" s="7">
        <f>'PAL Vols'!H78</f>
        <v>0</v>
      </c>
      <c r="H78" s="7">
        <f>'PAL Vols'!J78</f>
        <v>0</v>
      </c>
      <c r="I78" s="143">
        <f>'PAL Vols'!K78</f>
        <v>0</v>
      </c>
      <c r="J78" s="126">
        <f>IF(ISNA(IF($E78="M",VLOOKUP($G78,'Material Rates'!$D:$I,'Material Rates'!E$5,FALSE),0)),0,IF($E78="M",VLOOKUP($G78,'Material Rates'!$D:$I,'Material Rates'!E$5,FALSE),0))</f>
        <v>0</v>
      </c>
      <c r="K78" s="126">
        <f>IF(ISNA(IF($E78="M",VLOOKUP($G78,'Material Rates'!$D:$I,'Material Rates'!F$5,FALSE),0)),0,IF($E78="M",VLOOKUP($G78,'Material Rates'!$D:$I,'Material Rates'!F$5,FALSE),0))</f>
        <v>0</v>
      </c>
      <c r="L78" s="126">
        <f>IF(ISNA(IF($E78="M",VLOOKUP($G78,'Material Rates'!$D:$I,'Material Rates'!G$5,FALSE),0)),0,IF($E78="M",VLOOKUP($G78,'Material Rates'!$D:$I,'Material Rates'!G$5,FALSE),0))</f>
        <v>0</v>
      </c>
      <c r="M78" s="126">
        <f>IF(ISNA(IF($E78="M",VLOOKUP($G78,'Material Rates'!$D:$I,'Material Rates'!H$5,FALSE),0)),0,IF($E78="M",VLOOKUP($G78,'Material Rates'!$D:$I,'Material Rates'!H$5,FALSE),0))</f>
        <v>0</v>
      </c>
      <c r="N78" s="127">
        <f>IF(ISNA(IF($E78="M",VLOOKUP($G78,'Material Rates'!$D:$I,'Material Rates'!I$5,FALSE),0)),0,IF($E78="M",VLOOKUP($G78,'Material Rates'!$D:$I,'Material Rates'!I$5,FALSE),0))</f>
        <v>0</v>
      </c>
      <c r="O78" s="249">
        <f>IF(ISNA(VLOOKUP(G78,Inputs!$F$143:$H$165,2,FALSE)),0,VLOOKUP(G78,Inputs!$F$143:$H$165,2,FALSE))</f>
        <v>0</v>
      </c>
      <c r="P78" s="126">
        <f t="shared" ref="P78:S78" si="79">O78</f>
        <v>0</v>
      </c>
      <c r="Q78" s="126">
        <f t="shared" si="79"/>
        <v>0</v>
      </c>
      <c r="R78" s="126">
        <f t="shared" si="79"/>
        <v>0</v>
      </c>
      <c r="S78" s="127">
        <f t="shared" si="79"/>
        <v>0</v>
      </c>
      <c r="T78" s="249">
        <f>IF(ISNA(VLOOKUP(G78,Inputs!$F$143:$H$165,3,FALSE)),0,VLOOKUP(G78,Inputs!$F$143:$H$165,3,FALSE))</f>
        <v>0</v>
      </c>
      <c r="U78" s="126">
        <f t="shared" si="71"/>
        <v>0</v>
      </c>
      <c r="V78" s="126">
        <f t="shared" si="72"/>
        <v>0</v>
      </c>
      <c r="W78" s="126">
        <f t="shared" si="73"/>
        <v>0</v>
      </c>
      <c r="X78" s="127">
        <f t="shared" si="74"/>
        <v>0</v>
      </c>
    </row>
    <row r="79" spans="1:25">
      <c r="A79" s="12"/>
      <c r="B79" s="13" t="str">
        <f>TEXT('PAL Vols'!B79,"")</f>
        <v/>
      </c>
      <c r="C79" s="139">
        <f>'PAL Vols'!C79</f>
        <v>0</v>
      </c>
      <c r="D79" s="139">
        <f>'PAL Vols'!D79</f>
        <v>0</v>
      </c>
      <c r="E79" s="7">
        <f>'PAL Vols'!E79</f>
        <v>0</v>
      </c>
      <c r="F79" s="7">
        <f>'PAL Vols'!F79</f>
        <v>0</v>
      </c>
      <c r="G79" s="7">
        <f>'PAL Vols'!H79</f>
        <v>0</v>
      </c>
      <c r="H79" s="7">
        <f>'PAL Vols'!J79</f>
        <v>0</v>
      </c>
      <c r="I79" s="143">
        <f>'PAL Vols'!K79</f>
        <v>0</v>
      </c>
      <c r="J79" s="126">
        <f>IF(ISNA(IF($E79="M",VLOOKUP($G79,'Material Rates'!$D:$I,'Material Rates'!E$5,FALSE),0)),0,IF($E79="M",VLOOKUP($G79,'Material Rates'!$D:$I,'Material Rates'!E$5,FALSE),0))</f>
        <v>0</v>
      </c>
      <c r="K79" s="126">
        <f>IF(ISNA(IF($E79="M",VLOOKUP($G79,'Material Rates'!$D:$I,'Material Rates'!F$5,FALSE),0)),0,IF($E79="M",VLOOKUP($G79,'Material Rates'!$D:$I,'Material Rates'!F$5,FALSE),0))</f>
        <v>0</v>
      </c>
      <c r="L79" s="126">
        <f>IF(ISNA(IF($E79="M",VLOOKUP($G79,'Material Rates'!$D:$I,'Material Rates'!G$5,FALSE),0)),0,IF($E79="M",VLOOKUP($G79,'Material Rates'!$D:$I,'Material Rates'!G$5,FALSE),0))</f>
        <v>0</v>
      </c>
      <c r="M79" s="126">
        <f>IF(ISNA(IF($E79="M",VLOOKUP($G79,'Material Rates'!$D:$I,'Material Rates'!H$5,FALSE),0)),0,IF($E79="M",VLOOKUP($G79,'Material Rates'!$D:$I,'Material Rates'!H$5,FALSE),0))</f>
        <v>0</v>
      </c>
      <c r="N79" s="127">
        <f>IF(ISNA(IF($E79="M",VLOOKUP($G79,'Material Rates'!$D:$I,'Material Rates'!I$5,FALSE),0)),0,IF($E79="M",VLOOKUP($G79,'Material Rates'!$D:$I,'Material Rates'!I$5,FALSE),0))</f>
        <v>0</v>
      </c>
      <c r="O79" s="249">
        <f>IF(ISNA(VLOOKUP(G79,Inputs!$F$143:$H$165,2,FALSE)),0,VLOOKUP(G79,Inputs!$F$143:$H$165,2,FALSE))</f>
        <v>0</v>
      </c>
      <c r="P79" s="126">
        <f t="shared" ref="P79:S79" si="80">O79</f>
        <v>0</v>
      </c>
      <c r="Q79" s="126">
        <f t="shared" si="80"/>
        <v>0</v>
      </c>
      <c r="R79" s="126">
        <f t="shared" si="80"/>
        <v>0</v>
      </c>
      <c r="S79" s="127">
        <f t="shared" si="80"/>
        <v>0</v>
      </c>
      <c r="T79" s="249">
        <f>IF(ISNA(VLOOKUP(G79,Inputs!$F$143:$H$165,3,FALSE)),0,VLOOKUP(G79,Inputs!$F$143:$H$165,3,FALSE))</f>
        <v>0</v>
      </c>
      <c r="U79" s="126">
        <f t="shared" si="71"/>
        <v>0</v>
      </c>
      <c r="V79" s="126">
        <f t="shared" si="72"/>
        <v>0</v>
      </c>
      <c r="W79" s="126">
        <f t="shared" si="73"/>
        <v>0</v>
      </c>
      <c r="X79" s="127">
        <f t="shared" si="74"/>
        <v>0</v>
      </c>
    </row>
    <row r="80" spans="1:25">
      <c r="Y80" s="128">
        <f>SUM(J80:X80)</f>
        <v>0</v>
      </c>
    </row>
    <row r="82" spans="10:24">
      <c r="J82" s="174" t="s">
        <v>90</v>
      </c>
      <c r="K82" s="175"/>
      <c r="L82" s="175"/>
      <c r="M82" s="175"/>
      <c r="N82" s="176"/>
      <c r="O82" s="174" t="s">
        <v>90</v>
      </c>
      <c r="P82" s="175"/>
      <c r="Q82" s="175"/>
      <c r="R82" s="175"/>
      <c r="S82" s="176"/>
      <c r="T82" s="201" t="s">
        <v>90</v>
      </c>
      <c r="U82" s="175"/>
      <c r="V82" s="175"/>
      <c r="W82" s="175"/>
      <c r="X82" s="176"/>
    </row>
    <row r="83" spans="10:24">
      <c r="J83" s="180" t="s">
        <v>252</v>
      </c>
      <c r="K83" s="12"/>
      <c r="L83" s="12"/>
      <c r="M83" s="12"/>
      <c r="N83" s="181"/>
      <c r="O83" s="180" t="s">
        <v>594</v>
      </c>
      <c r="P83" s="12"/>
      <c r="Q83" s="12"/>
      <c r="R83" s="12"/>
      <c r="S83" s="181"/>
      <c r="T83" s="180" t="s">
        <v>594</v>
      </c>
      <c r="U83" s="12"/>
      <c r="V83" s="12"/>
      <c r="W83" s="12"/>
      <c r="X83" s="181"/>
    </row>
    <row r="84" spans="10:24">
      <c r="J84" s="180"/>
      <c r="K84" s="12"/>
      <c r="L84" s="12"/>
      <c r="M84" s="12"/>
      <c r="N84" s="181"/>
      <c r="O84" s="180"/>
      <c r="P84" s="12"/>
      <c r="Q84" s="12"/>
      <c r="R84" s="12"/>
      <c r="S84" s="181"/>
      <c r="T84" s="12"/>
      <c r="U84" s="12"/>
      <c r="V84" s="12"/>
      <c r="W84" s="12"/>
      <c r="X84" s="181"/>
    </row>
    <row r="85" spans="10:24">
      <c r="J85" s="180"/>
      <c r="K85" s="12"/>
      <c r="L85" s="12"/>
      <c r="M85" s="12"/>
      <c r="N85" s="181"/>
      <c r="O85" s="180"/>
      <c r="P85" s="12"/>
      <c r="Q85" s="12"/>
      <c r="R85" s="12"/>
      <c r="S85" s="181"/>
      <c r="T85" s="200"/>
      <c r="U85" s="130"/>
      <c r="V85" s="130"/>
      <c r="W85" s="12"/>
      <c r="X85" s="181"/>
    </row>
    <row r="86" spans="10:24">
      <c r="J86" s="180"/>
      <c r="K86" s="12"/>
      <c r="L86" s="12"/>
      <c r="M86" s="12"/>
      <c r="N86" s="181"/>
      <c r="O86" s="180"/>
      <c r="P86" s="12"/>
      <c r="Q86" s="12"/>
      <c r="R86" s="12"/>
      <c r="S86" s="181"/>
      <c r="T86" s="130"/>
      <c r="U86" s="130"/>
      <c r="V86" s="130"/>
      <c r="W86" s="12"/>
      <c r="X86" s="181"/>
    </row>
    <row r="87" spans="10:24">
      <c r="J87" s="180"/>
      <c r="K87" s="12"/>
      <c r="L87" s="12"/>
      <c r="M87" s="12"/>
      <c r="N87" s="181"/>
      <c r="O87" s="180"/>
      <c r="P87" s="12"/>
      <c r="Q87" s="12"/>
      <c r="R87" s="12"/>
      <c r="S87" s="181"/>
      <c r="T87" s="130"/>
      <c r="U87" s="130"/>
      <c r="V87" s="130"/>
      <c r="W87" s="12"/>
      <c r="X87" s="181"/>
    </row>
    <row r="88" spans="10:24">
      <c r="J88" s="180"/>
      <c r="K88" s="12"/>
      <c r="L88" s="12"/>
      <c r="M88" s="12"/>
      <c r="N88" s="181"/>
      <c r="O88" s="180"/>
      <c r="P88" s="12"/>
      <c r="Q88" s="12"/>
      <c r="R88" s="12"/>
      <c r="S88" s="181"/>
      <c r="T88" s="200"/>
      <c r="U88" s="130"/>
      <c r="V88" s="130"/>
      <c r="W88" s="12"/>
      <c r="X88" s="181"/>
    </row>
    <row r="89" spans="10:24">
      <c r="J89" s="177"/>
      <c r="K89" s="178"/>
      <c r="L89" s="178"/>
      <c r="M89" s="178"/>
      <c r="N89" s="179"/>
      <c r="O89" s="177"/>
      <c r="P89" s="178"/>
      <c r="Q89" s="178"/>
      <c r="R89" s="178"/>
      <c r="S89" s="179"/>
      <c r="T89" s="178"/>
      <c r="U89" s="178"/>
      <c r="V89" s="178"/>
      <c r="W89" s="178"/>
      <c r="X89" s="179"/>
    </row>
  </sheetData>
  <autoFilter ref="C7:I80"/>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8"/>
  </sheetPr>
  <dimension ref="A1:U124"/>
  <sheetViews>
    <sheetView showGridLines="0" zoomScale="70" zoomScaleNormal="70" workbookViewId="0">
      <pane xSplit="6" ySplit="7" topLeftCell="G8" activePane="bottomRight" state="frozen"/>
      <selection activeCell="B51" sqref="B51"/>
      <selection pane="topRight" activeCell="B51" sqref="B51"/>
      <selection pane="bottomLeft" activeCell="B51" sqref="B51"/>
      <selection pane="bottomRight" activeCell="M8" sqref="M8"/>
    </sheetView>
  </sheetViews>
  <sheetFormatPr defaultRowHeight="12.75"/>
  <cols>
    <col min="1" max="2" width="3.42578125" customWidth="1"/>
    <col min="3" max="3" width="19.7109375" bestFit="1" customWidth="1"/>
    <col min="4" max="4" width="10.7109375" bestFit="1" customWidth="1"/>
    <col min="5" max="5" width="14.85546875" bestFit="1" customWidth="1"/>
    <col min="6" max="6" width="6.140625" bestFit="1" customWidth="1"/>
    <col min="7" max="7" width="7.5703125" bestFit="1" customWidth="1"/>
    <col min="8" max="8" width="8.5703125" bestFit="1" customWidth="1"/>
    <col min="9" max="10" width="8.7109375" bestFit="1" customWidth="1"/>
    <col min="11" max="11" width="46.7109375" customWidth="1"/>
    <col min="12" max="12" width="19.5703125" bestFit="1" customWidth="1"/>
    <col min="13" max="15" width="8.140625" bestFit="1" customWidth="1"/>
    <col min="16" max="16" width="9.140625" bestFit="1" customWidth="1"/>
    <col min="18" max="18" width="11.28515625" bestFit="1" customWidth="1"/>
  </cols>
  <sheetData>
    <row r="1" spans="1:18" s="30" customFormat="1" ht="18">
      <c r="A1" s="73" t="str">
        <f>Title!A38</f>
        <v>PAL Metering Capex &amp; Opex Expenditure Model</v>
      </c>
      <c r="B1" s="27"/>
      <c r="C1" s="27"/>
      <c r="D1" s="27"/>
      <c r="E1" s="27"/>
      <c r="F1" s="29"/>
      <c r="G1" s="29"/>
      <c r="H1" s="29"/>
    </row>
    <row r="2" spans="1:18" s="30" customFormat="1" ht="15.75">
      <c r="A2" s="155" t="str">
        <f ca="1">MID(CELL("Filename",C1),FIND("]",CELL("Filename",C1))+1,255)</f>
        <v>PAL Vols</v>
      </c>
      <c r="B2" s="31"/>
      <c r="C2" s="31"/>
      <c r="D2" s="31"/>
      <c r="E2" s="31"/>
      <c r="F2" s="32"/>
      <c r="G2" s="29"/>
      <c r="H2" s="29"/>
      <c r="J2" s="222" t="str">
        <f ca="1">Check!J2</f>
        <v>OK</v>
      </c>
    </row>
    <row r="3" spans="1:18">
      <c r="A3" s="33" t="s">
        <v>83</v>
      </c>
      <c r="D3" s="12"/>
      <c r="E3" s="12"/>
    </row>
    <row r="4" spans="1:18">
      <c r="R4" s="129">
        <f>IF(OR(SUM(R5:R122)&gt;2,SUM(R5:R122)&lt;-2),1,0)</f>
        <v>0</v>
      </c>
    </row>
    <row r="5" spans="1:18">
      <c r="C5" t="s">
        <v>154</v>
      </c>
      <c r="E5" s="11"/>
      <c r="L5" s="251">
        <v>3</v>
      </c>
      <c r="M5" s="251">
        <v>4</v>
      </c>
      <c r="N5" s="251">
        <v>5</v>
      </c>
      <c r="O5" s="251">
        <v>6</v>
      </c>
      <c r="P5" s="251">
        <v>7</v>
      </c>
      <c r="R5" s="129"/>
    </row>
    <row r="6" spans="1:18">
      <c r="C6" s="11"/>
      <c r="D6" s="11"/>
      <c r="E6" s="11"/>
      <c r="L6" s="125"/>
      <c r="M6" s="125"/>
      <c r="N6" s="125"/>
      <c r="O6" s="125"/>
      <c r="P6" s="125"/>
      <c r="R6" s="129"/>
    </row>
    <row r="7" spans="1:18" ht="25.5">
      <c r="B7" s="203"/>
      <c r="C7" s="140" t="s">
        <v>80</v>
      </c>
      <c r="D7" s="140" t="s">
        <v>71</v>
      </c>
      <c r="E7" s="163" t="s">
        <v>153</v>
      </c>
      <c r="F7" s="9" t="s">
        <v>72</v>
      </c>
      <c r="G7" s="9" t="s">
        <v>81</v>
      </c>
      <c r="H7" s="9" t="s">
        <v>81</v>
      </c>
      <c r="I7" s="9" t="s">
        <v>82</v>
      </c>
      <c r="J7" s="9" t="s">
        <v>82</v>
      </c>
      <c r="K7" s="9" t="s">
        <v>73</v>
      </c>
      <c r="L7" s="202" t="s">
        <v>251</v>
      </c>
      <c r="M7" s="9">
        <v>2017</v>
      </c>
      <c r="N7" s="9">
        <v>2018</v>
      </c>
      <c r="O7" s="9">
        <v>2019</v>
      </c>
      <c r="P7" s="9">
        <v>2020</v>
      </c>
    </row>
    <row r="8" spans="1:18">
      <c r="B8" s="204" t="s">
        <v>78</v>
      </c>
      <c r="C8" s="133" t="s">
        <v>97</v>
      </c>
      <c r="D8" s="133" t="s">
        <v>276</v>
      </c>
      <c r="E8" s="7" t="s">
        <v>152</v>
      </c>
      <c r="F8" s="141">
        <v>125</v>
      </c>
      <c r="G8" s="135">
        <v>611263</v>
      </c>
      <c r="H8" s="135">
        <v>100263</v>
      </c>
      <c r="I8" s="135">
        <v>624068</v>
      </c>
      <c r="J8" s="136">
        <v>101068</v>
      </c>
      <c r="K8" s="144" t="s">
        <v>98</v>
      </c>
      <c r="L8" s="146">
        <v>10353</v>
      </c>
      <c r="M8" s="147">
        <v>0</v>
      </c>
      <c r="N8" s="147">
        <v>0</v>
      </c>
      <c r="O8" s="147">
        <v>0</v>
      </c>
      <c r="P8" s="148">
        <v>0</v>
      </c>
      <c r="R8" s="129"/>
    </row>
    <row r="9" spans="1:18">
      <c r="B9" s="204" t="s">
        <v>78</v>
      </c>
      <c r="C9" s="133" t="s">
        <v>97</v>
      </c>
      <c r="D9" s="133" t="s">
        <v>276</v>
      </c>
      <c r="E9" s="7" t="s">
        <v>152</v>
      </c>
      <c r="F9" s="141">
        <v>125</v>
      </c>
      <c r="G9" s="135">
        <v>611264</v>
      </c>
      <c r="H9" s="135">
        <v>100264</v>
      </c>
      <c r="I9" s="135">
        <v>624069</v>
      </c>
      <c r="J9" s="136">
        <v>101069</v>
      </c>
      <c r="K9" s="144" t="s">
        <v>99</v>
      </c>
      <c r="L9" s="146">
        <v>267</v>
      </c>
      <c r="M9" s="147">
        <v>0</v>
      </c>
      <c r="N9" s="147">
        <v>0</v>
      </c>
      <c r="O9" s="147">
        <v>0</v>
      </c>
      <c r="P9" s="148">
        <v>0</v>
      </c>
      <c r="R9" s="129"/>
    </row>
    <row r="10" spans="1:18">
      <c r="B10" s="204" t="s">
        <v>78</v>
      </c>
      <c r="C10" s="133" t="s">
        <v>97</v>
      </c>
      <c r="D10" s="133" t="s">
        <v>276</v>
      </c>
      <c r="E10" s="7" t="s">
        <v>152</v>
      </c>
      <c r="F10" s="141">
        <v>125</v>
      </c>
      <c r="G10" s="135">
        <v>611221</v>
      </c>
      <c r="H10" s="135">
        <v>100221</v>
      </c>
      <c r="I10" s="135">
        <v>624193</v>
      </c>
      <c r="J10" s="136">
        <v>101193</v>
      </c>
      <c r="K10" s="144" t="s">
        <v>100</v>
      </c>
      <c r="L10" s="146">
        <v>2319</v>
      </c>
      <c r="M10" s="147">
        <v>0</v>
      </c>
      <c r="N10" s="147">
        <v>0</v>
      </c>
      <c r="O10" s="147">
        <v>0</v>
      </c>
      <c r="P10" s="148">
        <v>0</v>
      </c>
      <c r="R10" s="129"/>
    </row>
    <row r="11" spans="1:18">
      <c r="B11" s="204" t="s">
        <v>78</v>
      </c>
      <c r="C11" s="133" t="s">
        <v>97</v>
      </c>
      <c r="D11" s="133" t="s">
        <v>276</v>
      </c>
      <c r="E11" s="7" t="s">
        <v>152</v>
      </c>
      <c r="F11" s="141">
        <v>125</v>
      </c>
      <c r="G11" s="135">
        <v>611265</v>
      </c>
      <c r="H11" s="135">
        <v>100265</v>
      </c>
      <c r="I11" s="135">
        <v>624070</v>
      </c>
      <c r="J11" s="136">
        <v>101070</v>
      </c>
      <c r="K11" s="144" t="s">
        <v>101</v>
      </c>
      <c r="L11" s="146">
        <v>2214</v>
      </c>
      <c r="M11" s="147">
        <v>0</v>
      </c>
      <c r="N11" s="147">
        <v>0</v>
      </c>
      <c r="O11" s="147">
        <v>0</v>
      </c>
      <c r="P11" s="148">
        <v>0</v>
      </c>
      <c r="R11" s="129"/>
    </row>
    <row r="12" spans="1:18">
      <c r="B12" s="204" t="s">
        <v>78</v>
      </c>
      <c r="C12" s="133" t="s">
        <v>97</v>
      </c>
      <c r="D12" s="133" t="s">
        <v>276</v>
      </c>
      <c r="E12" s="7" t="s">
        <v>152</v>
      </c>
      <c r="F12" s="141">
        <v>125</v>
      </c>
      <c r="G12" s="135">
        <v>611344</v>
      </c>
      <c r="H12" s="135">
        <v>100344</v>
      </c>
      <c r="I12" s="135">
        <v>624208</v>
      </c>
      <c r="J12" s="136">
        <v>101208</v>
      </c>
      <c r="K12" s="144" t="s">
        <v>102</v>
      </c>
      <c r="L12" s="146">
        <v>149</v>
      </c>
      <c r="M12" s="147">
        <v>0</v>
      </c>
      <c r="N12" s="147">
        <v>0</v>
      </c>
      <c r="O12" s="147">
        <v>0</v>
      </c>
      <c r="P12" s="148">
        <v>0</v>
      </c>
      <c r="R12" s="129"/>
    </row>
    <row r="13" spans="1:18">
      <c r="B13" s="204" t="s">
        <v>78</v>
      </c>
      <c r="C13" s="133" t="s">
        <v>97</v>
      </c>
      <c r="D13" s="133" t="s">
        <v>276</v>
      </c>
      <c r="E13" s="7" t="s">
        <v>152</v>
      </c>
      <c r="F13" s="141">
        <v>125</v>
      </c>
      <c r="G13" s="135">
        <v>611266</v>
      </c>
      <c r="H13" s="135">
        <v>100266</v>
      </c>
      <c r="I13" s="135">
        <v>624071</v>
      </c>
      <c r="J13" s="136">
        <v>101071</v>
      </c>
      <c r="K13" s="144" t="s">
        <v>103</v>
      </c>
      <c r="L13" s="146">
        <v>203</v>
      </c>
      <c r="M13" s="147">
        <v>0</v>
      </c>
      <c r="N13" s="147">
        <v>0</v>
      </c>
      <c r="O13" s="147">
        <v>0</v>
      </c>
      <c r="P13" s="148">
        <v>0</v>
      </c>
      <c r="R13" s="129"/>
    </row>
    <row r="14" spans="1:18">
      <c r="B14" s="204" t="s">
        <v>78</v>
      </c>
      <c r="C14" s="133" t="s">
        <v>97</v>
      </c>
      <c r="D14" s="133" t="s">
        <v>276</v>
      </c>
      <c r="E14" s="7" t="s">
        <v>152</v>
      </c>
      <c r="F14" s="141">
        <v>134</v>
      </c>
      <c r="G14" s="135">
        <v>611903</v>
      </c>
      <c r="H14" s="135">
        <v>100903</v>
      </c>
      <c r="I14" s="135">
        <v>624076</v>
      </c>
      <c r="J14" s="136">
        <v>101076</v>
      </c>
      <c r="K14" s="144" t="s">
        <v>104</v>
      </c>
      <c r="L14" s="146">
        <v>455</v>
      </c>
      <c r="M14" s="147">
        <v>464</v>
      </c>
      <c r="N14" s="147">
        <v>462</v>
      </c>
      <c r="O14" s="147">
        <v>460</v>
      </c>
      <c r="P14" s="148">
        <v>458</v>
      </c>
      <c r="R14" s="129"/>
    </row>
    <row r="15" spans="1:18">
      <c r="B15" s="204" t="s">
        <v>78</v>
      </c>
      <c r="C15" s="133" t="s">
        <v>97</v>
      </c>
      <c r="D15" s="133" t="s">
        <v>276</v>
      </c>
      <c r="E15" s="7" t="s">
        <v>152</v>
      </c>
      <c r="F15" s="141">
        <v>134</v>
      </c>
      <c r="G15" s="135">
        <v>611904</v>
      </c>
      <c r="H15" s="135">
        <v>100904</v>
      </c>
      <c r="I15" s="135">
        <v>624146</v>
      </c>
      <c r="J15" s="136">
        <v>101146</v>
      </c>
      <c r="K15" s="144" t="s">
        <v>105</v>
      </c>
      <c r="L15" s="146">
        <v>117</v>
      </c>
      <c r="M15" s="147">
        <v>117</v>
      </c>
      <c r="N15" s="147">
        <v>117</v>
      </c>
      <c r="O15" s="147">
        <v>116</v>
      </c>
      <c r="P15" s="148">
        <v>116</v>
      </c>
      <c r="R15" s="129"/>
    </row>
    <row r="16" spans="1:18">
      <c r="B16" s="204" t="s">
        <v>78</v>
      </c>
      <c r="C16" s="133" t="s">
        <v>97</v>
      </c>
      <c r="D16" s="133" t="s">
        <v>276</v>
      </c>
      <c r="E16" s="7" t="s">
        <v>152</v>
      </c>
      <c r="F16" s="141">
        <v>134</v>
      </c>
      <c r="G16" s="135">
        <v>611905</v>
      </c>
      <c r="H16" s="135">
        <v>100905</v>
      </c>
      <c r="I16" s="135">
        <v>624077</v>
      </c>
      <c r="J16" s="136">
        <v>101077</v>
      </c>
      <c r="K16" s="144" t="s">
        <v>106</v>
      </c>
      <c r="L16" s="146">
        <v>453</v>
      </c>
      <c r="M16" s="147">
        <v>454</v>
      </c>
      <c r="N16" s="147">
        <v>453</v>
      </c>
      <c r="O16" s="147">
        <v>451</v>
      </c>
      <c r="P16" s="148">
        <v>450</v>
      </c>
      <c r="R16" s="129"/>
    </row>
    <row r="17" spans="2:18">
      <c r="B17" s="204" t="s">
        <v>78</v>
      </c>
      <c r="C17" s="133" t="s">
        <v>97</v>
      </c>
      <c r="D17" s="133" t="s">
        <v>276</v>
      </c>
      <c r="E17" s="7" t="s">
        <v>152</v>
      </c>
      <c r="F17" s="141">
        <v>134</v>
      </c>
      <c r="G17" s="135">
        <v>611906</v>
      </c>
      <c r="H17" s="135">
        <v>100906</v>
      </c>
      <c r="I17" s="135">
        <v>624078</v>
      </c>
      <c r="J17" s="136">
        <v>101078</v>
      </c>
      <c r="K17" s="144" t="s">
        <v>303</v>
      </c>
      <c r="L17" s="146">
        <v>233</v>
      </c>
      <c r="M17" s="147">
        <v>237</v>
      </c>
      <c r="N17" s="147">
        <v>236</v>
      </c>
      <c r="O17" s="147">
        <v>235</v>
      </c>
      <c r="P17" s="148">
        <v>234</v>
      </c>
      <c r="R17" s="129"/>
    </row>
    <row r="18" spans="2:18">
      <c r="B18" s="204" t="s">
        <v>78</v>
      </c>
      <c r="C18" s="133" t="s">
        <v>97</v>
      </c>
      <c r="D18" s="133" t="s">
        <v>276</v>
      </c>
      <c r="E18" s="7" t="s">
        <v>152</v>
      </c>
      <c r="F18" s="141">
        <v>134</v>
      </c>
      <c r="G18" s="135">
        <v>611908</v>
      </c>
      <c r="H18" s="135">
        <v>100908</v>
      </c>
      <c r="I18" s="135">
        <v>624148</v>
      </c>
      <c r="J18" s="136">
        <v>101148</v>
      </c>
      <c r="K18" s="144" t="s">
        <v>107</v>
      </c>
      <c r="L18" s="146">
        <v>94</v>
      </c>
      <c r="M18" s="147">
        <v>95</v>
      </c>
      <c r="N18" s="147">
        <v>95</v>
      </c>
      <c r="O18" s="147">
        <v>95</v>
      </c>
      <c r="P18" s="148">
        <v>94</v>
      </c>
      <c r="R18" s="129"/>
    </row>
    <row r="19" spans="2:18">
      <c r="B19" s="204" t="s">
        <v>78</v>
      </c>
      <c r="C19" s="133" t="s">
        <v>97</v>
      </c>
      <c r="D19" s="133" t="s">
        <v>276</v>
      </c>
      <c r="E19" s="7" t="s">
        <v>152</v>
      </c>
      <c r="F19" s="141">
        <v>134</v>
      </c>
      <c r="G19" s="135">
        <v>611909</v>
      </c>
      <c r="H19" s="135">
        <v>100909</v>
      </c>
      <c r="I19" s="135">
        <v>624183</v>
      </c>
      <c r="J19" s="136">
        <v>101183</v>
      </c>
      <c r="K19" s="144" t="s">
        <v>108</v>
      </c>
      <c r="L19" s="146">
        <v>31</v>
      </c>
      <c r="M19" s="147">
        <v>33</v>
      </c>
      <c r="N19" s="147">
        <v>32</v>
      </c>
      <c r="O19" s="147">
        <v>32</v>
      </c>
      <c r="P19" s="148">
        <v>32</v>
      </c>
      <c r="R19" s="129"/>
    </row>
    <row r="20" spans="2:18">
      <c r="B20" s="204" t="s">
        <v>78</v>
      </c>
      <c r="C20" s="133" t="s">
        <v>97</v>
      </c>
      <c r="D20" s="133" t="s">
        <v>276</v>
      </c>
      <c r="E20" s="7" t="s">
        <v>152</v>
      </c>
      <c r="F20" s="141">
        <v>134</v>
      </c>
      <c r="G20" s="135">
        <v>611271</v>
      </c>
      <c r="H20" s="135">
        <v>100271</v>
      </c>
      <c r="I20" s="135">
        <v>624082</v>
      </c>
      <c r="J20" s="136">
        <v>101082</v>
      </c>
      <c r="K20" s="144" t="s">
        <v>109</v>
      </c>
      <c r="L20" s="146">
        <v>115</v>
      </c>
      <c r="M20" s="147">
        <v>0</v>
      </c>
      <c r="N20" s="147">
        <v>0</v>
      </c>
      <c r="O20" s="147">
        <v>0</v>
      </c>
      <c r="P20" s="148">
        <v>0</v>
      </c>
      <c r="R20" s="129"/>
    </row>
    <row r="21" spans="2:18">
      <c r="B21" s="204" t="s">
        <v>78</v>
      </c>
      <c r="C21" s="133" t="s">
        <v>97</v>
      </c>
      <c r="D21" s="133" t="s">
        <v>276</v>
      </c>
      <c r="E21" s="7" t="s">
        <v>152</v>
      </c>
      <c r="F21" s="141">
        <v>134</v>
      </c>
      <c r="G21" s="135">
        <v>611917</v>
      </c>
      <c r="H21" s="135">
        <v>100917</v>
      </c>
      <c r="I21" s="135">
        <v>624153</v>
      </c>
      <c r="J21" s="136">
        <v>101153</v>
      </c>
      <c r="K21" s="144" t="s">
        <v>110</v>
      </c>
      <c r="L21" s="146">
        <v>40</v>
      </c>
      <c r="M21" s="147">
        <v>0</v>
      </c>
      <c r="N21" s="147">
        <v>0</v>
      </c>
      <c r="O21" s="147">
        <v>0</v>
      </c>
      <c r="P21" s="148">
        <v>0</v>
      </c>
      <c r="R21" s="129"/>
    </row>
    <row r="22" spans="2:18">
      <c r="B22" s="204" t="s">
        <v>78</v>
      </c>
      <c r="C22" s="133" t="s">
        <v>97</v>
      </c>
      <c r="D22" s="133" t="s">
        <v>276</v>
      </c>
      <c r="E22" s="7" t="s">
        <v>152</v>
      </c>
      <c r="F22" s="141">
        <v>134</v>
      </c>
      <c r="G22" s="135">
        <v>611272</v>
      </c>
      <c r="H22" s="135">
        <v>100272</v>
      </c>
      <c r="I22" s="135">
        <v>624083</v>
      </c>
      <c r="J22" s="136">
        <v>101083</v>
      </c>
      <c r="K22" s="144" t="s">
        <v>382</v>
      </c>
      <c r="L22" s="146">
        <v>64</v>
      </c>
      <c r="M22" s="147">
        <v>0</v>
      </c>
      <c r="N22" s="147">
        <v>0</v>
      </c>
      <c r="O22" s="147">
        <v>0</v>
      </c>
      <c r="P22" s="148">
        <v>0</v>
      </c>
      <c r="R22" s="129"/>
    </row>
    <row r="23" spans="2:18">
      <c r="B23" s="204" t="s">
        <v>78</v>
      </c>
      <c r="C23" s="133" t="s">
        <v>97</v>
      </c>
      <c r="D23" s="133" t="s">
        <v>276</v>
      </c>
      <c r="E23" s="7" t="s">
        <v>152</v>
      </c>
      <c r="F23" s="141">
        <v>134</v>
      </c>
      <c r="G23" s="135">
        <v>611273</v>
      </c>
      <c r="H23" s="135">
        <v>100273</v>
      </c>
      <c r="I23" s="135">
        <v>624084</v>
      </c>
      <c r="J23" s="136">
        <v>101084</v>
      </c>
      <c r="K23" s="144" t="s">
        <v>304</v>
      </c>
      <c r="L23" s="146">
        <v>104</v>
      </c>
      <c r="M23" s="147">
        <v>0</v>
      </c>
      <c r="N23" s="147">
        <v>0</v>
      </c>
      <c r="O23" s="147">
        <v>0</v>
      </c>
      <c r="P23" s="148">
        <v>0</v>
      </c>
      <c r="R23" s="129"/>
    </row>
    <row r="24" spans="2:18">
      <c r="B24" s="204" t="s">
        <v>78</v>
      </c>
      <c r="C24" s="133" t="s">
        <v>97</v>
      </c>
      <c r="D24" s="133" t="s">
        <v>276</v>
      </c>
      <c r="E24" s="7" t="s">
        <v>152</v>
      </c>
      <c r="F24" s="141">
        <v>134</v>
      </c>
      <c r="G24" s="135">
        <v>611274</v>
      </c>
      <c r="H24" s="135">
        <v>100274</v>
      </c>
      <c r="I24" s="135">
        <v>624085</v>
      </c>
      <c r="J24" s="136">
        <v>101085</v>
      </c>
      <c r="K24" s="144" t="s">
        <v>309</v>
      </c>
      <c r="L24" s="146">
        <v>40</v>
      </c>
      <c r="M24" s="147">
        <v>0</v>
      </c>
      <c r="N24" s="147">
        <v>0</v>
      </c>
      <c r="O24" s="147">
        <v>0</v>
      </c>
      <c r="P24" s="148">
        <v>0</v>
      </c>
      <c r="R24" s="129"/>
    </row>
    <row r="25" spans="2:18">
      <c r="B25" s="204" t="s">
        <v>78</v>
      </c>
      <c r="C25" s="133" t="s">
        <v>97</v>
      </c>
      <c r="D25" s="133" t="s">
        <v>276</v>
      </c>
      <c r="E25" s="7" t="s">
        <v>152</v>
      </c>
      <c r="F25" s="141">
        <v>134</v>
      </c>
      <c r="G25" s="135">
        <v>611275</v>
      </c>
      <c r="H25" s="135">
        <v>100275</v>
      </c>
      <c r="I25" s="135">
        <v>624086</v>
      </c>
      <c r="J25" s="136">
        <v>101086</v>
      </c>
      <c r="K25" s="144" t="s">
        <v>308</v>
      </c>
      <c r="L25" s="146">
        <v>46</v>
      </c>
      <c r="M25" s="147">
        <v>0</v>
      </c>
      <c r="N25" s="147">
        <v>0</v>
      </c>
      <c r="O25" s="147">
        <v>0</v>
      </c>
      <c r="P25" s="148">
        <v>0</v>
      </c>
      <c r="R25" s="129"/>
    </row>
    <row r="26" spans="2:18">
      <c r="B26" s="204" t="s">
        <v>78</v>
      </c>
      <c r="C26" s="133" t="s">
        <v>97</v>
      </c>
      <c r="D26" s="133" t="s">
        <v>276</v>
      </c>
      <c r="E26" s="7" t="s">
        <v>152</v>
      </c>
      <c r="F26" s="141">
        <v>134</v>
      </c>
      <c r="G26" s="135">
        <v>613324</v>
      </c>
      <c r="H26" s="135">
        <v>100324</v>
      </c>
      <c r="I26" s="135">
        <v>625000</v>
      </c>
      <c r="J26" s="136">
        <v>102000</v>
      </c>
      <c r="K26" s="144" t="s">
        <v>111</v>
      </c>
      <c r="L26" s="146">
        <v>1760</v>
      </c>
      <c r="M26" s="147">
        <v>985</v>
      </c>
      <c r="N26" s="147">
        <v>981</v>
      </c>
      <c r="O26" s="147">
        <v>978</v>
      </c>
      <c r="P26" s="148">
        <v>974</v>
      </c>
      <c r="R26" s="129"/>
    </row>
    <row r="27" spans="2:18">
      <c r="B27" s="204" t="s">
        <v>78</v>
      </c>
      <c r="C27" s="133" t="s">
        <v>97</v>
      </c>
      <c r="D27" s="133" t="s">
        <v>276</v>
      </c>
      <c r="E27" s="7" t="s">
        <v>152</v>
      </c>
      <c r="F27" s="141">
        <v>134</v>
      </c>
      <c r="G27" s="135">
        <v>613325</v>
      </c>
      <c r="H27" s="135">
        <v>100325</v>
      </c>
      <c r="I27" s="135">
        <v>625001</v>
      </c>
      <c r="J27" s="136">
        <v>102001</v>
      </c>
      <c r="K27" s="144" t="s">
        <v>112</v>
      </c>
      <c r="L27" s="146">
        <v>670</v>
      </c>
      <c r="M27" s="147">
        <v>215</v>
      </c>
      <c r="N27" s="147">
        <v>214</v>
      </c>
      <c r="O27" s="147">
        <v>213</v>
      </c>
      <c r="P27" s="148">
        <v>213</v>
      </c>
      <c r="R27" s="129"/>
    </row>
    <row r="28" spans="2:18">
      <c r="B28" s="204" t="s">
        <v>78</v>
      </c>
      <c r="C28" s="133" t="s">
        <v>97</v>
      </c>
      <c r="D28" s="133" t="s">
        <v>276</v>
      </c>
      <c r="E28" s="7" t="s">
        <v>152</v>
      </c>
      <c r="F28" s="141">
        <v>134</v>
      </c>
      <c r="G28" s="135">
        <v>613326</v>
      </c>
      <c r="H28" s="135">
        <v>100326</v>
      </c>
      <c r="I28" s="135">
        <v>625002</v>
      </c>
      <c r="J28" s="136">
        <v>102002</v>
      </c>
      <c r="K28" s="144" t="s">
        <v>113</v>
      </c>
      <c r="L28" s="146">
        <v>1475</v>
      </c>
      <c r="M28" s="147">
        <v>764</v>
      </c>
      <c r="N28" s="147">
        <v>762</v>
      </c>
      <c r="O28" s="147">
        <v>759</v>
      </c>
      <c r="P28" s="148">
        <v>756</v>
      </c>
      <c r="R28" s="129"/>
    </row>
    <row r="29" spans="2:18">
      <c r="B29" s="204" t="s">
        <v>78</v>
      </c>
      <c r="C29" s="133" t="s">
        <v>97</v>
      </c>
      <c r="D29" s="133" t="s">
        <v>276</v>
      </c>
      <c r="E29" s="7" t="s">
        <v>152</v>
      </c>
      <c r="F29" s="141">
        <v>134</v>
      </c>
      <c r="G29" s="135">
        <v>613327</v>
      </c>
      <c r="H29" s="135">
        <v>100327</v>
      </c>
      <c r="I29" s="135">
        <v>625003</v>
      </c>
      <c r="J29" s="136">
        <v>102003</v>
      </c>
      <c r="K29" s="144" t="s">
        <v>114</v>
      </c>
      <c r="L29" s="146">
        <v>1687</v>
      </c>
      <c r="M29" s="147">
        <v>483</v>
      </c>
      <c r="N29" s="147">
        <v>481</v>
      </c>
      <c r="O29" s="147">
        <v>479</v>
      </c>
      <c r="P29" s="148">
        <v>478</v>
      </c>
      <c r="R29" s="129"/>
    </row>
    <row r="30" spans="2:18">
      <c r="B30" s="204" t="s">
        <v>78</v>
      </c>
      <c r="C30" s="133" t="s">
        <v>97</v>
      </c>
      <c r="D30" s="133" t="s">
        <v>276</v>
      </c>
      <c r="E30" s="7" t="s">
        <v>152</v>
      </c>
      <c r="F30" s="141">
        <v>134</v>
      </c>
      <c r="G30" s="135">
        <v>613328</v>
      </c>
      <c r="H30" s="135">
        <v>100328</v>
      </c>
      <c r="I30" s="135">
        <v>625004</v>
      </c>
      <c r="J30" s="136">
        <v>102004</v>
      </c>
      <c r="K30" s="144" t="s">
        <v>306</v>
      </c>
      <c r="L30" s="146">
        <v>524</v>
      </c>
      <c r="M30" s="147">
        <v>109</v>
      </c>
      <c r="N30" s="147">
        <v>108</v>
      </c>
      <c r="O30" s="147">
        <v>108</v>
      </c>
      <c r="P30" s="148">
        <v>107</v>
      </c>
      <c r="R30" s="129"/>
    </row>
    <row r="31" spans="2:18">
      <c r="B31" s="204" t="s">
        <v>78</v>
      </c>
      <c r="C31" s="133" t="s">
        <v>97</v>
      </c>
      <c r="D31" s="133" t="s">
        <v>276</v>
      </c>
      <c r="E31" s="7" t="s">
        <v>152</v>
      </c>
      <c r="F31" s="141">
        <v>134</v>
      </c>
      <c r="G31" s="135">
        <v>613329</v>
      </c>
      <c r="H31" s="135">
        <v>100329</v>
      </c>
      <c r="I31" s="135">
        <v>625005</v>
      </c>
      <c r="J31" s="136">
        <v>102005</v>
      </c>
      <c r="K31" s="144" t="s">
        <v>305</v>
      </c>
      <c r="L31" s="146">
        <v>110</v>
      </c>
      <c r="M31" s="147">
        <v>61</v>
      </c>
      <c r="N31" s="147">
        <v>61</v>
      </c>
      <c r="O31" s="147">
        <v>61</v>
      </c>
      <c r="P31" s="148">
        <v>61</v>
      </c>
      <c r="R31" s="129"/>
    </row>
    <row r="32" spans="2:18">
      <c r="B32" s="204" t="s">
        <v>78</v>
      </c>
      <c r="C32" s="133" t="s">
        <v>97</v>
      </c>
      <c r="D32" s="133" t="s">
        <v>276</v>
      </c>
      <c r="E32" s="7" t="s">
        <v>151</v>
      </c>
      <c r="F32" s="141">
        <v>137</v>
      </c>
      <c r="G32" s="135">
        <v>611583</v>
      </c>
      <c r="H32" s="135">
        <v>411583</v>
      </c>
      <c r="I32" s="135">
        <v>624129</v>
      </c>
      <c r="J32" s="136">
        <v>101129</v>
      </c>
      <c r="K32" s="144" t="s">
        <v>125</v>
      </c>
      <c r="L32" s="146">
        <v>455</v>
      </c>
      <c r="M32" s="147">
        <v>464</v>
      </c>
      <c r="N32" s="147">
        <v>462</v>
      </c>
      <c r="O32" s="147">
        <v>460</v>
      </c>
      <c r="P32" s="148">
        <v>458</v>
      </c>
      <c r="R32" s="129"/>
    </row>
    <row r="33" spans="2:18">
      <c r="B33" s="204" t="s">
        <v>78</v>
      </c>
      <c r="C33" s="133" t="s">
        <v>97</v>
      </c>
      <c r="D33" s="133" t="s">
        <v>276</v>
      </c>
      <c r="E33" s="7" t="s">
        <v>151</v>
      </c>
      <c r="F33" s="141">
        <v>137</v>
      </c>
      <c r="G33" s="135">
        <v>611584</v>
      </c>
      <c r="H33" s="135">
        <v>411584</v>
      </c>
      <c r="I33" s="135">
        <v>624130</v>
      </c>
      <c r="J33" s="136">
        <v>101130</v>
      </c>
      <c r="K33" s="144" t="s">
        <v>126</v>
      </c>
      <c r="L33" s="146">
        <v>453</v>
      </c>
      <c r="M33" s="147">
        <v>454</v>
      </c>
      <c r="N33" s="147">
        <v>453</v>
      </c>
      <c r="O33" s="147">
        <v>451</v>
      </c>
      <c r="P33" s="148">
        <v>450</v>
      </c>
      <c r="R33" s="129"/>
    </row>
    <row r="34" spans="2:18">
      <c r="B34" s="204" t="s">
        <v>78</v>
      </c>
      <c r="C34" s="133" t="s">
        <v>97</v>
      </c>
      <c r="D34" s="133" t="s">
        <v>276</v>
      </c>
      <c r="E34" s="7" t="s">
        <v>151</v>
      </c>
      <c r="F34" s="141">
        <v>137</v>
      </c>
      <c r="G34" s="135">
        <v>611585</v>
      </c>
      <c r="H34" s="135">
        <v>411585</v>
      </c>
      <c r="I34" s="135">
        <v>624131</v>
      </c>
      <c r="J34" s="136">
        <v>101131</v>
      </c>
      <c r="K34" s="144" t="s">
        <v>372</v>
      </c>
      <c r="L34" s="146">
        <v>233</v>
      </c>
      <c r="M34" s="147">
        <v>237</v>
      </c>
      <c r="N34" s="147">
        <v>236</v>
      </c>
      <c r="O34" s="147">
        <v>235</v>
      </c>
      <c r="P34" s="148">
        <v>234</v>
      </c>
      <c r="R34" s="129"/>
    </row>
    <row r="35" spans="2:18">
      <c r="B35" s="204" t="s">
        <v>78</v>
      </c>
      <c r="C35" s="133" t="s">
        <v>97</v>
      </c>
      <c r="D35" s="133" t="s">
        <v>276</v>
      </c>
      <c r="E35" s="7" t="s">
        <v>151</v>
      </c>
      <c r="F35" s="141">
        <v>137</v>
      </c>
      <c r="G35" s="135">
        <v>611913</v>
      </c>
      <c r="H35" s="135">
        <v>100913</v>
      </c>
      <c r="I35" s="135">
        <v>624149</v>
      </c>
      <c r="J35" s="136">
        <v>101149</v>
      </c>
      <c r="K35" s="144" t="s">
        <v>289</v>
      </c>
      <c r="L35" s="146">
        <v>117</v>
      </c>
      <c r="M35" s="147">
        <v>117</v>
      </c>
      <c r="N35" s="147">
        <v>117</v>
      </c>
      <c r="O35" s="147">
        <v>116</v>
      </c>
      <c r="P35" s="148">
        <v>116</v>
      </c>
      <c r="R35" s="129"/>
    </row>
    <row r="36" spans="2:18">
      <c r="B36" s="204" t="s">
        <v>78</v>
      </c>
      <c r="C36" s="133" t="s">
        <v>97</v>
      </c>
      <c r="D36" s="133" t="s">
        <v>276</v>
      </c>
      <c r="E36" s="7" t="s">
        <v>151</v>
      </c>
      <c r="F36" s="141">
        <v>137</v>
      </c>
      <c r="G36" s="135">
        <v>611915</v>
      </c>
      <c r="H36" s="135">
        <v>100915</v>
      </c>
      <c r="I36" s="135">
        <v>624151</v>
      </c>
      <c r="J36" s="136">
        <v>101151</v>
      </c>
      <c r="K36" s="144" t="s">
        <v>298</v>
      </c>
      <c r="L36" s="146">
        <v>94</v>
      </c>
      <c r="M36" s="147">
        <v>95</v>
      </c>
      <c r="N36" s="147">
        <v>95</v>
      </c>
      <c r="O36" s="147">
        <v>95</v>
      </c>
      <c r="P36" s="148">
        <v>94</v>
      </c>
      <c r="R36" s="129"/>
    </row>
    <row r="37" spans="2:18">
      <c r="B37" s="204" t="s">
        <v>78</v>
      </c>
      <c r="C37" s="133" t="s">
        <v>97</v>
      </c>
      <c r="D37" s="133" t="s">
        <v>276</v>
      </c>
      <c r="E37" s="7" t="s">
        <v>151</v>
      </c>
      <c r="F37" s="141">
        <v>137</v>
      </c>
      <c r="G37" s="135">
        <v>611916</v>
      </c>
      <c r="H37" s="135">
        <v>100916</v>
      </c>
      <c r="I37" s="135">
        <v>624152</v>
      </c>
      <c r="J37" s="136">
        <v>101152</v>
      </c>
      <c r="K37" s="144" t="s">
        <v>307</v>
      </c>
      <c r="L37" s="146">
        <v>31</v>
      </c>
      <c r="M37" s="147">
        <v>33</v>
      </c>
      <c r="N37" s="147">
        <v>32</v>
      </c>
      <c r="O37" s="147">
        <v>32</v>
      </c>
      <c r="P37" s="148">
        <v>32</v>
      </c>
      <c r="R37" s="129"/>
    </row>
    <row r="38" spans="2:18">
      <c r="B38" s="204" t="s">
        <v>78</v>
      </c>
      <c r="C38" s="133" t="s">
        <v>97</v>
      </c>
      <c r="D38" s="133" t="s">
        <v>276</v>
      </c>
      <c r="E38" s="7" t="s">
        <v>151</v>
      </c>
      <c r="F38" s="141">
        <v>137</v>
      </c>
      <c r="G38" s="135">
        <v>612431</v>
      </c>
      <c r="H38" s="135">
        <v>400538</v>
      </c>
      <c r="I38" s="135">
        <v>625012</v>
      </c>
      <c r="J38" s="136">
        <v>102015</v>
      </c>
      <c r="K38" s="144" t="s">
        <v>130</v>
      </c>
      <c r="L38" s="146">
        <v>1760</v>
      </c>
      <c r="M38" s="147">
        <v>985</v>
      </c>
      <c r="N38" s="147">
        <v>981</v>
      </c>
      <c r="O38" s="147">
        <v>978</v>
      </c>
      <c r="P38" s="148">
        <v>974</v>
      </c>
      <c r="R38" s="129"/>
    </row>
    <row r="39" spans="2:18">
      <c r="B39" s="204" t="s">
        <v>78</v>
      </c>
      <c r="C39" s="133" t="s">
        <v>97</v>
      </c>
      <c r="D39" s="133" t="s">
        <v>276</v>
      </c>
      <c r="E39" s="7" t="s">
        <v>151</v>
      </c>
      <c r="F39" s="141">
        <v>137</v>
      </c>
      <c r="G39" s="135">
        <v>612432</v>
      </c>
      <c r="H39" s="135">
        <v>400539</v>
      </c>
      <c r="I39" s="135">
        <v>625013</v>
      </c>
      <c r="J39" s="136">
        <v>102016</v>
      </c>
      <c r="K39" s="144" t="s">
        <v>302</v>
      </c>
      <c r="L39" s="146">
        <v>670</v>
      </c>
      <c r="M39" s="147">
        <v>215</v>
      </c>
      <c r="N39" s="147">
        <v>214</v>
      </c>
      <c r="O39" s="147">
        <v>213</v>
      </c>
      <c r="P39" s="148">
        <v>213</v>
      </c>
      <c r="R39" s="129"/>
    </row>
    <row r="40" spans="2:18">
      <c r="B40" s="204" t="s">
        <v>78</v>
      </c>
      <c r="C40" s="133" t="s">
        <v>97</v>
      </c>
      <c r="D40" s="133" t="s">
        <v>276</v>
      </c>
      <c r="E40" s="7" t="s">
        <v>151</v>
      </c>
      <c r="F40" s="141">
        <v>137</v>
      </c>
      <c r="G40" s="135">
        <v>612433</v>
      </c>
      <c r="H40" s="135">
        <v>400682</v>
      </c>
      <c r="I40" s="135">
        <v>625014</v>
      </c>
      <c r="J40" s="136">
        <v>102017</v>
      </c>
      <c r="K40" s="144" t="s">
        <v>301</v>
      </c>
      <c r="L40" s="146">
        <v>1475</v>
      </c>
      <c r="M40" s="147">
        <v>764</v>
      </c>
      <c r="N40" s="147">
        <v>762</v>
      </c>
      <c r="O40" s="147">
        <v>759</v>
      </c>
      <c r="P40" s="148">
        <v>756</v>
      </c>
      <c r="R40" s="129"/>
    </row>
    <row r="41" spans="2:18">
      <c r="B41" s="204" t="s">
        <v>78</v>
      </c>
      <c r="C41" s="133" t="s">
        <v>97</v>
      </c>
      <c r="D41" s="133" t="s">
        <v>276</v>
      </c>
      <c r="E41" s="7" t="s">
        <v>151</v>
      </c>
      <c r="F41" s="141">
        <v>137</v>
      </c>
      <c r="G41" s="135">
        <v>612434</v>
      </c>
      <c r="H41" s="135">
        <v>400683</v>
      </c>
      <c r="I41" s="135">
        <v>625015</v>
      </c>
      <c r="J41" s="136">
        <v>102015</v>
      </c>
      <c r="K41" s="144" t="s">
        <v>300</v>
      </c>
      <c r="L41" s="146">
        <v>1687</v>
      </c>
      <c r="M41" s="147">
        <v>483</v>
      </c>
      <c r="N41" s="147">
        <v>481</v>
      </c>
      <c r="O41" s="147">
        <v>479</v>
      </c>
      <c r="P41" s="148">
        <v>478</v>
      </c>
      <c r="R41" s="129"/>
    </row>
    <row r="42" spans="2:18">
      <c r="B42" s="204" t="s">
        <v>78</v>
      </c>
      <c r="C42" s="133" t="s">
        <v>97</v>
      </c>
      <c r="D42" s="133" t="s">
        <v>276</v>
      </c>
      <c r="E42" s="7" t="s">
        <v>151</v>
      </c>
      <c r="F42" s="141">
        <v>137</v>
      </c>
      <c r="G42" s="135">
        <v>612435</v>
      </c>
      <c r="H42" s="135">
        <v>400684</v>
      </c>
      <c r="I42" s="135">
        <v>625016</v>
      </c>
      <c r="J42" s="136">
        <v>102016</v>
      </c>
      <c r="K42" s="144" t="s">
        <v>299</v>
      </c>
      <c r="L42" s="146">
        <v>524</v>
      </c>
      <c r="M42" s="147">
        <v>109</v>
      </c>
      <c r="N42" s="147">
        <v>108</v>
      </c>
      <c r="O42" s="147">
        <v>108</v>
      </c>
      <c r="P42" s="148">
        <v>107</v>
      </c>
      <c r="R42" s="129"/>
    </row>
    <row r="43" spans="2:18">
      <c r="B43" s="204" t="s">
        <v>78</v>
      </c>
      <c r="C43" s="133" t="s">
        <v>97</v>
      </c>
      <c r="D43" s="133" t="s">
        <v>276</v>
      </c>
      <c r="E43" s="7" t="s">
        <v>151</v>
      </c>
      <c r="F43" s="141">
        <v>137</v>
      </c>
      <c r="G43" s="135">
        <v>612436</v>
      </c>
      <c r="H43" s="135">
        <v>400685</v>
      </c>
      <c r="I43" s="135">
        <v>625017</v>
      </c>
      <c r="J43" s="136">
        <v>102017</v>
      </c>
      <c r="K43" s="144" t="s">
        <v>135</v>
      </c>
      <c r="L43" s="146">
        <v>110</v>
      </c>
      <c r="M43" s="147">
        <v>61</v>
      </c>
      <c r="N43" s="147">
        <v>61</v>
      </c>
      <c r="O43" s="147">
        <v>61</v>
      </c>
      <c r="P43" s="148">
        <v>61</v>
      </c>
      <c r="R43" s="129"/>
    </row>
    <row r="44" spans="2:18">
      <c r="B44" s="204" t="s">
        <v>78</v>
      </c>
      <c r="C44" s="133" t="s">
        <v>97</v>
      </c>
      <c r="D44" s="133" t="s">
        <v>276</v>
      </c>
      <c r="E44" s="7" t="s">
        <v>151</v>
      </c>
      <c r="F44" s="141">
        <v>137</v>
      </c>
      <c r="G44" s="135">
        <v>613116</v>
      </c>
      <c r="H44" s="135">
        <v>400116</v>
      </c>
      <c r="I44" s="135">
        <v>624618</v>
      </c>
      <c r="J44" s="136">
        <v>400618</v>
      </c>
      <c r="K44" s="144" t="s">
        <v>136</v>
      </c>
      <c r="L44" s="146">
        <v>300</v>
      </c>
      <c r="M44" s="147">
        <v>300</v>
      </c>
      <c r="N44" s="147">
        <v>300</v>
      </c>
      <c r="O44" s="147">
        <v>300</v>
      </c>
      <c r="P44" s="148">
        <v>300</v>
      </c>
      <c r="R44" s="129"/>
    </row>
    <row r="45" spans="2:18">
      <c r="B45" s="204" t="s">
        <v>78</v>
      </c>
      <c r="C45" s="133" t="s">
        <v>97</v>
      </c>
      <c r="D45" s="133" t="s">
        <v>276</v>
      </c>
      <c r="E45" s="7" t="s">
        <v>151</v>
      </c>
      <c r="F45" s="141">
        <v>137</v>
      </c>
      <c r="G45" s="135">
        <v>613165</v>
      </c>
      <c r="H45" s="135">
        <v>400165</v>
      </c>
      <c r="I45" s="135">
        <v>624604</v>
      </c>
      <c r="J45" s="136">
        <v>400604</v>
      </c>
      <c r="K45" s="144" t="s">
        <v>137</v>
      </c>
      <c r="L45" s="146">
        <v>200</v>
      </c>
      <c r="M45" s="147">
        <v>200</v>
      </c>
      <c r="N45" s="147">
        <v>200</v>
      </c>
      <c r="O45" s="147">
        <v>200</v>
      </c>
      <c r="P45" s="148">
        <v>200</v>
      </c>
      <c r="R45" s="129"/>
    </row>
    <row r="46" spans="2:18">
      <c r="B46" s="204" t="s">
        <v>78</v>
      </c>
      <c r="C46" s="133" t="s">
        <v>97</v>
      </c>
      <c r="D46" s="133" t="s">
        <v>277</v>
      </c>
      <c r="E46" s="7" t="s">
        <v>152</v>
      </c>
      <c r="F46" s="141">
        <v>175</v>
      </c>
      <c r="G46" s="135">
        <v>611334</v>
      </c>
      <c r="H46" s="135">
        <v>100334</v>
      </c>
      <c r="I46" s="135">
        <v>624210</v>
      </c>
      <c r="J46" s="136">
        <v>101210</v>
      </c>
      <c r="K46" s="144" t="s">
        <v>115</v>
      </c>
      <c r="L46" s="146">
        <v>1371.8533663199205</v>
      </c>
      <c r="M46" s="147">
        <v>266.66666666666669</v>
      </c>
      <c r="N46" s="147">
        <v>200</v>
      </c>
      <c r="O46" s="147">
        <v>200</v>
      </c>
      <c r="P46" s="148">
        <v>200</v>
      </c>
      <c r="R46" s="129"/>
    </row>
    <row r="47" spans="2:18">
      <c r="B47" s="204" t="s">
        <v>78</v>
      </c>
      <c r="C47" s="133" t="s">
        <v>97</v>
      </c>
      <c r="D47" s="133" t="s">
        <v>277</v>
      </c>
      <c r="E47" s="7" t="s">
        <v>152</v>
      </c>
      <c r="F47" s="141">
        <v>175</v>
      </c>
      <c r="G47" s="135">
        <v>611336</v>
      </c>
      <c r="H47" s="135">
        <v>100336</v>
      </c>
      <c r="I47" s="135">
        <v>624212</v>
      </c>
      <c r="J47" s="136">
        <v>101212</v>
      </c>
      <c r="K47" s="144" t="s">
        <v>116</v>
      </c>
      <c r="L47" s="146">
        <v>59.217504634099754</v>
      </c>
      <c r="M47" s="147">
        <v>24</v>
      </c>
      <c r="N47" s="147">
        <v>20</v>
      </c>
      <c r="O47" s="147">
        <v>20</v>
      </c>
      <c r="P47" s="148">
        <v>20</v>
      </c>
      <c r="R47" s="129"/>
    </row>
    <row r="48" spans="2:18">
      <c r="B48" s="204" t="s">
        <v>78</v>
      </c>
      <c r="C48" s="133" t="s">
        <v>97</v>
      </c>
      <c r="D48" s="133" t="s">
        <v>277</v>
      </c>
      <c r="E48" s="7" t="s">
        <v>152</v>
      </c>
      <c r="F48" s="141">
        <v>175</v>
      </c>
      <c r="G48" s="135">
        <v>611491</v>
      </c>
      <c r="H48" s="135">
        <v>100491</v>
      </c>
      <c r="I48" s="135">
        <v>624221</v>
      </c>
      <c r="J48" s="136">
        <v>101221</v>
      </c>
      <c r="K48" s="144" t="s">
        <v>117</v>
      </c>
      <c r="L48" s="146">
        <v>414.35597044000508</v>
      </c>
      <c r="M48" s="147">
        <v>119.41949630500064</v>
      </c>
      <c r="N48" s="147">
        <v>80</v>
      </c>
      <c r="O48" s="147">
        <v>81</v>
      </c>
      <c r="P48" s="148">
        <v>81</v>
      </c>
      <c r="R48" s="129"/>
    </row>
    <row r="49" spans="2:18">
      <c r="B49" s="204" t="s">
        <v>78</v>
      </c>
      <c r="C49" s="133" t="s">
        <v>97</v>
      </c>
      <c r="D49" s="133" t="s">
        <v>277</v>
      </c>
      <c r="E49" s="7" t="s">
        <v>152</v>
      </c>
      <c r="F49" s="141">
        <v>175</v>
      </c>
      <c r="G49" s="135">
        <v>611490</v>
      </c>
      <c r="H49" s="135">
        <v>100490</v>
      </c>
      <c r="I49" s="135">
        <v>624220</v>
      </c>
      <c r="J49" s="136">
        <v>101220</v>
      </c>
      <c r="K49" s="144" t="s">
        <v>118</v>
      </c>
      <c r="L49" s="146">
        <v>76.697077483139225</v>
      </c>
      <c r="M49" s="147">
        <v>28.085478535012122</v>
      </c>
      <c r="N49" s="147">
        <v>21.717514839393715</v>
      </c>
      <c r="O49" s="147">
        <v>21.768211924311334</v>
      </c>
      <c r="P49" s="148">
        <v>21.81890900922895</v>
      </c>
      <c r="R49" s="129"/>
    </row>
    <row r="50" spans="2:18">
      <c r="B50" s="204" t="s">
        <v>78</v>
      </c>
      <c r="C50" s="133" t="s">
        <v>97</v>
      </c>
      <c r="D50" s="133" t="s">
        <v>277</v>
      </c>
      <c r="E50" s="7" t="s">
        <v>152</v>
      </c>
      <c r="F50" s="141">
        <v>175</v>
      </c>
      <c r="G50" s="135">
        <v>611426</v>
      </c>
      <c r="H50" s="135">
        <v>411426</v>
      </c>
      <c r="I50" s="135">
        <v>624354</v>
      </c>
      <c r="J50" s="136">
        <v>100354</v>
      </c>
      <c r="K50" s="144" t="s">
        <v>119</v>
      </c>
      <c r="L50" s="146">
        <v>1737</v>
      </c>
      <c r="M50" s="147">
        <v>2363</v>
      </c>
      <c r="N50" s="147">
        <v>178</v>
      </c>
      <c r="O50" s="147">
        <v>168</v>
      </c>
      <c r="P50" s="148">
        <v>74.005092346408858</v>
      </c>
      <c r="R50" s="129"/>
    </row>
    <row r="51" spans="2:18">
      <c r="B51" s="204" t="s">
        <v>78</v>
      </c>
      <c r="C51" s="133" t="s">
        <v>97</v>
      </c>
      <c r="D51" s="133" t="s">
        <v>277</v>
      </c>
      <c r="E51" s="7" t="s">
        <v>152</v>
      </c>
      <c r="F51" s="141">
        <v>175</v>
      </c>
      <c r="G51" s="135">
        <v>611492</v>
      </c>
      <c r="H51" s="135">
        <v>100492</v>
      </c>
      <c r="I51" s="135">
        <v>624222</v>
      </c>
      <c r="J51" s="136">
        <v>101222</v>
      </c>
      <c r="K51" s="144" t="s">
        <v>391</v>
      </c>
      <c r="L51" s="146">
        <v>620</v>
      </c>
      <c r="M51" s="147">
        <v>102.16666666666667</v>
      </c>
      <c r="N51" s="147">
        <v>37.666666666666671</v>
      </c>
      <c r="O51" s="147">
        <v>38.166666666666671</v>
      </c>
      <c r="P51" s="148">
        <v>38.666666666666671</v>
      </c>
      <c r="R51" s="129"/>
    </row>
    <row r="52" spans="2:18">
      <c r="B52" s="204" t="s">
        <v>78</v>
      </c>
      <c r="C52" s="133" t="s">
        <v>97</v>
      </c>
      <c r="D52" s="133" t="s">
        <v>277</v>
      </c>
      <c r="E52" s="7" t="s">
        <v>151</v>
      </c>
      <c r="F52" s="141">
        <v>176</v>
      </c>
      <c r="G52" s="135">
        <v>611337</v>
      </c>
      <c r="H52" s="135">
        <v>100337</v>
      </c>
      <c r="I52" s="135">
        <v>624213</v>
      </c>
      <c r="J52" s="136">
        <v>101213</v>
      </c>
      <c r="K52" s="144" t="s">
        <v>120</v>
      </c>
      <c r="L52" s="146">
        <v>1371.8533663199205</v>
      </c>
      <c r="M52" s="147">
        <v>266.66666666666669</v>
      </c>
      <c r="N52" s="147">
        <v>200</v>
      </c>
      <c r="O52" s="147">
        <v>200</v>
      </c>
      <c r="P52" s="148">
        <v>200</v>
      </c>
      <c r="R52" s="129"/>
    </row>
    <row r="53" spans="2:18">
      <c r="B53" s="204" t="s">
        <v>78</v>
      </c>
      <c r="C53" s="133" t="s">
        <v>97</v>
      </c>
      <c r="D53" s="133" t="s">
        <v>277</v>
      </c>
      <c r="E53" s="7" t="s">
        <v>151</v>
      </c>
      <c r="F53" s="141">
        <v>176</v>
      </c>
      <c r="G53" s="135">
        <v>611339</v>
      </c>
      <c r="H53" s="135">
        <v>100339</v>
      </c>
      <c r="I53" s="135">
        <v>624215</v>
      </c>
      <c r="J53" s="136">
        <v>101215</v>
      </c>
      <c r="K53" s="144" t="s">
        <v>121</v>
      </c>
      <c r="L53" s="146">
        <v>59.217504634099754</v>
      </c>
      <c r="M53" s="147">
        <v>24</v>
      </c>
      <c r="N53" s="147">
        <v>20</v>
      </c>
      <c r="O53" s="147">
        <v>20</v>
      </c>
      <c r="P53" s="148">
        <v>20</v>
      </c>
      <c r="R53" s="129"/>
    </row>
    <row r="54" spans="2:18">
      <c r="B54" s="204" t="s">
        <v>78</v>
      </c>
      <c r="C54" s="133" t="s">
        <v>97</v>
      </c>
      <c r="D54" s="133" t="s">
        <v>277</v>
      </c>
      <c r="E54" s="7" t="s">
        <v>151</v>
      </c>
      <c r="F54" s="141">
        <v>176</v>
      </c>
      <c r="G54" s="135">
        <v>611495</v>
      </c>
      <c r="H54" s="135">
        <v>100495</v>
      </c>
      <c r="I54" s="135">
        <v>624225</v>
      </c>
      <c r="J54" s="136">
        <v>101225</v>
      </c>
      <c r="K54" s="144" t="s">
        <v>122</v>
      </c>
      <c r="L54" s="146">
        <v>76.697077483139225</v>
      </c>
      <c r="M54" s="147">
        <v>28.085478535012122</v>
      </c>
      <c r="N54" s="147">
        <v>21.717514839393715</v>
      </c>
      <c r="O54" s="147">
        <v>21.768211924311334</v>
      </c>
      <c r="P54" s="148">
        <v>21.81890900922895</v>
      </c>
      <c r="R54" s="129"/>
    </row>
    <row r="55" spans="2:18">
      <c r="B55" s="204" t="s">
        <v>78</v>
      </c>
      <c r="C55" s="133" t="s">
        <v>97</v>
      </c>
      <c r="D55" s="133" t="s">
        <v>277</v>
      </c>
      <c r="E55" s="7" t="s">
        <v>151</v>
      </c>
      <c r="F55" s="141">
        <v>176</v>
      </c>
      <c r="G55" s="135">
        <v>611496</v>
      </c>
      <c r="H55" s="135">
        <v>100496</v>
      </c>
      <c r="I55" s="135">
        <v>624226</v>
      </c>
      <c r="J55" s="136">
        <v>101226</v>
      </c>
      <c r="K55" s="144" t="s">
        <v>123</v>
      </c>
      <c r="L55" s="146">
        <v>450.83351711450564</v>
      </c>
      <c r="M55" s="147">
        <v>129.74138996938967</v>
      </c>
      <c r="N55" s="147">
        <v>87.379944033888961</v>
      </c>
      <c r="O55" s="147">
        <v>99.379944033888961</v>
      </c>
      <c r="P55" s="148">
        <v>94.759888067777922</v>
      </c>
      <c r="R55" s="129"/>
    </row>
    <row r="56" spans="2:18">
      <c r="B56" s="204" t="s">
        <v>78</v>
      </c>
      <c r="C56" s="133" t="s">
        <v>97</v>
      </c>
      <c r="D56" s="133" t="s">
        <v>277</v>
      </c>
      <c r="E56" s="7" t="s">
        <v>151</v>
      </c>
      <c r="F56" s="141">
        <v>176</v>
      </c>
      <c r="G56" s="135">
        <v>611427</v>
      </c>
      <c r="H56" s="135">
        <v>411427</v>
      </c>
      <c r="I56" s="135">
        <v>624355</v>
      </c>
      <c r="J56" s="136">
        <v>100355</v>
      </c>
      <c r="K56" s="144" t="s">
        <v>124</v>
      </c>
      <c r="L56" s="146">
        <v>1737</v>
      </c>
      <c r="M56" s="147">
        <v>2363</v>
      </c>
      <c r="N56" s="147">
        <v>178</v>
      </c>
      <c r="O56" s="147">
        <v>168</v>
      </c>
      <c r="P56" s="148">
        <v>74.005092346408858</v>
      </c>
      <c r="R56" s="129"/>
    </row>
    <row r="57" spans="2:18">
      <c r="B57" s="204" t="s">
        <v>78</v>
      </c>
      <c r="C57" s="133" t="s">
        <v>97</v>
      </c>
      <c r="D57" s="133" t="s">
        <v>277</v>
      </c>
      <c r="E57" s="7" t="s">
        <v>151</v>
      </c>
      <c r="F57" s="141">
        <v>176</v>
      </c>
      <c r="G57" s="135">
        <v>611497</v>
      </c>
      <c r="H57" s="135">
        <v>100497</v>
      </c>
      <c r="I57" s="135">
        <v>624227</v>
      </c>
      <c r="J57" s="136">
        <v>101227</v>
      </c>
      <c r="K57" s="144" t="s">
        <v>392</v>
      </c>
      <c r="L57" s="146">
        <v>620</v>
      </c>
      <c r="M57" s="147">
        <v>102.16666666666667</v>
      </c>
      <c r="N57" s="147">
        <v>37.666666666666671</v>
      </c>
      <c r="O57" s="147">
        <v>38.166666666666671</v>
      </c>
      <c r="P57" s="148">
        <v>38.666666666666671</v>
      </c>
      <c r="R57" s="129"/>
    </row>
    <row r="58" spans="2:18">
      <c r="B58" s="204"/>
      <c r="C58" s="133"/>
      <c r="D58" s="133"/>
      <c r="E58" s="7"/>
      <c r="F58" s="141"/>
      <c r="G58" s="135"/>
      <c r="H58" s="135"/>
      <c r="I58" s="135"/>
      <c r="J58" s="136"/>
      <c r="K58" s="144"/>
      <c r="L58" s="146">
        <v>0</v>
      </c>
      <c r="M58" s="147">
        <v>0</v>
      </c>
      <c r="N58" s="147">
        <v>0</v>
      </c>
      <c r="O58" s="147">
        <v>0</v>
      </c>
      <c r="P58" s="148">
        <v>0</v>
      </c>
      <c r="R58" s="129"/>
    </row>
    <row r="59" spans="2:18">
      <c r="B59" s="204"/>
      <c r="C59" s="133"/>
      <c r="D59" s="133"/>
      <c r="E59" s="7"/>
      <c r="F59" s="141"/>
      <c r="G59" s="135"/>
      <c r="H59" s="135"/>
      <c r="I59" s="135"/>
      <c r="J59" s="136"/>
      <c r="K59" s="144"/>
      <c r="L59" s="146">
        <v>0</v>
      </c>
      <c r="M59" s="147">
        <v>0</v>
      </c>
      <c r="N59" s="147">
        <v>0</v>
      </c>
      <c r="O59" s="147">
        <v>0</v>
      </c>
      <c r="P59" s="148">
        <v>0</v>
      </c>
      <c r="R59" s="129"/>
    </row>
    <row r="60" spans="2:18">
      <c r="B60" s="204"/>
      <c r="C60" s="133"/>
      <c r="D60" s="133"/>
      <c r="E60" s="7"/>
      <c r="F60" s="141"/>
      <c r="G60" s="135"/>
      <c r="H60" s="135"/>
      <c r="I60" s="135"/>
      <c r="J60" s="136"/>
      <c r="K60" s="144"/>
      <c r="L60" s="146">
        <v>0</v>
      </c>
      <c r="M60" s="147">
        <v>0</v>
      </c>
      <c r="N60" s="147">
        <v>0</v>
      </c>
      <c r="O60" s="147">
        <v>0</v>
      </c>
      <c r="P60" s="148">
        <v>0</v>
      </c>
      <c r="R60" s="129"/>
    </row>
    <row r="61" spans="2:18">
      <c r="B61" s="204"/>
      <c r="C61" s="133"/>
      <c r="D61" s="133"/>
      <c r="E61" s="7"/>
      <c r="F61" s="141"/>
      <c r="G61" s="135"/>
      <c r="H61" s="135"/>
      <c r="I61" s="135"/>
      <c r="J61" s="136"/>
      <c r="K61" s="144"/>
      <c r="L61" s="146">
        <v>0</v>
      </c>
      <c r="M61" s="147">
        <v>0</v>
      </c>
      <c r="N61" s="147">
        <v>0</v>
      </c>
      <c r="O61" s="147">
        <v>0</v>
      </c>
      <c r="P61" s="148">
        <v>0</v>
      </c>
      <c r="R61" s="129"/>
    </row>
    <row r="62" spans="2:18">
      <c r="B62" s="204"/>
      <c r="C62" s="133"/>
      <c r="D62" s="133"/>
      <c r="E62" s="7"/>
      <c r="F62" s="141"/>
      <c r="G62" s="135"/>
      <c r="H62" s="135"/>
      <c r="I62" s="135"/>
      <c r="J62" s="136"/>
      <c r="K62" s="144"/>
      <c r="L62" s="146">
        <v>0</v>
      </c>
      <c r="M62" s="147">
        <v>0</v>
      </c>
      <c r="N62" s="147">
        <v>0</v>
      </c>
      <c r="O62" s="147">
        <v>0</v>
      </c>
      <c r="P62" s="148">
        <v>0</v>
      </c>
      <c r="R62" s="129"/>
    </row>
    <row r="63" spans="2:18">
      <c r="B63" s="204"/>
      <c r="C63" s="133"/>
      <c r="D63" s="133"/>
      <c r="E63" s="7"/>
      <c r="F63" s="141"/>
      <c r="G63" s="135"/>
      <c r="H63" s="135"/>
      <c r="I63" s="135"/>
      <c r="J63" s="136"/>
      <c r="K63" s="144"/>
      <c r="L63" s="146">
        <v>0</v>
      </c>
      <c r="M63" s="147">
        <v>0</v>
      </c>
      <c r="N63" s="147">
        <v>0</v>
      </c>
      <c r="O63" s="147">
        <v>0</v>
      </c>
      <c r="P63" s="148">
        <v>0</v>
      </c>
      <c r="R63" s="129"/>
    </row>
    <row r="64" spans="2:18">
      <c r="B64" s="204"/>
      <c r="C64" s="133"/>
      <c r="D64" s="133"/>
      <c r="E64" s="7"/>
      <c r="F64" s="141"/>
      <c r="G64" s="135"/>
      <c r="H64" s="135"/>
      <c r="I64" s="135"/>
      <c r="J64" s="136"/>
      <c r="K64" s="144"/>
      <c r="L64" s="146">
        <v>0</v>
      </c>
      <c r="M64" s="147">
        <v>0</v>
      </c>
      <c r="N64" s="147">
        <v>0</v>
      </c>
      <c r="O64" s="147">
        <v>0</v>
      </c>
      <c r="P64" s="148">
        <v>0</v>
      </c>
      <c r="R64" s="129"/>
    </row>
    <row r="65" spans="2:18">
      <c r="B65" s="204"/>
      <c r="C65" s="133"/>
      <c r="D65" s="133"/>
      <c r="E65" s="7"/>
      <c r="F65" s="141"/>
      <c r="G65" s="135"/>
      <c r="H65" s="135"/>
      <c r="I65" s="135"/>
      <c r="J65" s="136"/>
      <c r="K65" s="144"/>
      <c r="L65" s="146">
        <v>0</v>
      </c>
      <c r="M65" s="147">
        <v>0</v>
      </c>
      <c r="N65" s="147">
        <v>0</v>
      </c>
      <c r="O65" s="147">
        <v>0</v>
      </c>
      <c r="P65" s="148">
        <v>0</v>
      </c>
      <c r="R65" s="129"/>
    </row>
    <row r="66" spans="2:18">
      <c r="B66" s="204"/>
      <c r="C66" s="133"/>
      <c r="D66" s="133"/>
      <c r="E66" s="7"/>
      <c r="F66" s="141"/>
      <c r="G66" s="135"/>
      <c r="H66" s="135"/>
      <c r="I66" s="135"/>
      <c r="J66" s="136"/>
      <c r="K66" s="144"/>
      <c r="L66" s="146">
        <v>0</v>
      </c>
      <c r="M66" s="147">
        <v>0</v>
      </c>
      <c r="N66" s="147">
        <v>0</v>
      </c>
      <c r="O66" s="147">
        <v>0</v>
      </c>
      <c r="P66" s="148">
        <v>0</v>
      </c>
      <c r="R66" s="129"/>
    </row>
    <row r="67" spans="2:18">
      <c r="B67" s="204"/>
      <c r="C67" s="133"/>
      <c r="D67" s="133"/>
      <c r="E67" s="7"/>
      <c r="F67" s="141"/>
      <c r="G67" s="135"/>
      <c r="H67" s="135"/>
      <c r="I67" s="135"/>
      <c r="J67" s="136"/>
      <c r="K67" s="144"/>
      <c r="L67" s="146">
        <v>0</v>
      </c>
      <c r="M67" s="147">
        <v>0</v>
      </c>
      <c r="N67" s="147">
        <v>0</v>
      </c>
      <c r="O67" s="147">
        <v>0</v>
      </c>
      <c r="P67" s="148">
        <v>0</v>
      </c>
      <c r="R67" s="129"/>
    </row>
    <row r="68" spans="2:18">
      <c r="B68" s="204"/>
      <c r="C68" s="133"/>
      <c r="D68" s="133"/>
      <c r="E68" s="133"/>
      <c r="F68" s="141"/>
      <c r="G68" s="135"/>
      <c r="H68" s="135"/>
      <c r="I68" s="135"/>
      <c r="J68" s="136"/>
      <c r="K68" s="144"/>
      <c r="L68" s="146">
        <v>0</v>
      </c>
      <c r="M68" s="147">
        <v>0</v>
      </c>
      <c r="N68" s="147">
        <v>0</v>
      </c>
      <c r="O68" s="147">
        <v>0</v>
      </c>
      <c r="P68" s="148">
        <v>0</v>
      </c>
      <c r="R68" s="129"/>
    </row>
    <row r="69" spans="2:18">
      <c r="B69" s="204"/>
      <c r="C69" s="133"/>
      <c r="D69" s="133"/>
      <c r="E69" s="133"/>
      <c r="F69" s="141"/>
      <c r="G69" s="135"/>
      <c r="H69" s="135"/>
      <c r="I69" s="135"/>
      <c r="J69" s="136"/>
      <c r="K69" s="144"/>
      <c r="L69" s="146">
        <v>0</v>
      </c>
      <c r="M69" s="147">
        <v>0</v>
      </c>
      <c r="N69" s="147">
        <v>0</v>
      </c>
      <c r="O69" s="147">
        <v>0</v>
      </c>
      <c r="P69" s="148">
        <v>0</v>
      </c>
      <c r="R69" s="129"/>
    </row>
    <row r="70" spans="2:18">
      <c r="B70" s="204"/>
      <c r="C70" s="133"/>
      <c r="D70" s="133"/>
      <c r="E70" s="133"/>
      <c r="F70" s="141"/>
      <c r="G70" s="135"/>
      <c r="H70" s="135"/>
      <c r="I70" s="135"/>
      <c r="J70" s="136"/>
      <c r="K70" s="144"/>
      <c r="L70" s="146">
        <v>0</v>
      </c>
      <c r="M70" s="147">
        <v>0</v>
      </c>
      <c r="N70" s="147">
        <v>0</v>
      </c>
      <c r="O70" s="147">
        <v>0</v>
      </c>
      <c r="P70" s="148">
        <v>0</v>
      </c>
      <c r="R70" s="129"/>
    </row>
    <row r="71" spans="2:18">
      <c r="B71" s="204"/>
      <c r="C71" s="133"/>
      <c r="D71" s="133"/>
      <c r="E71" s="133"/>
      <c r="F71" s="141"/>
      <c r="G71" s="135"/>
      <c r="H71" s="135"/>
      <c r="I71" s="135"/>
      <c r="J71" s="136"/>
      <c r="K71" s="144"/>
      <c r="L71" s="146">
        <v>0</v>
      </c>
      <c r="M71" s="147">
        <v>0</v>
      </c>
      <c r="N71" s="147">
        <v>0</v>
      </c>
      <c r="O71" s="147">
        <v>0</v>
      </c>
      <c r="P71" s="148">
        <v>0</v>
      </c>
      <c r="R71" s="129"/>
    </row>
    <row r="72" spans="2:18">
      <c r="B72" s="204"/>
      <c r="C72" s="133"/>
      <c r="D72" s="133"/>
      <c r="E72" s="133"/>
      <c r="F72" s="141"/>
      <c r="G72" s="135"/>
      <c r="H72" s="135"/>
      <c r="I72" s="135"/>
      <c r="J72" s="136"/>
      <c r="K72" s="144"/>
      <c r="L72" s="146">
        <v>0</v>
      </c>
      <c r="M72" s="147">
        <v>0</v>
      </c>
      <c r="N72" s="147">
        <v>0</v>
      </c>
      <c r="O72" s="147">
        <v>0</v>
      </c>
      <c r="P72" s="148">
        <v>0</v>
      </c>
      <c r="R72" s="129"/>
    </row>
    <row r="73" spans="2:18">
      <c r="B73" s="204"/>
      <c r="C73" s="133"/>
      <c r="D73" s="133"/>
      <c r="E73" s="133"/>
      <c r="F73" s="141"/>
      <c r="G73" s="135"/>
      <c r="H73" s="135"/>
      <c r="I73" s="135"/>
      <c r="J73" s="136"/>
      <c r="K73" s="144"/>
      <c r="L73" s="146">
        <v>0</v>
      </c>
      <c r="M73" s="147">
        <v>0</v>
      </c>
      <c r="N73" s="147">
        <v>0</v>
      </c>
      <c r="O73" s="147">
        <v>0</v>
      </c>
      <c r="P73" s="148">
        <v>0</v>
      </c>
      <c r="R73" s="129"/>
    </row>
    <row r="74" spans="2:18">
      <c r="B74" s="204"/>
      <c r="C74" s="133"/>
      <c r="D74" s="133"/>
      <c r="E74" s="133"/>
      <c r="F74" s="141"/>
      <c r="G74" s="135"/>
      <c r="H74" s="135"/>
      <c r="I74" s="135"/>
      <c r="J74" s="136"/>
      <c r="K74" s="144"/>
      <c r="L74" s="146">
        <v>0</v>
      </c>
      <c r="M74" s="147">
        <v>0</v>
      </c>
      <c r="N74" s="147">
        <v>0</v>
      </c>
      <c r="O74" s="147">
        <v>0</v>
      </c>
      <c r="P74" s="148">
        <v>0</v>
      </c>
      <c r="R74" s="129"/>
    </row>
    <row r="75" spans="2:18">
      <c r="B75" s="204"/>
      <c r="C75" s="133"/>
      <c r="D75" s="133"/>
      <c r="E75" s="133"/>
      <c r="F75" s="141"/>
      <c r="G75" s="135"/>
      <c r="H75" s="135"/>
      <c r="I75" s="135"/>
      <c r="J75" s="136"/>
      <c r="K75" s="144"/>
      <c r="L75" s="146">
        <v>0</v>
      </c>
      <c r="M75" s="147">
        <v>0</v>
      </c>
      <c r="N75" s="147">
        <v>0</v>
      </c>
      <c r="O75" s="147">
        <v>0</v>
      </c>
      <c r="P75" s="148">
        <v>0</v>
      </c>
      <c r="R75" s="129"/>
    </row>
    <row r="76" spans="2:18">
      <c r="B76" s="204"/>
      <c r="C76" s="133"/>
      <c r="D76" s="133"/>
      <c r="E76" s="133"/>
      <c r="F76" s="141"/>
      <c r="G76" s="135"/>
      <c r="H76" s="135"/>
      <c r="I76" s="135"/>
      <c r="J76" s="136"/>
      <c r="K76" s="144"/>
      <c r="L76" s="146">
        <v>0</v>
      </c>
      <c r="M76" s="147">
        <v>0</v>
      </c>
      <c r="N76" s="147">
        <v>0</v>
      </c>
      <c r="O76" s="147">
        <v>0</v>
      </c>
      <c r="P76" s="148">
        <v>0</v>
      </c>
      <c r="R76" s="129"/>
    </row>
    <row r="77" spans="2:18">
      <c r="B77" s="204"/>
      <c r="C77" s="133"/>
      <c r="D77" s="133"/>
      <c r="E77" s="133"/>
      <c r="F77" s="141"/>
      <c r="G77" s="135"/>
      <c r="H77" s="135"/>
      <c r="I77" s="135"/>
      <c r="J77" s="136"/>
      <c r="K77" s="144"/>
      <c r="L77" s="146">
        <v>0</v>
      </c>
      <c r="M77" s="147">
        <v>0</v>
      </c>
      <c r="N77" s="147">
        <v>0</v>
      </c>
      <c r="O77" s="147">
        <v>0</v>
      </c>
      <c r="P77" s="148">
        <v>0</v>
      </c>
      <c r="R77" s="129"/>
    </row>
    <row r="78" spans="2:18">
      <c r="B78" s="204"/>
      <c r="C78" s="133"/>
      <c r="D78" s="133"/>
      <c r="E78" s="133"/>
      <c r="F78" s="141"/>
      <c r="G78" s="135"/>
      <c r="H78" s="135"/>
      <c r="I78" s="135"/>
      <c r="J78" s="136"/>
      <c r="K78" s="144"/>
      <c r="L78" s="146">
        <v>0</v>
      </c>
      <c r="M78" s="147">
        <v>0</v>
      </c>
      <c r="N78" s="147">
        <v>0</v>
      </c>
      <c r="O78" s="147">
        <v>0</v>
      </c>
      <c r="P78" s="148">
        <v>0</v>
      </c>
      <c r="R78" s="129"/>
    </row>
    <row r="79" spans="2:18">
      <c r="B79" s="204"/>
      <c r="C79" s="134"/>
      <c r="D79" s="134"/>
      <c r="E79" s="134"/>
      <c r="F79" s="142"/>
      <c r="G79" s="137"/>
      <c r="H79" s="137"/>
      <c r="I79" s="137"/>
      <c r="J79" s="138"/>
      <c r="K79" s="145"/>
      <c r="L79" s="150">
        <v>0</v>
      </c>
      <c r="M79" s="164">
        <v>0</v>
      </c>
      <c r="N79" s="164">
        <v>0</v>
      </c>
      <c r="O79" s="164">
        <v>0</v>
      </c>
      <c r="P79" s="165">
        <v>0</v>
      </c>
      <c r="R79" s="129">
        <v>0</v>
      </c>
    </row>
    <row r="80" spans="2:18">
      <c r="P80" s="160"/>
      <c r="R80" s="129"/>
    </row>
    <row r="81" spans="2:18">
      <c r="B81" s="128" t="s">
        <v>89</v>
      </c>
      <c r="L81" s="160">
        <v>0</v>
      </c>
      <c r="M81" s="160">
        <v>0</v>
      </c>
      <c r="N81" s="160">
        <v>0</v>
      </c>
      <c r="O81" s="160">
        <v>0</v>
      </c>
      <c r="P81" s="160">
        <v>0</v>
      </c>
      <c r="R81" s="129">
        <f>SUM(L81:P81)</f>
        <v>0</v>
      </c>
    </row>
    <row r="82" spans="2:18">
      <c r="L82" s="258"/>
      <c r="R82" s="160"/>
    </row>
    <row r="83" spans="2:18">
      <c r="C83" s="332" t="s">
        <v>98</v>
      </c>
      <c r="D83" s="291"/>
      <c r="E83" s="291"/>
      <c r="F83" s="291"/>
      <c r="G83" s="291"/>
      <c r="H83" s="291"/>
      <c r="I83" s="291"/>
      <c r="J83" s="291"/>
      <c r="K83" s="291" t="s">
        <v>364</v>
      </c>
      <c r="L83" s="333">
        <f>SUMIFS(L$8:L$79,$K$8:$K$79,"*"&amp;$K83&amp;"*",$E$8:$E$79,"M")-L84</f>
        <v>12683</v>
      </c>
      <c r="M83" s="333">
        <f t="shared" ref="M83:P83" si="0">SUMIFS(M$8:M$79,$K$8:$K$79,"*"&amp;$K83&amp;"*",$E$8:$E$79,"M")-M84</f>
        <v>1449</v>
      </c>
      <c r="N83" s="333">
        <f t="shared" si="0"/>
        <v>1443</v>
      </c>
      <c r="O83" s="333">
        <f t="shared" si="0"/>
        <v>1438</v>
      </c>
      <c r="P83" s="334">
        <f t="shared" si="0"/>
        <v>1432</v>
      </c>
      <c r="R83" s="160"/>
    </row>
    <row r="84" spans="2:18">
      <c r="C84" s="332" t="s">
        <v>99</v>
      </c>
      <c r="D84" s="291"/>
      <c r="E84" s="291"/>
      <c r="F84" s="291"/>
      <c r="G84" s="291"/>
      <c r="H84" s="291"/>
      <c r="I84" s="291"/>
      <c r="J84" s="291"/>
      <c r="K84" s="291" t="s">
        <v>378</v>
      </c>
      <c r="L84" s="333">
        <f t="shared" ref="L84:L88" si="1">SUMIFS(L$8:L$79,$K$8:$K$79,"*"&amp;$K84&amp;"*",$E$8:$E$79,"M")</f>
        <v>1094</v>
      </c>
      <c r="M84" s="333">
        <f t="shared" ref="M84:P88" si="2">SUMIFS(M$8:M$79,$K$8:$K$79,"*"&amp;$K84&amp;"*",$E$8:$E$79,"M")</f>
        <v>332</v>
      </c>
      <c r="N84" s="333">
        <f t="shared" si="2"/>
        <v>331</v>
      </c>
      <c r="O84" s="333">
        <f t="shared" si="2"/>
        <v>329</v>
      </c>
      <c r="P84" s="334">
        <f t="shared" si="2"/>
        <v>329</v>
      </c>
      <c r="R84" s="160"/>
    </row>
    <row r="85" spans="2:18">
      <c r="C85" s="332" t="s">
        <v>100</v>
      </c>
      <c r="D85" s="291"/>
      <c r="E85" s="291"/>
      <c r="F85" s="291"/>
      <c r="G85" s="291"/>
      <c r="H85" s="291"/>
      <c r="I85" s="291"/>
      <c r="J85" s="291"/>
      <c r="K85" s="291" t="s">
        <v>380</v>
      </c>
      <c r="L85" s="333">
        <f t="shared" si="1"/>
        <v>4311</v>
      </c>
      <c r="M85" s="333">
        <f t="shared" si="2"/>
        <v>1218</v>
      </c>
      <c r="N85" s="333">
        <f t="shared" si="2"/>
        <v>1215</v>
      </c>
      <c r="O85" s="333">
        <f t="shared" si="2"/>
        <v>1210</v>
      </c>
      <c r="P85" s="334">
        <f t="shared" si="2"/>
        <v>1206</v>
      </c>
      <c r="R85" s="160"/>
    </row>
    <row r="86" spans="2:18">
      <c r="C86" s="332" t="s">
        <v>101</v>
      </c>
      <c r="D86" s="291"/>
      <c r="E86" s="291"/>
      <c r="F86" s="291"/>
      <c r="G86" s="291"/>
      <c r="H86" s="291"/>
      <c r="I86" s="291"/>
      <c r="J86" s="291"/>
      <c r="K86" s="291" t="s">
        <v>381</v>
      </c>
      <c r="L86" s="333">
        <f>SUMIFS(L$8:L$79,$K$8:$K$79,"*"&amp;$K86&amp;"*",$E$8:$E$79,"M")-L87</f>
        <v>4238</v>
      </c>
      <c r="M86" s="333">
        <f t="shared" ref="M86:P86" si="3">SUMIFS(M$8:M$79,$K$8:$K$79,"*"&amp;$K86&amp;"*",$E$8:$E$79,"M")-M87</f>
        <v>720</v>
      </c>
      <c r="N86" s="333">
        <f t="shared" si="3"/>
        <v>717</v>
      </c>
      <c r="O86" s="333">
        <f t="shared" si="3"/>
        <v>714</v>
      </c>
      <c r="P86" s="334">
        <f t="shared" si="3"/>
        <v>712</v>
      </c>
      <c r="R86" s="160"/>
    </row>
    <row r="87" spans="2:18">
      <c r="C87" s="332" t="s">
        <v>102</v>
      </c>
      <c r="D87" s="291"/>
      <c r="E87" s="291"/>
      <c r="F87" s="291"/>
      <c r="G87" s="291"/>
      <c r="H87" s="291"/>
      <c r="I87" s="291"/>
      <c r="J87" s="291"/>
      <c r="K87" s="291" t="s">
        <v>379</v>
      </c>
      <c r="L87" s="333">
        <f t="shared" si="1"/>
        <v>807</v>
      </c>
      <c r="M87" s="333">
        <f t="shared" si="2"/>
        <v>204</v>
      </c>
      <c r="N87" s="333">
        <f t="shared" si="2"/>
        <v>203</v>
      </c>
      <c r="O87" s="333">
        <f t="shared" si="2"/>
        <v>203</v>
      </c>
      <c r="P87" s="334">
        <f t="shared" si="2"/>
        <v>201</v>
      </c>
      <c r="R87" s="160"/>
    </row>
    <row r="88" spans="2:18">
      <c r="C88" s="332" t="s">
        <v>103</v>
      </c>
      <c r="D88" s="291"/>
      <c r="E88" s="291"/>
      <c r="F88" s="291"/>
      <c r="G88" s="291"/>
      <c r="H88" s="291"/>
      <c r="I88" s="291"/>
      <c r="J88" s="291"/>
      <c r="K88" s="291" t="s">
        <v>369</v>
      </c>
      <c r="L88" s="333">
        <f t="shared" si="1"/>
        <v>390</v>
      </c>
      <c r="M88" s="333">
        <f t="shared" si="2"/>
        <v>94</v>
      </c>
      <c r="N88" s="333">
        <f t="shared" si="2"/>
        <v>93</v>
      </c>
      <c r="O88" s="333">
        <f>SUMIFS(O$8:O$79,$K$8:$K$79,"*"&amp;$K88&amp;"*",$E$8:$E$79,"M")</f>
        <v>93</v>
      </c>
      <c r="P88" s="334">
        <f t="shared" si="2"/>
        <v>93</v>
      </c>
      <c r="R88" s="129">
        <f>SUM(L8:P31)-SUM(L83:P88)</f>
        <v>0</v>
      </c>
    </row>
    <row r="89" spans="2:18">
      <c r="R89" s="160"/>
    </row>
    <row r="90" spans="2:18">
      <c r="R90" s="160"/>
    </row>
    <row r="91" spans="2:18">
      <c r="C91" s="332" t="s">
        <v>384</v>
      </c>
      <c r="D91" s="291"/>
      <c r="E91" s="291"/>
      <c r="F91" s="291"/>
      <c r="G91" s="291"/>
      <c r="H91" s="291"/>
      <c r="I91" s="291"/>
      <c r="J91" s="291"/>
      <c r="K91" s="291" t="s">
        <v>118</v>
      </c>
      <c r="L91" s="333">
        <f>SUMIF($K$8:$K$79,$K91,L$8:L$79)</f>
        <v>76.697077483139225</v>
      </c>
      <c r="M91" s="333">
        <f t="shared" ref="M91:P91" si="4">SUMIF($K$8:$K$79,$K91,M$8:M$79)</f>
        <v>28.085478535012122</v>
      </c>
      <c r="N91" s="333">
        <f t="shared" si="4"/>
        <v>21.717514839393715</v>
      </c>
      <c r="O91" s="333">
        <f t="shared" si="4"/>
        <v>21.768211924311334</v>
      </c>
      <c r="P91" s="334">
        <f t="shared" si="4"/>
        <v>21.81890900922895</v>
      </c>
    </row>
    <row r="92" spans="2:18">
      <c r="C92" s="332" t="s">
        <v>385</v>
      </c>
      <c r="D92" s="291"/>
      <c r="E92" s="291"/>
      <c r="F92" s="291"/>
      <c r="G92" s="291"/>
      <c r="H92" s="291"/>
      <c r="I92" s="291"/>
      <c r="J92" s="291"/>
      <c r="K92" s="291" t="s">
        <v>117</v>
      </c>
      <c r="L92" s="333">
        <f t="shared" ref="L92:P94" si="5">SUMIF($K$8:$K$79,$K92,L$8:L$79)</f>
        <v>414.35597044000508</v>
      </c>
      <c r="M92" s="333">
        <f t="shared" si="5"/>
        <v>119.41949630500064</v>
      </c>
      <c r="N92" s="333">
        <f t="shared" si="5"/>
        <v>80</v>
      </c>
      <c r="O92" s="333">
        <f t="shared" si="5"/>
        <v>81</v>
      </c>
      <c r="P92" s="334">
        <f t="shared" si="5"/>
        <v>81</v>
      </c>
      <c r="R92" s="160"/>
    </row>
    <row r="93" spans="2:18">
      <c r="C93" s="332" t="s">
        <v>386</v>
      </c>
      <c r="D93" s="291"/>
      <c r="E93" s="291"/>
      <c r="F93" s="291"/>
      <c r="G93" s="291"/>
      <c r="H93" s="291"/>
      <c r="I93" s="291"/>
      <c r="J93" s="291"/>
      <c r="K93" s="291" t="s">
        <v>119</v>
      </c>
      <c r="L93" s="333">
        <f t="shared" si="5"/>
        <v>1737</v>
      </c>
      <c r="M93" s="333">
        <f t="shared" si="5"/>
        <v>2363</v>
      </c>
      <c r="N93" s="333">
        <f t="shared" si="5"/>
        <v>178</v>
      </c>
      <c r="O93" s="333">
        <f t="shared" si="5"/>
        <v>168</v>
      </c>
      <c r="P93" s="334">
        <f t="shared" si="5"/>
        <v>74.005092346408858</v>
      </c>
    </row>
    <row r="94" spans="2:18">
      <c r="C94" s="332" t="s">
        <v>418</v>
      </c>
      <c r="D94" s="291"/>
      <c r="E94" s="291"/>
      <c r="F94" s="291"/>
      <c r="G94" s="291"/>
      <c r="H94" s="291"/>
      <c r="I94" s="291"/>
      <c r="J94" s="291"/>
      <c r="K94" s="291" t="s">
        <v>391</v>
      </c>
      <c r="L94" s="333">
        <f t="shared" si="5"/>
        <v>620</v>
      </c>
      <c r="M94" s="333">
        <f t="shared" si="5"/>
        <v>102.16666666666667</v>
      </c>
      <c r="N94" s="333">
        <f t="shared" si="5"/>
        <v>37.666666666666671</v>
      </c>
      <c r="O94" s="333">
        <f t="shared" si="5"/>
        <v>38.166666666666671</v>
      </c>
      <c r="P94" s="334">
        <f t="shared" si="5"/>
        <v>38.666666666666671</v>
      </c>
      <c r="R94" s="129">
        <f>SUM(L91:P94)-SUM(L48:P51)</f>
        <v>0</v>
      </c>
    </row>
    <row r="95" spans="2:18">
      <c r="R95" s="160"/>
    </row>
    <row r="96" spans="2:18">
      <c r="C96" s="1" t="s">
        <v>424</v>
      </c>
      <c r="R96" s="160"/>
    </row>
    <row r="97" spans="3:21">
      <c r="C97" s="332" t="s">
        <v>98</v>
      </c>
      <c r="D97" s="291"/>
      <c r="E97" s="291"/>
      <c r="F97" s="291"/>
      <c r="G97" s="291"/>
      <c r="H97" s="291"/>
      <c r="I97" s="291"/>
      <c r="J97" s="291"/>
      <c r="K97" s="291"/>
      <c r="L97" s="355">
        <v>965</v>
      </c>
      <c r="M97" s="355">
        <v>985</v>
      </c>
      <c r="N97" s="355">
        <v>981</v>
      </c>
      <c r="O97" s="355">
        <v>978</v>
      </c>
      <c r="P97" s="356">
        <v>974</v>
      </c>
      <c r="R97" s="160"/>
      <c r="T97" s="258"/>
      <c r="U97" s="258"/>
    </row>
    <row r="98" spans="3:21">
      <c r="C98" s="332" t="s">
        <v>99</v>
      </c>
      <c r="D98" s="291"/>
      <c r="E98" s="291"/>
      <c r="F98" s="291"/>
      <c r="G98" s="291"/>
      <c r="H98" s="291"/>
      <c r="I98" s="291"/>
      <c r="J98" s="291"/>
      <c r="K98" s="291"/>
      <c r="L98" s="355">
        <v>211</v>
      </c>
      <c r="M98" s="355">
        <v>215</v>
      </c>
      <c r="N98" s="355">
        <v>214</v>
      </c>
      <c r="O98" s="355">
        <v>213</v>
      </c>
      <c r="P98" s="356">
        <v>213</v>
      </c>
      <c r="R98" s="160"/>
      <c r="T98" s="258"/>
      <c r="U98" s="258"/>
    </row>
    <row r="99" spans="3:21">
      <c r="C99" s="332" t="s">
        <v>100</v>
      </c>
      <c r="D99" s="291"/>
      <c r="E99" s="291"/>
      <c r="F99" s="291"/>
      <c r="G99" s="291"/>
      <c r="H99" s="291"/>
      <c r="I99" s="291"/>
      <c r="J99" s="291"/>
      <c r="K99" s="291"/>
      <c r="L99" s="355">
        <v>749</v>
      </c>
      <c r="M99" s="355">
        <v>764</v>
      </c>
      <c r="N99" s="355">
        <v>762</v>
      </c>
      <c r="O99" s="355">
        <v>759</v>
      </c>
      <c r="P99" s="356">
        <v>756</v>
      </c>
      <c r="R99" s="160"/>
      <c r="T99" s="258"/>
      <c r="U99" s="258"/>
    </row>
    <row r="100" spans="3:21">
      <c r="C100" s="332" t="s">
        <v>101</v>
      </c>
      <c r="D100" s="291"/>
      <c r="E100" s="291"/>
      <c r="F100" s="291"/>
      <c r="G100" s="291"/>
      <c r="H100" s="291"/>
      <c r="I100" s="291"/>
      <c r="J100" s="291"/>
      <c r="K100" s="291"/>
      <c r="L100" s="355">
        <v>473</v>
      </c>
      <c r="M100" s="355">
        <v>483</v>
      </c>
      <c r="N100" s="355">
        <v>481</v>
      </c>
      <c r="O100" s="355">
        <v>479</v>
      </c>
      <c r="P100" s="356">
        <v>478</v>
      </c>
      <c r="R100" s="160"/>
      <c r="T100" s="258"/>
      <c r="U100" s="258"/>
    </row>
    <row r="101" spans="3:21">
      <c r="C101" s="332" t="s">
        <v>102</v>
      </c>
      <c r="D101" s="291"/>
      <c r="E101" s="291"/>
      <c r="F101" s="291"/>
      <c r="G101" s="291"/>
      <c r="H101" s="291"/>
      <c r="I101" s="291"/>
      <c r="J101" s="291"/>
      <c r="K101" s="291"/>
      <c r="L101" s="355">
        <v>107</v>
      </c>
      <c r="M101" s="355">
        <v>109</v>
      </c>
      <c r="N101" s="355">
        <v>108</v>
      </c>
      <c r="O101" s="355">
        <v>108</v>
      </c>
      <c r="P101" s="356">
        <v>107</v>
      </c>
      <c r="R101" s="160"/>
      <c r="T101" s="258"/>
      <c r="U101" s="258"/>
    </row>
    <row r="102" spans="3:21">
      <c r="C102" s="332" t="s">
        <v>103</v>
      </c>
      <c r="D102" s="291"/>
      <c r="E102" s="291"/>
      <c r="F102" s="291"/>
      <c r="G102" s="291"/>
      <c r="H102" s="291"/>
      <c r="I102" s="291"/>
      <c r="J102" s="291"/>
      <c r="K102" s="291"/>
      <c r="L102" s="355">
        <v>60</v>
      </c>
      <c r="M102" s="355">
        <v>61</v>
      </c>
      <c r="N102" s="355">
        <v>61</v>
      </c>
      <c r="O102" s="355">
        <v>61</v>
      </c>
      <c r="P102" s="356">
        <v>61</v>
      </c>
      <c r="R102" s="160"/>
      <c r="T102" s="258"/>
      <c r="U102" s="258"/>
    </row>
    <row r="103" spans="3:21">
      <c r="L103" s="282"/>
      <c r="R103" s="160"/>
    </row>
    <row r="104" spans="3:21">
      <c r="C104" s="1" t="s">
        <v>425</v>
      </c>
      <c r="R104" s="160"/>
    </row>
    <row r="105" spans="3:21">
      <c r="C105" s="332" t="s">
        <v>98</v>
      </c>
      <c r="D105" s="291"/>
      <c r="E105" s="291"/>
      <c r="F105" s="291"/>
      <c r="G105" s="291"/>
      <c r="H105" s="291"/>
      <c r="I105" s="291"/>
      <c r="J105" s="291"/>
      <c r="K105" s="291"/>
      <c r="L105" s="355">
        <v>795</v>
      </c>
      <c r="M105" s="355">
        <v>0</v>
      </c>
      <c r="N105" s="355">
        <v>0</v>
      </c>
      <c r="O105" s="355">
        <v>0</v>
      </c>
      <c r="P105" s="355">
        <v>0</v>
      </c>
      <c r="R105" s="160"/>
    </row>
    <row r="106" spans="3:21">
      <c r="C106" s="332" t="s">
        <v>99</v>
      </c>
      <c r="D106" s="291"/>
      <c r="E106" s="291"/>
      <c r="F106" s="291"/>
      <c r="G106" s="291"/>
      <c r="H106" s="291"/>
      <c r="I106" s="291"/>
      <c r="J106" s="291"/>
      <c r="K106" s="291"/>
      <c r="L106" s="355">
        <v>459</v>
      </c>
      <c r="M106" s="355">
        <v>0</v>
      </c>
      <c r="N106" s="355">
        <v>0</v>
      </c>
      <c r="O106" s="355">
        <v>0</v>
      </c>
      <c r="P106" s="355">
        <v>0</v>
      </c>
      <c r="R106" s="160"/>
    </row>
    <row r="107" spans="3:21">
      <c r="C107" s="332" t="s">
        <v>100</v>
      </c>
      <c r="D107" s="291"/>
      <c r="E107" s="291"/>
      <c r="F107" s="291"/>
      <c r="G107" s="291"/>
      <c r="H107" s="291"/>
      <c r="I107" s="291"/>
      <c r="J107" s="291"/>
      <c r="K107" s="291"/>
      <c r="L107" s="355">
        <v>726</v>
      </c>
      <c r="M107" s="355">
        <v>0</v>
      </c>
      <c r="N107" s="355">
        <v>0</v>
      </c>
      <c r="O107" s="355">
        <v>0</v>
      </c>
      <c r="P107" s="355">
        <v>0</v>
      </c>
      <c r="R107" s="160"/>
    </row>
    <row r="108" spans="3:21">
      <c r="C108" s="332" t="s">
        <v>101</v>
      </c>
      <c r="D108" s="291"/>
      <c r="E108" s="291"/>
      <c r="F108" s="291"/>
      <c r="G108" s="291"/>
      <c r="H108" s="291"/>
      <c r="I108" s="291"/>
      <c r="J108" s="291"/>
      <c r="K108" s="291"/>
      <c r="L108" s="355">
        <v>1214</v>
      </c>
      <c r="M108" s="355">
        <v>0</v>
      </c>
      <c r="N108" s="355">
        <v>0</v>
      </c>
      <c r="O108" s="355">
        <v>0</v>
      </c>
      <c r="P108" s="355">
        <v>0</v>
      </c>
      <c r="R108" s="160"/>
    </row>
    <row r="109" spans="3:21">
      <c r="C109" s="332" t="s">
        <v>102</v>
      </c>
      <c r="D109" s="291"/>
      <c r="E109" s="291"/>
      <c r="F109" s="291"/>
      <c r="G109" s="291"/>
      <c r="H109" s="291"/>
      <c r="I109" s="291"/>
      <c r="J109" s="291"/>
      <c r="K109" s="291"/>
      <c r="L109" s="355">
        <v>417</v>
      </c>
      <c r="M109" s="355">
        <v>0</v>
      </c>
      <c r="N109" s="355">
        <v>0</v>
      </c>
      <c r="O109" s="355">
        <v>0</v>
      </c>
      <c r="P109" s="355">
        <v>0</v>
      </c>
      <c r="R109" s="160"/>
    </row>
    <row r="110" spans="3:21">
      <c r="C110" s="332" t="s">
        <v>103</v>
      </c>
      <c r="D110" s="291"/>
      <c r="E110" s="291"/>
      <c r="F110" s="291"/>
      <c r="G110" s="291"/>
      <c r="H110" s="291"/>
      <c r="I110" s="291"/>
      <c r="J110" s="291"/>
      <c r="K110" s="291"/>
      <c r="L110" s="355">
        <v>50</v>
      </c>
      <c r="M110" s="355">
        <v>0</v>
      </c>
      <c r="N110" s="355">
        <v>0</v>
      </c>
      <c r="O110" s="355">
        <v>0</v>
      </c>
      <c r="P110" s="355">
        <v>0</v>
      </c>
      <c r="R110" s="129">
        <f>SUM(L97:P110)-SUM(L26:P31)</f>
        <v>0</v>
      </c>
    </row>
    <row r="111" spans="3:21">
      <c r="R111" s="160"/>
    </row>
    <row r="112" spans="3:21">
      <c r="C112" s="1" t="s">
        <v>431</v>
      </c>
      <c r="R112" s="160"/>
    </row>
    <row r="113" spans="3:18">
      <c r="C113" s="362" t="s">
        <v>117</v>
      </c>
      <c r="D113" s="291"/>
      <c r="E113" s="291"/>
      <c r="F113" s="291"/>
      <c r="G113" s="291"/>
      <c r="H113" s="291"/>
      <c r="I113" s="291"/>
      <c r="J113" s="291"/>
      <c r="K113" s="291"/>
      <c r="L113" s="355">
        <v>63</v>
      </c>
      <c r="M113" s="355">
        <v>68</v>
      </c>
      <c r="N113" s="355">
        <v>68</v>
      </c>
      <c r="O113" s="355">
        <v>69</v>
      </c>
      <c r="P113" s="356">
        <v>69</v>
      </c>
      <c r="R113" s="160"/>
    </row>
    <row r="114" spans="3:18">
      <c r="C114" s="362" t="s">
        <v>118</v>
      </c>
      <c r="D114" s="291"/>
      <c r="E114" s="291"/>
      <c r="F114" s="291"/>
      <c r="G114" s="291"/>
      <c r="H114" s="291"/>
      <c r="I114" s="291"/>
      <c r="J114" s="291"/>
      <c r="K114" s="291"/>
      <c r="L114" s="355">
        <v>18</v>
      </c>
      <c r="M114" s="355">
        <v>19</v>
      </c>
      <c r="N114" s="355">
        <v>20</v>
      </c>
      <c r="O114" s="355">
        <v>20</v>
      </c>
      <c r="P114" s="356">
        <v>20</v>
      </c>
    </row>
    <row r="115" spans="3:18">
      <c r="C115" s="362" t="s">
        <v>119</v>
      </c>
      <c r="D115" s="291"/>
      <c r="E115" s="291"/>
      <c r="F115" s="291"/>
      <c r="G115" s="291"/>
      <c r="H115" s="291"/>
      <c r="I115" s="291"/>
      <c r="J115" s="291"/>
      <c r="K115" s="291"/>
      <c r="L115" s="358"/>
      <c r="M115" s="358"/>
      <c r="N115" s="358"/>
      <c r="O115" s="358"/>
      <c r="P115" s="359"/>
    </row>
    <row r="116" spans="3:18">
      <c r="C116" s="362" t="s">
        <v>391</v>
      </c>
      <c r="D116" s="291"/>
      <c r="E116" s="291"/>
      <c r="F116" s="291"/>
      <c r="G116" s="291"/>
      <c r="H116" s="291"/>
      <c r="I116" s="291"/>
      <c r="J116" s="291"/>
      <c r="K116" s="291"/>
      <c r="L116" s="355">
        <v>0</v>
      </c>
      <c r="M116" s="355">
        <v>16</v>
      </c>
      <c r="N116" s="355">
        <v>18</v>
      </c>
      <c r="O116" s="355">
        <v>18</v>
      </c>
      <c r="P116" s="356">
        <v>19</v>
      </c>
    </row>
    <row r="117" spans="3:18">
      <c r="C117" s="362" t="s">
        <v>122</v>
      </c>
      <c r="D117" s="291"/>
      <c r="E117" s="291"/>
      <c r="F117" s="291"/>
      <c r="G117" s="291"/>
      <c r="H117" s="291"/>
      <c r="I117" s="291"/>
      <c r="J117" s="291"/>
      <c r="K117" s="291"/>
      <c r="L117" s="360">
        <f>L114</f>
        <v>18</v>
      </c>
      <c r="M117" s="360">
        <f t="shared" ref="M117:P117" si="6">M114</f>
        <v>19</v>
      </c>
      <c r="N117" s="360">
        <f t="shared" si="6"/>
        <v>20</v>
      </c>
      <c r="O117" s="360">
        <f t="shared" si="6"/>
        <v>20</v>
      </c>
      <c r="P117" s="361">
        <f t="shared" si="6"/>
        <v>20</v>
      </c>
    </row>
    <row r="118" spans="3:18">
      <c r="C118" s="362" t="s">
        <v>123</v>
      </c>
      <c r="D118" s="291"/>
      <c r="E118" s="291"/>
      <c r="F118" s="291"/>
      <c r="G118" s="291"/>
      <c r="H118" s="291"/>
      <c r="I118" s="291"/>
      <c r="J118" s="291"/>
      <c r="K118" s="291"/>
      <c r="L118" s="355">
        <v>64</v>
      </c>
      <c r="M118" s="355">
        <v>74</v>
      </c>
      <c r="N118" s="355">
        <v>75</v>
      </c>
      <c r="O118" s="355">
        <v>77</v>
      </c>
      <c r="P118" s="356">
        <v>78</v>
      </c>
    </row>
    <row r="119" spans="3:18">
      <c r="C119" s="362" t="s">
        <v>124</v>
      </c>
      <c r="D119" s="291"/>
      <c r="E119" s="291"/>
      <c r="F119" s="291"/>
      <c r="G119" s="291"/>
      <c r="H119" s="291"/>
      <c r="I119" s="291"/>
      <c r="J119" s="291"/>
      <c r="K119" s="291"/>
      <c r="L119" s="358"/>
      <c r="M119" s="358"/>
      <c r="N119" s="358"/>
      <c r="O119" s="358"/>
      <c r="P119" s="359"/>
    </row>
    <row r="120" spans="3:18">
      <c r="C120" s="362" t="s">
        <v>392</v>
      </c>
      <c r="D120" s="291"/>
      <c r="E120" s="291"/>
      <c r="F120" s="291"/>
      <c r="G120" s="291"/>
      <c r="H120" s="291"/>
      <c r="I120" s="291"/>
      <c r="J120" s="291"/>
      <c r="K120" s="291"/>
      <c r="L120" s="360">
        <f>L116</f>
        <v>0</v>
      </c>
      <c r="M120" s="360">
        <f t="shared" ref="M120:P120" si="7">M116</f>
        <v>16</v>
      </c>
      <c r="N120" s="360">
        <f t="shared" si="7"/>
        <v>18</v>
      </c>
      <c r="O120" s="360">
        <f t="shared" si="7"/>
        <v>18</v>
      </c>
      <c r="P120" s="361">
        <f t="shared" si="7"/>
        <v>19</v>
      </c>
    </row>
    <row r="121" spans="3:18">
      <c r="C121" s="362"/>
      <c r="D121" s="291"/>
      <c r="E121" s="291"/>
      <c r="F121" s="291"/>
      <c r="G121" s="291"/>
      <c r="H121" s="291"/>
      <c r="I121" s="291"/>
      <c r="J121" s="291"/>
      <c r="K121" s="291"/>
      <c r="L121" s="363">
        <f>SUM(L113:L116)/SUM(L91:L94)</f>
        <v>2.8440481492810248E-2</v>
      </c>
      <c r="M121" s="363">
        <f t="shared" ref="M121:P121" si="8">SUM(M113:M116)/SUM(M91:M94)</f>
        <v>3.9423247209359157E-2</v>
      </c>
      <c r="N121" s="363">
        <f t="shared" si="8"/>
        <v>0.33398009786437932</v>
      </c>
      <c r="O121" s="363">
        <f t="shared" si="8"/>
        <v>0.34635131030855631</v>
      </c>
      <c r="P121" s="364">
        <f t="shared" si="8"/>
        <v>0.50118179590413359</v>
      </c>
    </row>
    <row r="122" spans="3:18">
      <c r="C122" s="362"/>
      <c r="D122" s="291"/>
      <c r="E122" s="291"/>
      <c r="F122" s="291"/>
      <c r="G122" s="291"/>
      <c r="H122" s="291"/>
      <c r="I122" s="291"/>
      <c r="J122" s="291"/>
      <c r="K122" s="291"/>
      <c r="L122" s="363">
        <f>100%-L121</f>
        <v>0.9715595185071898</v>
      </c>
      <c r="M122" s="363">
        <f t="shared" ref="M122:P122" si="9">100%-M121</f>
        <v>0.96057675279064081</v>
      </c>
      <c r="N122" s="363">
        <f t="shared" si="9"/>
        <v>0.66601990213562068</v>
      </c>
      <c r="O122" s="363">
        <f t="shared" si="9"/>
        <v>0.65364868969144374</v>
      </c>
      <c r="P122" s="364">
        <f t="shared" si="9"/>
        <v>0.49881820409586641</v>
      </c>
    </row>
    <row r="124" spans="3:18">
      <c r="C124" s="366" t="s">
        <v>437</v>
      </c>
      <c r="D124" s="291"/>
      <c r="E124" s="291"/>
      <c r="F124" s="291"/>
      <c r="G124" s="291"/>
      <c r="H124" s="291"/>
      <c r="I124" s="291"/>
      <c r="J124" s="291"/>
      <c r="K124" s="291"/>
      <c r="L124" s="355">
        <v>1032.5401612266089</v>
      </c>
      <c r="M124" s="355">
        <v>1088.5222049231679</v>
      </c>
      <c r="N124" s="355">
        <v>1088.5222049231679</v>
      </c>
      <c r="O124" s="355">
        <v>1088.5222049231679</v>
      </c>
      <c r="P124" s="356">
        <v>1088.5222049231679</v>
      </c>
    </row>
  </sheetData>
  <autoFilter ref="B7:P79"/>
  <phoneticPr fontId="5" type="noConversion"/>
  <dataValidations disablePrompts="1" count="3">
    <dataValidation type="list" allowBlank="1" showInputMessage="1" showErrorMessage="1" sqref="C8:C79">
      <formula1>"ACS,PM,MOG,SER"</formula1>
    </dataValidation>
    <dataValidation type="list" allowBlank="1" showInputMessage="1" showErrorMessage="1" sqref="D58:D79 E8:E79">
      <formula1>"CAPEX,OPEX"</formula1>
    </dataValidation>
    <dataValidation type="list" allowBlank="1" showInputMessage="1" showErrorMessage="1" sqref="D8:D57">
      <formula1>"METERS,IT,COMMS,OTHER"</formula1>
    </dataValidation>
  </dataValidations>
  <hyperlinks>
    <hyperlink ref="A3" location="Menu!A4" display="Menu"/>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85"/>
  <sheetViews>
    <sheetView showGridLines="0" zoomScale="70" zoomScaleNormal="70" workbookViewId="0">
      <pane ySplit="8" topLeftCell="A113" activePane="bottomLeft" state="frozen"/>
      <selection activeCell="B51" sqref="B51"/>
      <selection pane="bottomLeft" activeCell="Q148" sqref="Q148"/>
    </sheetView>
  </sheetViews>
  <sheetFormatPr defaultRowHeight="12.75"/>
  <cols>
    <col min="2" max="3" width="3.7109375" customWidth="1"/>
    <col min="4" max="4" width="4" customWidth="1"/>
    <col min="5" max="5" width="46.5703125" customWidth="1"/>
    <col min="6" max="6" width="12.42578125" customWidth="1"/>
    <col min="7" max="7" width="8.85546875" customWidth="1"/>
    <col min="8" max="8" width="16.5703125" bestFit="1" customWidth="1"/>
    <col min="9" max="13" width="11.140625" bestFit="1" customWidth="1"/>
  </cols>
  <sheetData>
    <row r="1" spans="1:15" s="154" customFormat="1" ht="18">
      <c r="A1" s="73" t="str">
        <f>Title!A38</f>
        <v>PAL Metering Capex &amp; Opex Expenditure Model</v>
      </c>
      <c r="B1" s="152"/>
      <c r="C1" s="152"/>
      <c r="D1" s="152"/>
      <c r="E1" s="152"/>
      <c r="F1" s="152"/>
      <c r="G1" s="152"/>
      <c r="H1" s="152"/>
      <c r="I1" s="152"/>
      <c r="J1" s="153"/>
      <c r="K1" s="153"/>
      <c r="L1" s="153"/>
    </row>
    <row r="2" spans="1:15" s="154" customFormat="1" ht="15.75">
      <c r="A2" s="155" t="str">
        <f ca="1">MID(CELL("Filename",C1),FIND("]",CELL("Filename",C1))+1,255)</f>
        <v>2014 Cat RIN Opex</v>
      </c>
      <c r="B2" s="155"/>
      <c r="C2" s="155"/>
      <c r="D2" s="155"/>
      <c r="E2" s="155"/>
      <c r="G2" s="155"/>
      <c r="H2" s="155"/>
      <c r="I2" s="155"/>
      <c r="J2" s="157"/>
      <c r="K2" s="156" t="str">
        <f ca="1">Check!J2</f>
        <v>OK</v>
      </c>
      <c r="L2" s="153"/>
    </row>
    <row r="3" spans="1:15">
      <c r="A3" s="33" t="s">
        <v>83</v>
      </c>
      <c r="C3" s="12"/>
      <c r="D3" s="12"/>
      <c r="E3" s="12"/>
    </row>
    <row r="7" spans="1:15">
      <c r="F7" s="206">
        <v>2014</v>
      </c>
      <c r="H7" s="206">
        <v>2015</v>
      </c>
      <c r="I7" s="206">
        <v>2016</v>
      </c>
      <c r="J7" s="206">
        <v>2017</v>
      </c>
      <c r="K7" s="206">
        <v>2018</v>
      </c>
      <c r="L7" s="206">
        <v>2019</v>
      </c>
      <c r="M7" s="206">
        <v>2020</v>
      </c>
    </row>
    <row r="8" spans="1:15">
      <c r="F8" s="207" t="s">
        <v>526</v>
      </c>
      <c r="H8" s="207" t="s">
        <v>527</v>
      </c>
      <c r="I8" s="207" t="s">
        <v>527</v>
      </c>
      <c r="J8" s="207" t="s">
        <v>527</v>
      </c>
      <c r="K8" s="207" t="s">
        <v>527</v>
      </c>
      <c r="L8" s="207" t="s">
        <v>527</v>
      </c>
      <c r="M8" s="207" t="s">
        <v>527</v>
      </c>
      <c r="O8" s="526">
        <f ca="1">SUM(O15:O180)</f>
        <v>0</v>
      </c>
    </row>
    <row r="9" spans="1:15">
      <c r="F9" s="37"/>
    </row>
    <row r="10" spans="1:15">
      <c r="B10" s="1" t="s">
        <v>529</v>
      </c>
    </row>
    <row r="12" spans="1:15">
      <c r="C12" s="1" t="s">
        <v>525</v>
      </c>
    </row>
    <row r="13" spans="1:15">
      <c r="D13" t="s">
        <v>480</v>
      </c>
    </row>
    <row r="14" spans="1:15">
      <c r="E14" t="s">
        <v>438</v>
      </c>
      <c r="F14" s="159">
        <f>Inputs!H238</f>
        <v>0</v>
      </c>
    </row>
    <row r="15" spans="1:15">
      <c r="E15" t="s">
        <v>451</v>
      </c>
      <c r="F15" s="159">
        <f>Inputs!H239</f>
        <v>39388</v>
      </c>
      <c r="H15" s="159">
        <f>($F15*(1+Opex!G$82))+(Inputs!F$185*($F15/$F$17))</f>
        <v>37586.286842536312</v>
      </c>
      <c r="I15" s="159">
        <f>($F15*(1+Opex!H$82))+(Inputs!G$185*($F15/$F$17))</f>
        <v>37202.443787908982</v>
      </c>
      <c r="J15" s="159">
        <f>($F15*(1+Opex!I$82))+(Inputs!H$185*($F15/$F$17))</f>
        <v>37107.745784590516</v>
      </c>
      <c r="K15" s="159">
        <f>($F15*(1+Opex!J$82))+(Inputs!I$185*($F15/$F$17))</f>
        <v>37013.434555190994</v>
      </c>
      <c r="L15" s="159">
        <f>($F15*(1+Opex!K$82))+(Inputs!J$185*($F15/$F$17))</f>
        <v>36919.503448566044</v>
      </c>
      <c r="M15" s="159">
        <f>($F15*(1+Opex!L$82))+(Inputs!K$185*($F15/$F$17))</f>
        <v>36825.946003345751</v>
      </c>
    </row>
    <row r="16" spans="1:15">
      <c r="E16" t="s">
        <v>449</v>
      </c>
      <c r="F16" s="159">
        <f>Inputs!H240</f>
        <v>186100</v>
      </c>
      <c r="H16" s="159">
        <f>($F16*(1+Opex!G$82))+(Inputs!F$185*($F16/$F$17))</f>
        <v>177587.28499532869</v>
      </c>
      <c r="I16" s="159">
        <f>($F16*(1+Opex!H$82))+(Inputs!G$185*($F16/$F$17))</f>
        <v>175773.70744718853</v>
      </c>
      <c r="J16" s="159">
        <f>($F16*(1+Opex!I$82))+(Inputs!H$185*($F16/$F$17))</f>
        <v>175326.27933665825</v>
      </c>
      <c r="K16" s="159">
        <f>($F16*(1+Opex!J$82))+(Inputs!I$185*($F16/$F$17))</f>
        <v>174880.6786513924</v>
      </c>
      <c r="L16" s="159">
        <f>($F16*(1+Opex!K$82))+(Inputs!J$185*($F16/$F$17))</f>
        <v>174436.8739661354</v>
      </c>
      <c r="M16" s="159">
        <f>($F16*(1+Opex!L$82))+(Inputs!K$185*($F16/$F$17))</f>
        <v>173994.83475227593</v>
      </c>
    </row>
    <row r="17" spans="3:13">
      <c r="F17" s="487">
        <f>SUM(F14:F16)</f>
        <v>225488</v>
      </c>
      <c r="H17" s="487">
        <f t="shared" ref="H17" si="0">SUM(H14:H16)</f>
        <v>215173.57183786499</v>
      </c>
      <c r="I17" s="487">
        <f t="shared" ref="I17" si="1">SUM(I14:I16)</f>
        <v>212976.1512350975</v>
      </c>
      <c r="J17" s="487">
        <f>SUM(J14:J16)</f>
        <v>212434.02512124876</v>
      </c>
      <c r="K17" s="487">
        <f t="shared" ref="K17" si="2">SUM(K14:K16)</f>
        <v>211894.1132065834</v>
      </c>
      <c r="L17" s="487">
        <f>SUM(L14:L16)</f>
        <v>211356.37741470145</v>
      </c>
      <c r="M17" s="487">
        <f t="shared" ref="M17" si="3">SUM(M14:M16)</f>
        <v>210820.78075562167</v>
      </c>
    </row>
    <row r="18" spans="3:13">
      <c r="F18" s="486"/>
    </row>
    <row r="19" spans="3:13">
      <c r="C19" s="1" t="s">
        <v>403</v>
      </c>
      <c r="F19" s="486"/>
    </row>
    <row r="20" spans="3:13">
      <c r="D20" t="s">
        <v>523</v>
      </c>
      <c r="F20" s="486"/>
    </row>
    <row r="21" spans="3:13">
      <c r="E21" t="s">
        <v>438</v>
      </c>
      <c r="F21" s="496">
        <f>Inputs!H232</f>
        <v>2261.8324639459956</v>
      </c>
      <c r="H21" s="485">
        <v>2280.2849017814628</v>
      </c>
      <c r="I21" s="485">
        <v>3331.428039164789</v>
      </c>
      <c r="J21" s="485">
        <v>3381.9721063665634</v>
      </c>
      <c r="K21" s="485">
        <v>3376.5563401339418</v>
      </c>
      <c r="L21" s="485">
        <v>3371.1624022254755</v>
      </c>
      <c r="M21" s="485">
        <v>3365.7899216008409</v>
      </c>
    </row>
    <row r="22" spans="3:13">
      <c r="E22" t="s">
        <v>451</v>
      </c>
      <c r="F22" s="496">
        <f>Inputs!H233</f>
        <v>1.3961337833691316</v>
      </c>
      <c r="H22" s="159">
        <f>$F22*(1+Opex!G$83)</f>
        <v>1.407523694982068</v>
      </c>
      <c r="I22" s="159">
        <f>$F22*(1+Opex!H$83)</f>
        <v>1.4190065275515025</v>
      </c>
      <c r="J22" s="159">
        <f>$F22*(1+Opex!I$83)</f>
        <v>1.4156498940171642</v>
      </c>
      <c r="K22" s="159">
        <f>$F22*(1+Opex!J$83)</f>
        <v>1.4123069699409037</v>
      </c>
      <c r="L22" s="159">
        <f>$F22*(1+Opex!K$83)</f>
        <v>1.4089775195684975</v>
      </c>
      <c r="M22" s="159">
        <f>$F22*(1+Opex!L$83)</f>
        <v>1.4056613138724032</v>
      </c>
    </row>
    <row r="23" spans="3:13">
      <c r="E23" t="s">
        <v>449</v>
      </c>
      <c r="F23" s="496">
        <f>Inputs!H234</f>
        <v>4.7714022706351642</v>
      </c>
      <c r="H23" s="159">
        <f>$F23*(1+Opex!G$83)</f>
        <v>4.8103282323013525</v>
      </c>
      <c r="I23" s="159">
        <f>$F23*(1+Opex!H$83)</f>
        <v>4.8495717589946956</v>
      </c>
      <c r="J23" s="159">
        <f>$F23*(1+Opex!I$83)</f>
        <v>4.8381001872454732</v>
      </c>
      <c r="K23" s="159">
        <f>$F23*(1+Opex!J$83)</f>
        <v>4.8266754686991318</v>
      </c>
      <c r="L23" s="159">
        <f>$F23*(1+Opex!K$83)</f>
        <v>4.8152967976461838</v>
      </c>
      <c r="M23" s="159">
        <f>$F23*(1+Opex!L$83)</f>
        <v>4.8039633913661257</v>
      </c>
    </row>
    <row r="24" spans="3:13">
      <c r="F24" s="487">
        <f>SUM(F21:F23)</f>
        <v>2268</v>
      </c>
      <c r="H24" s="487">
        <f t="shared" ref="H24" si="4">SUM(H21:H23)</f>
        <v>2286.5027537087462</v>
      </c>
      <c r="I24" s="487">
        <f t="shared" ref="I24" si="5">SUM(I21:I23)</f>
        <v>3337.6966174513354</v>
      </c>
      <c r="J24" s="487">
        <f>SUM(J21:J23)</f>
        <v>3388.2258564478257</v>
      </c>
      <c r="K24" s="487">
        <f t="shared" ref="K24" si="6">SUM(K21:K23)</f>
        <v>3382.7953225725819</v>
      </c>
      <c r="L24" s="487">
        <f>SUM(L21:L23)</f>
        <v>3377.3866765426901</v>
      </c>
      <c r="M24" s="487">
        <f t="shared" ref="M24" si="7">SUM(M21:M23)</f>
        <v>3371.9995463060795</v>
      </c>
    </row>
    <row r="25" spans="3:13">
      <c r="F25" s="486"/>
    </row>
    <row r="26" spans="3:13">
      <c r="D26" t="s">
        <v>524</v>
      </c>
      <c r="F26" s="486"/>
    </row>
    <row r="27" spans="3:13">
      <c r="E27" t="s">
        <v>438</v>
      </c>
      <c r="F27" s="496">
        <f>Inputs!H235</f>
        <v>963.08071143216443</v>
      </c>
      <c r="H27" s="159">
        <f>$F27*(1+Opex!G$83)</f>
        <v>970.93769785424274</v>
      </c>
      <c r="I27" s="159">
        <f>$F27*(1+Opex!H$83)</f>
        <v>978.85878299089802</v>
      </c>
      <c r="J27" s="159">
        <f>$F27*(1+Opex!I$83)</f>
        <v>976.54331075551772</v>
      </c>
      <c r="K27" s="159">
        <f>$F27*(1+Opex!J$83)</f>
        <v>974.23729557561182</v>
      </c>
      <c r="L27" s="159">
        <f>$F27*(1+Opex!K$83)</f>
        <v>971.94057482325172</v>
      </c>
      <c r="M27" s="159">
        <f>$F27*(1+Opex!L$83)</f>
        <v>969.65299051070633</v>
      </c>
    </row>
    <row r="28" spans="3:13">
      <c r="E28" t="s">
        <v>451</v>
      </c>
      <c r="F28" s="496">
        <f>Inputs!H236</f>
        <v>1.3164617379558918</v>
      </c>
      <c r="H28" s="159">
        <f>$F28*(1+Opex!G$83)</f>
        <v>1.3272016706297833</v>
      </c>
      <c r="I28" s="159">
        <f>$F28*(1+Opex!H$83)</f>
        <v>1.3380292216145717</v>
      </c>
      <c r="J28" s="159">
        <f>$F28*(1+Opex!I$83)</f>
        <v>1.3348641383905036</v>
      </c>
      <c r="K28" s="159">
        <f>$F28*(1+Opex!J$83)</f>
        <v>1.3317119822778791</v>
      </c>
      <c r="L28" s="159">
        <f>$F28*(1+Opex!K$83)</f>
        <v>1.3285725309760716</v>
      </c>
      <c r="M28" s="159">
        <f>$F28*(1+Opex!L$83)</f>
        <v>1.3254455685272695</v>
      </c>
    </row>
    <row r="29" spans="3:13">
      <c r="E29" t="s">
        <v>449</v>
      </c>
      <c r="F29" s="496">
        <f>Inputs!H237</f>
        <v>34.307467291756829</v>
      </c>
      <c r="H29" s="159">
        <f>$F29*(1+Opex!G$83)</f>
        <v>34.587353807484455</v>
      </c>
      <c r="I29" s="159">
        <f>$F29*(1+Opex!H$83)</f>
        <v>34.869523687968204</v>
      </c>
      <c r="J29" s="159">
        <f>$F29*(1+Opex!I$83)</f>
        <v>34.787040478578469</v>
      </c>
      <c r="K29" s="159">
        <f>$F29*(1+Opex!J$83)</f>
        <v>34.70489415437136</v>
      </c>
      <c r="L29" s="159">
        <f>$F29*(1+Opex!K$83)</f>
        <v>34.623078922112455</v>
      </c>
      <c r="M29" s="159">
        <f>$F29*(1+Opex!L$83)</f>
        <v>34.541589153863349</v>
      </c>
    </row>
    <row r="30" spans="3:13">
      <c r="F30" s="487">
        <f>SUM(F27:F29)</f>
        <v>998.70464046187715</v>
      </c>
      <c r="H30" s="487">
        <f>SUM(H27:H29)</f>
        <v>1006.8522533323569</v>
      </c>
      <c r="I30" s="487">
        <f t="shared" ref="I30:M30" si="8">SUM(I27:I29)</f>
        <v>1015.0663359004808</v>
      </c>
      <c r="J30" s="487">
        <f t="shared" si="8"/>
        <v>1012.6652153724866</v>
      </c>
      <c r="K30" s="487">
        <f t="shared" si="8"/>
        <v>1010.273901712261</v>
      </c>
      <c r="L30" s="487">
        <f t="shared" si="8"/>
        <v>1007.8922262763402</v>
      </c>
      <c r="M30" s="487">
        <f t="shared" si="8"/>
        <v>1005.5200252330969</v>
      </c>
    </row>
    <row r="31" spans="3:13">
      <c r="F31" s="486"/>
    </row>
    <row r="32" spans="3:13">
      <c r="F32" s="486"/>
    </row>
    <row r="33" spans="2:15">
      <c r="B33" s="1" t="s">
        <v>530</v>
      </c>
      <c r="F33" s="486"/>
    </row>
    <row r="34" spans="2:15">
      <c r="F34" s="486"/>
    </row>
    <row r="35" spans="2:15">
      <c r="C35" s="1" t="s">
        <v>525</v>
      </c>
      <c r="F35" s="486"/>
    </row>
    <row r="36" spans="2:15">
      <c r="D36" t="s">
        <v>480</v>
      </c>
    </row>
    <row r="37" spans="2:15">
      <c r="E37" t="s">
        <v>438</v>
      </c>
      <c r="F37" s="496">
        <f>Inputs!F238</f>
        <v>0</v>
      </c>
      <c r="I37" s="251">
        <f>(($F37*(1+Opex!H$82))*(1+Inputs!G$19))+(Opex!H$22*($F37/$F$40))</f>
        <v>0</v>
      </c>
      <c r="J37" s="251">
        <f>(($F37*(1+Opex!I$82))*(1+Inputs!H$19))+(Opex!I$22*($F37/$F$40))</f>
        <v>0</v>
      </c>
      <c r="K37" s="251">
        <f>(($F37*(1+Opex!J$82))*(1+Inputs!I$19))+(Opex!J$22*($F37/$F$40))</f>
        <v>0</v>
      </c>
      <c r="L37" s="251">
        <f>(($F37*(1+Opex!K$82))*(1+Inputs!J$19))+(Opex!K$22*($F37/$F$40))</f>
        <v>0</v>
      </c>
      <c r="M37" s="251">
        <f>(($F37*(1+Opex!L$82))*(1+Inputs!K$19))+(Opex!L$22*($F37/$F$40))</f>
        <v>0</v>
      </c>
    </row>
    <row r="38" spans="2:15">
      <c r="E38" t="s">
        <v>451</v>
      </c>
      <c r="F38" s="496">
        <f>Inputs!F239</f>
        <v>296326.90489054332</v>
      </c>
      <c r="I38" s="251">
        <f>(($F38*(1+Opex!H$82))*(1+Inputs!G$19))+(Opex!H$22*($F38/$F$40))</f>
        <v>219857.04493729805</v>
      </c>
      <c r="J38" s="251">
        <f>(($F38*(1+Opex!I$82))*(1+Inputs!H$19))+(Opex!I$22*($F38/$F$40))</f>
        <v>225743.45707862382</v>
      </c>
      <c r="K38" s="251">
        <f>(($F38*(1+Opex!J$82))*(1+Inputs!I$19))+(Opex!J$22*($F38/$F$40))</f>
        <v>230432.13685395947</v>
      </c>
      <c r="L38" s="251">
        <f>(($F38*(1+Opex!K$82))*(1+Inputs!J$19))+(Opex!K$22*($F38/$F$40))</f>
        <v>235130.25887331011</v>
      </c>
      <c r="M38" s="251">
        <f>(($F38*(1+Opex!L$82))*(1+Inputs!K$19))+(Opex!L$22*($F38/$F$40))</f>
        <v>239993.21173938463</v>
      </c>
    </row>
    <row r="39" spans="2:15">
      <c r="E39" t="s">
        <v>449</v>
      </c>
      <c r="F39" s="496">
        <f>Inputs!F240</f>
        <v>1400082.1823938792</v>
      </c>
      <c r="I39" s="251">
        <f>(($F39*(1+Opex!H$82))*(1+Inputs!G$19))+(Opex!H$22*($F39/$F$40))</f>
        <v>1038778.2081555591</v>
      </c>
      <c r="J39" s="251">
        <f>(($F39*(1+Opex!I$82))*(1+Inputs!H$19))+(Opex!I$22*($F39/$F$40))</f>
        <v>1066590.26511455</v>
      </c>
      <c r="K39" s="251">
        <f>(($F39*(1+Opex!J$82))*(1+Inputs!I$19))+(Opex!J$22*($F39/$F$40))</f>
        <v>1088743.2890352865</v>
      </c>
      <c r="L39" s="251">
        <f>(($F39*(1+Opex!K$82))*(1+Inputs!J$19))+(Opex!K$22*($F39/$F$40))</f>
        <v>1110940.9255692852</v>
      </c>
      <c r="M39" s="251">
        <f>(($F39*(1+Opex!L$82))*(1+Inputs!K$19))+(Opex!L$22*($F39/$F$40))</f>
        <v>1133917.3531202264</v>
      </c>
    </row>
    <row r="40" spans="2:15">
      <c r="E40" t="s">
        <v>69</v>
      </c>
      <c r="F40" s="487">
        <f>SUM(F37:F39)</f>
        <v>1696409.0872844225</v>
      </c>
      <c r="I40" s="487">
        <f t="shared" ref="I40:M40" si="9">SUM(I37:I39)</f>
        <v>1258635.2530928571</v>
      </c>
      <c r="J40" s="487">
        <f t="shared" si="9"/>
        <v>1292333.7221931738</v>
      </c>
      <c r="K40" s="487">
        <f t="shared" si="9"/>
        <v>1319175.4258892459</v>
      </c>
      <c r="L40" s="487">
        <f t="shared" si="9"/>
        <v>1346071.1844425953</v>
      </c>
      <c r="M40" s="487">
        <f t="shared" si="9"/>
        <v>1373910.564859611</v>
      </c>
    </row>
    <row r="41" spans="2:15">
      <c r="F41" s="512"/>
      <c r="I41" s="512"/>
      <c r="J41" s="512"/>
      <c r="K41" s="512"/>
      <c r="L41" s="512"/>
      <c r="M41" s="512"/>
    </row>
    <row r="42" spans="2:15">
      <c r="D42" t="s">
        <v>532</v>
      </c>
      <c r="F42" s="512"/>
      <c r="I42" s="512"/>
      <c r="J42" s="512"/>
      <c r="K42" s="512"/>
      <c r="L42" s="512"/>
      <c r="M42" s="512"/>
    </row>
    <row r="43" spans="2:15">
      <c r="E43" t="s">
        <v>438</v>
      </c>
      <c r="F43" s="512"/>
      <c r="I43" s="487">
        <f ca="1">Opex!H196-I40</f>
        <v>1864767.5158040565</v>
      </c>
      <c r="J43" s="487">
        <f ca="1">Opex!I196-J40</f>
        <v>1876166.0137468118</v>
      </c>
      <c r="K43" s="487">
        <f ca="1">Opex!J196-K40</f>
        <v>1895085.5361060963</v>
      </c>
      <c r="L43" s="487">
        <f ca="1">Opex!K196-L40</f>
        <v>1914624.8252588634</v>
      </c>
      <c r="M43" s="487">
        <f ca="1">Opex!L196-M40</f>
        <v>1933904.0168223614</v>
      </c>
    </row>
    <row r="44" spans="2:15">
      <c r="F44" s="512"/>
      <c r="I44" s="513">
        <f ca="1">I43+I40-Opex!H196</f>
        <v>0</v>
      </c>
      <c r="J44" s="513">
        <f ca="1">J43+J40-Opex!I196</f>
        <v>0</v>
      </c>
      <c r="K44" s="513">
        <f ca="1">K43+K40-Opex!J196</f>
        <v>0</v>
      </c>
      <c r="L44" s="513">
        <f ca="1">L43+L40-Opex!K196</f>
        <v>0</v>
      </c>
      <c r="M44" s="513">
        <f ca="1">M43+M40-Opex!L196</f>
        <v>0</v>
      </c>
      <c r="O44" s="129">
        <f ca="1">SUM(H44:N44)</f>
        <v>0</v>
      </c>
    </row>
    <row r="45" spans="2:15">
      <c r="F45" s="512"/>
      <c r="I45" s="512"/>
      <c r="J45" s="512"/>
      <c r="K45" s="512"/>
      <c r="L45" s="512"/>
      <c r="M45" s="512"/>
    </row>
    <row r="46" spans="2:15">
      <c r="C46" s="1" t="s">
        <v>403</v>
      </c>
      <c r="F46" s="486"/>
    </row>
    <row r="47" spans="2:15">
      <c r="D47" t="s">
        <v>523</v>
      </c>
      <c r="F47" s="486"/>
    </row>
    <row r="48" spans="2:15">
      <c r="E48" t="s">
        <v>438</v>
      </c>
      <c r="F48" s="496">
        <f>Inputs!F232</f>
        <v>1504425.5385052806</v>
      </c>
      <c r="I48" s="494">
        <f>(($F48*(1+Opex!H$83))*(1+Inputs!G$17))+Opex!H145</f>
        <v>1964508.9708783049</v>
      </c>
      <c r="J48" s="494">
        <f>(($F48*(1+Opex!I$83))*(1+Inputs!H$17))+Opex!I145</f>
        <v>2014338.7685562491</v>
      </c>
      <c r="K48" s="494">
        <f>(($F48*(1+Opex!J$83))*(1+Inputs!I$17))+Opex!J145</f>
        <v>2044391.262311351</v>
      </c>
      <c r="L48" s="494">
        <f>(($F48*(1+Opex!K$83))*(1+Inputs!J$17))+Opex!K145</f>
        <v>2074900.5450968866</v>
      </c>
      <c r="M48" s="494">
        <f>(($F48*(1+Opex!L$83))*(1+Inputs!K$17))+Opex!L145</f>
        <v>2105873.4717429234</v>
      </c>
    </row>
    <row r="49" spans="4:13">
      <c r="E49" t="s">
        <v>451</v>
      </c>
      <c r="F49" s="496">
        <f>Inputs!F233</f>
        <v>1103.151444860486</v>
      </c>
      <c r="I49" s="160">
        <f>$F49*(1+Opex!H$83)*(1+Inputs!G$17)</f>
        <v>1166.9516567280348</v>
      </c>
      <c r="J49" s="160">
        <f>$F49*(1+Opex!I$83)*(1+Inputs!H$17)</f>
        <v>1183.8005821783083</v>
      </c>
      <c r="K49" s="160">
        <f>$F49*(1+Opex!J$83)*(1+Inputs!I$17)</f>
        <v>1200.8976850851052</v>
      </c>
      <c r="L49" s="160">
        <f>$F49*(1+Opex!K$83)*(1+Inputs!J$17)</f>
        <v>1218.2465381982872</v>
      </c>
      <c r="M49" s="160">
        <f>$F49*(1+Opex!L$83)*(1+Inputs!K$17)</f>
        <v>1235.850766568341</v>
      </c>
    </row>
    <row r="50" spans="4:13">
      <c r="E50" t="s">
        <v>449</v>
      </c>
      <c r="F50" s="496">
        <f>Inputs!F234</f>
        <v>3770.1109818858372</v>
      </c>
      <c r="I50" s="160">
        <f>$F50*(1+Opex!H$83)*(1+Inputs!G$17)</f>
        <v>3988.1534642024053</v>
      </c>
      <c r="J50" s="160">
        <f>$F50*(1+Opex!I$83)*(1+Inputs!H$17)</f>
        <v>4045.7360555764171</v>
      </c>
      <c r="K50" s="160">
        <f>$F50*(1+Opex!J$83)*(1+Inputs!I$17)</f>
        <v>4104.1668138622827</v>
      </c>
      <c r="L50" s="160">
        <f>$F50*(1+Opex!K$83)*(1+Inputs!J$17)</f>
        <v>4163.4579492271141</v>
      </c>
      <c r="M50" s="160">
        <f>$F50*(1+Opex!L$83)*(1+Inputs!K$17)</f>
        <v>4223.6218505797151</v>
      </c>
    </row>
    <row r="51" spans="4:13">
      <c r="E51" t="s">
        <v>69</v>
      </c>
      <c r="F51" s="487">
        <f>SUM(F48:F50)</f>
        <v>1509298.8009320269</v>
      </c>
      <c r="I51" s="487">
        <f t="shared" ref="I51:M51" si="10">SUM(I48:I50)</f>
        <v>1969664.0759992353</v>
      </c>
      <c r="J51" s="487">
        <f t="shared" si="10"/>
        <v>2019568.305194004</v>
      </c>
      <c r="K51" s="487">
        <f t="shared" si="10"/>
        <v>2049696.3268102985</v>
      </c>
      <c r="L51" s="487">
        <f t="shared" si="10"/>
        <v>2080282.2495843121</v>
      </c>
      <c r="M51" s="487">
        <f t="shared" si="10"/>
        <v>2111332.9443600713</v>
      </c>
    </row>
    <row r="52" spans="4:13">
      <c r="F52" s="486"/>
    </row>
    <row r="53" spans="4:13">
      <c r="D53" t="s">
        <v>524</v>
      </c>
      <c r="F53" s="486"/>
    </row>
    <row r="54" spans="4:13">
      <c r="E54" t="s">
        <v>438</v>
      </c>
      <c r="F54" s="496">
        <f>Inputs!F235</f>
        <v>207402.35381081433</v>
      </c>
      <c r="I54" s="494">
        <f>($F54*(1+Opex!H$83))*(1+Inputs!G$17)</f>
        <v>219397.36517267837</v>
      </c>
      <c r="J54" s="494">
        <f>($F54*(1+Opex!I$83))*(1+Inputs!H$17)</f>
        <v>222565.11409224002</v>
      </c>
      <c r="K54" s="494">
        <f>($F54*(1+Opex!J$83))*(1+Inputs!I$17)</f>
        <v>225779.52259683463</v>
      </c>
      <c r="L54" s="494">
        <f>($F54*(1+Opex!K$83))*(1+Inputs!J$17)</f>
        <v>229041.26239544142</v>
      </c>
      <c r="M54" s="494">
        <f>($F54*(1+Opex!L$83))*(1+Inputs!K$17)</f>
        <v>232351.01503002553</v>
      </c>
    </row>
    <row r="55" spans="4:13">
      <c r="E55" t="s">
        <v>451</v>
      </c>
      <c r="F55" s="496">
        <f>Inputs!F236</f>
        <v>283.50403025713501</v>
      </c>
      <c r="I55" s="160">
        <f>$F55*(1+Opex!H$83)*(1+Inputs!G$17)</f>
        <v>299.90034399989293</v>
      </c>
      <c r="J55" s="160">
        <f>$F55*(1+Opex!I$83)*(1+Inputs!H$17)</f>
        <v>304.23042786363538</v>
      </c>
      <c r="K55" s="160">
        <f>$F55*(1+Opex!J$83)*(1+Inputs!I$17)</f>
        <v>308.62429200838193</v>
      </c>
      <c r="L55" s="160">
        <f>$F55*(1+Opex!K$83)*(1+Inputs!J$17)</f>
        <v>313.08285461176786</v>
      </c>
      <c r="M55" s="160">
        <f>$F55*(1+Opex!L$83)*(1+Inputs!K$17)</f>
        <v>317.60704729240967</v>
      </c>
    </row>
    <row r="56" spans="4:13">
      <c r="E56" t="s">
        <v>449</v>
      </c>
      <c r="F56" s="496">
        <f>Inputs!F237</f>
        <v>7388.2171921154459</v>
      </c>
      <c r="I56" s="160">
        <f>$F56*(1+Opex!H$83)*(1+Inputs!G$17)</f>
        <v>7815.5110368332453</v>
      </c>
      <c r="J56" s="160">
        <f>$F56*(1+Opex!I$83)*(1+Inputs!H$17)</f>
        <v>7928.3545827129556</v>
      </c>
      <c r="K56" s="160">
        <f>$F56*(1+Opex!J$83)*(1+Inputs!I$17)</f>
        <v>8042.8602656995172</v>
      </c>
      <c r="L56" s="160">
        <f>$F56*(1+Opex!K$83)*(1+Inputs!J$17)</f>
        <v>8159.0520138329812</v>
      </c>
      <c r="M56" s="160">
        <f>$F56*(1+Opex!L$83)*(1+Inputs!K$17)</f>
        <v>8276.9541054302117</v>
      </c>
    </row>
    <row r="57" spans="4:13">
      <c r="E57" t="s">
        <v>69</v>
      </c>
      <c r="F57" s="487">
        <f>SUM(F54:F56)</f>
        <v>215074.07503318691</v>
      </c>
      <c r="I57" s="487">
        <f t="shared" ref="I57" si="11">SUM(I54:I56)</f>
        <v>227512.77655351153</v>
      </c>
      <c r="J57" s="487">
        <f t="shared" ref="J57" si="12">SUM(J54:J56)</f>
        <v>230797.69910281661</v>
      </c>
      <c r="K57" s="487">
        <f t="shared" ref="K57" si="13">SUM(K54:K56)</f>
        <v>234131.00715454252</v>
      </c>
      <c r="L57" s="487">
        <f t="shared" ref="L57" si="14">SUM(L54:L56)</f>
        <v>237513.39726388617</v>
      </c>
      <c r="M57" s="487">
        <f t="shared" ref="M57" si="15">SUM(M54:M56)</f>
        <v>240945.57618274816</v>
      </c>
    </row>
    <row r="58" spans="4:13">
      <c r="F58" s="486"/>
    </row>
    <row r="59" spans="4:13">
      <c r="D59" t="s">
        <v>148</v>
      </c>
      <c r="F59" s="486"/>
    </row>
    <row r="60" spans="4:13">
      <c r="E60" t="s">
        <v>438</v>
      </c>
      <c r="F60" s="496">
        <f>Inputs!F255</f>
        <v>634521.60620036814</v>
      </c>
      <c r="I60" s="495">
        <f>$F60*(1+Opex!H$83)*(1+Inputs!G$17)</f>
        <v>671218.84582120797</v>
      </c>
      <c r="J60" s="495">
        <f>$F60*(1+Opex!I$83)*(1+Inputs!H$17)</f>
        <v>680910.17813035427</v>
      </c>
      <c r="K60" s="495">
        <f>$F60*(1+Opex!J$83)*(1+Inputs!I$17)</f>
        <v>690744.25961421221</v>
      </c>
      <c r="L60" s="495">
        <f>$F60*(1+Opex!K$83)*(1+Inputs!J$17)</f>
        <v>700723.14528253733</v>
      </c>
      <c r="M60" s="495">
        <f>$F60*(1+Opex!L$83)*(1+Inputs!K$17)</f>
        <v>710848.92022787791</v>
      </c>
    </row>
    <row r="61" spans="4:13">
      <c r="E61" t="s">
        <v>451</v>
      </c>
      <c r="F61" s="496">
        <f>Inputs!F256</f>
        <v>3040.054400088392</v>
      </c>
      <c r="I61" s="160">
        <f>$F61*(1+Opex!H$83)*(1+Inputs!G$17)</f>
        <v>3215.8744252700144</v>
      </c>
      <c r="J61" s="160">
        <f>$F61*(1+Opex!I$83)*(1+Inputs!H$17)</f>
        <v>3262.3065359203733</v>
      </c>
      <c r="K61" s="160">
        <f>$F61*(1+Opex!J$83)*(1+Inputs!I$17)</f>
        <v>3309.4225716765923</v>
      </c>
      <c r="L61" s="160">
        <f>$F61*(1+Opex!K$83)*(1+Inputs!J$17)</f>
        <v>3357.2323782892158</v>
      </c>
      <c r="M61" s="160">
        <f>$F61*(1+Opex!L$83)*(1+Inputs!K$17)</f>
        <v>3405.7459456383585</v>
      </c>
    </row>
    <row r="62" spans="4:13">
      <c r="E62" t="s">
        <v>449</v>
      </c>
      <c r="F62" s="496">
        <f>Inputs!F257</f>
        <v>45069.762457751938</v>
      </c>
      <c r="I62" s="160">
        <f>$F62*(1+Opex!H$83)*(1+Inputs!G$17)</f>
        <v>47676.349619488668</v>
      </c>
      <c r="J62" s="160">
        <f>$F62*(1+Opex!I$83)*(1+Inputs!H$17)</f>
        <v>48364.720260936039</v>
      </c>
      <c r="K62" s="160">
        <f>$F62*(1+Opex!J$83)*(1+Inputs!I$17)</f>
        <v>49063.230307145088</v>
      </c>
      <c r="L62" s="160">
        <f>$F62*(1+Opex!K$83)*(1+Inputs!J$17)</f>
        <v>49772.025724463718</v>
      </c>
      <c r="M62" s="160">
        <f>$F62*(1+Opex!L$83)*(1+Inputs!K$17)</f>
        <v>50491.254616006059</v>
      </c>
    </row>
    <row r="63" spans="4:13">
      <c r="E63" t="s">
        <v>447</v>
      </c>
      <c r="F63" s="496">
        <f>Inputs!F258</f>
        <v>1379.0440179701329</v>
      </c>
      <c r="I63" s="160">
        <f>$F63*(1+Opex!H$83)*(1+Inputs!G$17)</f>
        <v>1458.8003387645977</v>
      </c>
      <c r="J63" s="160">
        <f>$F63*(1+Opex!I$83)*(1+Inputs!H$17)</f>
        <v>1479.863094889042</v>
      </c>
      <c r="K63" s="160">
        <f>$F63*(1+Opex!J$83)*(1+Inputs!I$17)</f>
        <v>1501.2360963913147</v>
      </c>
      <c r="L63" s="160">
        <f>$F63*(1+Opex!K$83)*(1+Inputs!J$17)</f>
        <v>1522.9238095478722</v>
      </c>
      <c r="M63" s="160">
        <f>$F63*(1+Opex!L$83)*(1+Inputs!K$17)</f>
        <v>1544.9307660159147</v>
      </c>
    </row>
    <row r="64" spans="4:13">
      <c r="E64" t="s">
        <v>69</v>
      </c>
      <c r="F64" s="487">
        <f>SUM(F60:F63)</f>
        <v>684010.46707617852</v>
      </c>
      <c r="I64" s="487">
        <f t="shared" ref="I64:M64" si="16">SUM(I60:I63)</f>
        <v>723569.87020473124</v>
      </c>
      <c r="J64" s="487">
        <f t="shared" si="16"/>
        <v>734017.06802209979</v>
      </c>
      <c r="K64" s="487">
        <f t="shared" si="16"/>
        <v>744618.14858942514</v>
      </c>
      <c r="L64" s="487">
        <f t="shared" si="16"/>
        <v>755375.3271948382</v>
      </c>
      <c r="M64" s="487">
        <f t="shared" si="16"/>
        <v>766290.85155553825</v>
      </c>
    </row>
    <row r="65" spans="3:15">
      <c r="F65" s="129">
        <f>F51+F57+F64-Opex!F11</f>
        <v>0</v>
      </c>
      <c r="G65" s="173"/>
      <c r="I65" s="129">
        <f ca="1">I51+I57+I64-Opex!H197</f>
        <v>0</v>
      </c>
      <c r="J65" s="129">
        <f ca="1">J51+J57+J64-Opex!I197</f>
        <v>0</v>
      </c>
      <c r="K65" s="129">
        <f ca="1">K51+K57+K64-Opex!J197</f>
        <v>0</v>
      </c>
      <c r="L65" s="129">
        <f ca="1">L51+L57+L64-Opex!K197</f>
        <v>0</v>
      </c>
      <c r="M65" s="129">
        <f ca="1">M51+M57+M64-Opex!L197</f>
        <v>0</v>
      </c>
      <c r="O65" s="129">
        <f ca="1">SUM(H65:N65)</f>
        <v>0</v>
      </c>
    </row>
    <row r="66" spans="3:15">
      <c r="C66" s="12"/>
    </row>
    <row r="67" spans="3:15">
      <c r="C67" s="26" t="s">
        <v>228</v>
      </c>
      <c r="F67" s="129"/>
      <c r="G67" s="173"/>
      <c r="I67" s="129"/>
      <c r="J67" s="129"/>
      <c r="K67" s="129"/>
      <c r="L67" s="129"/>
      <c r="M67" s="129"/>
    </row>
    <row r="68" spans="3:15">
      <c r="C68" s="12"/>
      <c r="D68" t="s">
        <v>531</v>
      </c>
      <c r="F68" s="129"/>
      <c r="G68" s="173"/>
      <c r="I68" s="129"/>
      <c r="J68" s="129"/>
      <c r="K68" s="129"/>
      <c r="L68" s="129"/>
      <c r="M68" s="129"/>
    </row>
    <row r="69" spans="3:15">
      <c r="C69" s="12"/>
      <c r="E69" t="s">
        <v>438</v>
      </c>
      <c r="G69" s="173"/>
      <c r="I69" s="511"/>
      <c r="J69" s="511"/>
      <c r="K69" s="511"/>
      <c r="L69" s="511"/>
      <c r="M69" s="511"/>
    </row>
    <row r="70" spans="3:15">
      <c r="C70" s="12"/>
      <c r="E70" t="s">
        <v>451</v>
      </c>
      <c r="F70" s="525">
        <f>Inputs!G239</f>
        <v>3.4913314275218883E-2</v>
      </c>
      <c r="G70" s="173"/>
      <c r="I70" s="511">
        <f ca="1">Opex!H$198*$F70</f>
        <v>44214.57418042158</v>
      </c>
      <c r="J70" s="511">
        <f ca="1">Opex!I$198*$F70</f>
        <v>44799.787082998431</v>
      </c>
      <c r="K70" s="511">
        <f ca="1">Opex!J$198*$F70</f>
        <v>45393.02419689946</v>
      </c>
      <c r="L70" s="511">
        <f ca="1">Opex!K$198*$F70</f>
        <v>45994.390471907442</v>
      </c>
      <c r="M70" s="511">
        <f ca="1">Opex!L$198*$F70</f>
        <v>46603.992292375136</v>
      </c>
    </row>
    <row r="71" spans="3:15">
      <c r="C71" s="12"/>
      <c r="E71" t="s">
        <v>449</v>
      </c>
      <c r="F71" s="525">
        <f>Inputs!G240</f>
        <v>0.16495805287443471</v>
      </c>
      <c r="G71" s="173"/>
      <c r="I71" s="511">
        <f ca="1">Opex!H$198*$F71</f>
        <v>208904.54592709598</v>
      </c>
      <c r="J71" s="511">
        <f ca="1">Opex!I$198*$F71</f>
        <v>211669.55357332202</v>
      </c>
      <c r="K71" s="511">
        <f ca="1">Opex!J$198*$F71</f>
        <v>214472.47392716029</v>
      </c>
      <c r="L71" s="511">
        <f ca="1">Opex!K$198*$F71</f>
        <v>217313.80285421893</v>
      </c>
      <c r="M71" s="511">
        <f ca="1">Opex!L$198*$F71</f>
        <v>220194.04299814696</v>
      </c>
    </row>
    <row r="72" spans="3:15">
      <c r="C72" s="12"/>
      <c r="E72" t="s">
        <v>69</v>
      </c>
      <c r="F72" s="129"/>
      <c r="G72" s="173"/>
      <c r="I72" s="487">
        <f t="shared" ref="I72:M72" ca="1" si="17">SUM(I69:I71)</f>
        <v>253119.12010751758</v>
      </c>
      <c r="J72" s="487">
        <f t="shared" ca="1" si="17"/>
        <v>256469.34065632045</v>
      </c>
      <c r="K72" s="487">
        <f t="shared" ca="1" si="17"/>
        <v>259865.49812405976</v>
      </c>
      <c r="L72" s="487">
        <f t="shared" ca="1" si="17"/>
        <v>263308.19332612638</v>
      </c>
      <c r="M72" s="487">
        <f t="shared" ca="1" si="17"/>
        <v>266798.03529052209</v>
      </c>
    </row>
    <row r="73" spans="3:15">
      <c r="C73" s="12"/>
      <c r="F73" s="129"/>
      <c r="G73" s="173"/>
      <c r="I73" s="512"/>
      <c r="J73" s="512"/>
      <c r="K73" s="512"/>
      <c r="L73" s="512"/>
      <c r="M73" s="512"/>
    </row>
    <row r="74" spans="3:15">
      <c r="C74" s="12"/>
      <c r="D74" t="s">
        <v>457</v>
      </c>
      <c r="F74" s="129"/>
      <c r="G74" s="173"/>
      <c r="I74" s="129"/>
      <c r="J74" s="129"/>
      <c r="K74" s="129"/>
      <c r="L74" s="129"/>
      <c r="M74" s="129"/>
    </row>
    <row r="75" spans="3:15">
      <c r="C75" s="12"/>
      <c r="E75" t="s">
        <v>438</v>
      </c>
      <c r="F75" s="525">
        <f>Inputs!G238</f>
        <v>0.80012863285034619</v>
      </c>
      <c r="G75" s="173"/>
      <c r="I75" s="521">
        <f ca="1">Opex!H$198*$F75</f>
        <v>1013290.9901410139</v>
      </c>
      <c r="J75" s="521">
        <f ca="1">Opex!I$198*$F75</f>
        <v>1026702.6529804125</v>
      </c>
      <c r="K75" s="521">
        <f ca="1">Opex!J$198*$F75</f>
        <v>1040298.2113155497</v>
      </c>
      <c r="L75" s="521">
        <f ca="1">Opex!K$198*$F75</f>
        <v>1054080.0703413475</v>
      </c>
      <c r="M75" s="521">
        <f ca="1">Opex!L$198*$F75</f>
        <v>1068050.6681295987</v>
      </c>
    </row>
    <row r="76" spans="3:15">
      <c r="C76" s="12"/>
      <c r="F76" s="129"/>
      <c r="G76" s="173"/>
      <c r="I76" s="512"/>
      <c r="J76" s="512"/>
      <c r="K76" s="512"/>
      <c r="L76" s="512"/>
      <c r="M76" s="512"/>
    </row>
    <row r="77" spans="3:15">
      <c r="C77" s="26" t="s">
        <v>230</v>
      </c>
      <c r="F77" s="129"/>
      <c r="G77" s="173"/>
      <c r="I77" s="129"/>
      <c r="J77" s="129"/>
      <c r="K77" s="129"/>
      <c r="L77" s="129"/>
      <c r="M77" s="129"/>
    </row>
    <row r="78" spans="3:15">
      <c r="D78" t="s">
        <v>148</v>
      </c>
      <c r="F78" s="129"/>
      <c r="G78" s="173"/>
      <c r="I78" s="129"/>
      <c r="J78" s="129"/>
      <c r="K78" s="129"/>
      <c r="L78" s="129"/>
      <c r="M78" s="129"/>
    </row>
    <row r="79" spans="3:15">
      <c r="C79" s="12"/>
      <c r="E79" t="s">
        <v>438</v>
      </c>
      <c r="F79" s="129"/>
      <c r="G79" s="173"/>
      <c r="H79" s="521">
        <f ca="1">Opex!G200</f>
        <v>165651.11682140079</v>
      </c>
      <c r="I79" s="521">
        <f ca="1">Opex!H200</f>
        <v>169978.40813733739</v>
      </c>
      <c r="J79" s="521">
        <f ca="1">Opex!I200</f>
        <v>172818.25329136089</v>
      </c>
      <c r="K79" s="521">
        <f ca="1">Opex!J200</f>
        <v>174986.1166131584</v>
      </c>
      <c r="L79" s="521">
        <f ca="1">Opex!K200</f>
        <v>177148.63112462917</v>
      </c>
      <c r="M79" s="521">
        <f ca="1">Opex!L200</f>
        <v>179390.80450334545</v>
      </c>
    </row>
    <row r="80" spans="3:15">
      <c r="F80" s="129"/>
      <c r="G80" s="173"/>
      <c r="I80" s="129"/>
      <c r="J80" s="129"/>
      <c r="K80" s="129"/>
      <c r="L80" s="129"/>
      <c r="M80" s="129"/>
    </row>
    <row r="81" spans="3:13">
      <c r="C81" s="26" t="s">
        <v>231</v>
      </c>
      <c r="F81" s="129"/>
      <c r="G81" s="173"/>
      <c r="I81" s="129"/>
      <c r="J81" s="129"/>
      <c r="K81" s="129"/>
      <c r="L81" s="129"/>
      <c r="M81" s="129"/>
    </row>
    <row r="82" spans="3:13">
      <c r="C82" s="12"/>
      <c r="D82" t="s">
        <v>439</v>
      </c>
      <c r="F82" s="129"/>
      <c r="G82" s="173"/>
      <c r="I82" s="129"/>
      <c r="J82" s="129"/>
      <c r="K82" s="129"/>
      <c r="L82" s="129"/>
      <c r="M82" s="129"/>
    </row>
    <row r="83" spans="3:13">
      <c r="C83" s="12"/>
      <c r="E83" t="s">
        <v>438</v>
      </c>
      <c r="F83" s="129"/>
      <c r="G83" s="173"/>
      <c r="I83" s="521">
        <f ca="1">Opex!H201</f>
        <v>3349577.4061460583</v>
      </c>
      <c r="J83" s="521">
        <f ca="1">Opex!I201</f>
        <v>3388488.690902554</v>
      </c>
      <c r="K83" s="521">
        <f ca="1">Opex!J201</f>
        <v>3427955.2672829907</v>
      </c>
      <c r="L83" s="521">
        <f ca="1">Opex!K201</f>
        <v>3467984.2237251289</v>
      </c>
      <c r="M83" s="521">
        <f ca="1">Opex!L201</f>
        <v>3508582.7495661359</v>
      </c>
    </row>
    <row r="84" spans="3:13">
      <c r="C84" s="12"/>
      <c r="F84" s="129"/>
      <c r="G84" s="173"/>
      <c r="I84" s="129"/>
      <c r="J84" s="129"/>
      <c r="K84" s="129"/>
      <c r="L84" s="129"/>
      <c r="M84" s="129"/>
    </row>
    <row r="85" spans="3:13">
      <c r="C85" s="26" t="s">
        <v>281</v>
      </c>
      <c r="F85" s="129"/>
      <c r="G85" s="173"/>
      <c r="I85" s="129"/>
      <c r="J85" s="129"/>
      <c r="K85" s="129"/>
      <c r="L85" s="129"/>
      <c r="M85" s="129"/>
    </row>
    <row r="86" spans="3:13">
      <c r="C86" s="26"/>
      <c r="D86" t="s">
        <v>148</v>
      </c>
      <c r="F86" s="129"/>
      <c r="G86" s="173"/>
      <c r="I86" s="129"/>
      <c r="J86" s="129"/>
      <c r="K86" s="129"/>
      <c r="L86" s="129"/>
      <c r="M86" s="129"/>
    </row>
    <row r="87" spans="3:13">
      <c r="C87" s="12"/>
      <c r="E87" t="s">
        <v>438</v>
      </c>
      <c r="F87" s="510"/>
      <c r="G87" s="173"/>
      <c r="I87" s="159">
        <f ca="1">Opex!H$202</f>
        <v>1190929.2328758577</v>
      </c>
      <c r="J87" s="159">
        <f ca="1">Opex!I$202</f>
        <v>567198.85657267342</v>
      </c>
      <c r="K87" s="159">
        <f ca="1">Opex!J$202</f>
        <v>576752.60326987877</v>
      </c>
      <c r="L87" s="159">
        <f ca="1">Opex!K$202</f>
        <v>586467.27073569421</v>
      </c>
      <c r="M87" s="159">
        <f ca="1">Opex!L$202</f>
        <v>596345.56947675021</v>
      </c>
    </row>
    <row r="88" spans="3:13">
      <c r="C88" s="12"/>
      <c r="E88" t="s">
        <v>451</v>
      </c>
      <c r="F88" s="510"/>
      <c r="G88" s="173"/>
      <c r="I88" s="159"/>
      <c r="J88" s="159"/>
      <c r="K88" s="159"/>
      <c r="L88" s="159"/>
      <c r="M88" s="159"/>
    </row>
    <row r="89" spans="3:13">
      <c r="C89" s="12"/>
      <c r="E89" t="s">
        <v>449</v>
      </c>
      <c r="F89" s="510"/>
      <c r="G89" s="173"/>
      <c r="I89" s="159"/>
      <c r="J89" s="159"/>
      <c r="K89" s="159"/>
      <c r="L89" s="159"/>
      <c r="M89" s="159"/>
    </row>
    <row r="90" spans="3:13">
      <c r="C90" s="12"/>
      <c r="F90" s="129"/>
      <c r="G90" s="173"/>
      <c r="I90" s="487">
        <f t="shared" ref="I90" ca="1" si="18">SUM(I87:I89)</f>
        <v>1190929.2328758577</v>
      </c>
      <c r="J90" s="487">
        <f t="shared" ref="J90" ca="1" si="19">SUM(J87:J89)</f>
        <v>567198.85657267342</v>
      </c>
      <c r="K90" s="487">
        <f t="shared" ref="K90" ca="1" si="20">SUM(K87:K89)</f>
        <v>576752.60326987877</v>
      </c>
      <c r="L90" s="487">
        <f t="shared" ref="L90" ca="1" si="21">SUM(L87:L89)</f>
        <v>586467.27073569421</v>
      </c>
      <c r="M90" s="487">
        <f t="shared" ref="M90" ca="1" si="22">SUM(M87:M89)</f>
        <v>596345.56947675021</v>
      </c>
    </row>
    <row r="91" spans="3:13">
      <c r="C91" s="12"/>
      <c r="F91" s="129"/>
      <c r="G91" s="173"/>
      <c r="I91" s="129"/>
      <c r="J91" s="129"/>
      <c r="K91" s="129"/>
      <c r="L91" s="129"/>
      <c r="M91" s="129"/>
    </row>
    <row r="92" spans="3:13">
      <c r="C92" s="26" t="s">
        <v>310</v>
      </c>
    </row>
    <row r="93" spans="3:13">
      <c r="D93" t="s">
        <v>148</v>
      </c>
    </row>
    <row r="94" spans="3:13">
      <c r="E94" t="s">
        <v>438</v>
      </c>
      <c r="F94" s="525">
        <f>Inputs!G255</f>
        <v>0.96441691540751617</v>
      </c>
      <c r="I94" s="159">
        <f ca="1">$F94*Opex!H$203</f>
        <v>842043.34966197226</v>
      </c>
      <c r="J94" s="159">
        <f ca="1">$F94*Opex!I$203</f>
        <v>856226.5039076407</v>
      </c>
      <c r="K94" s="159">
        <f ca="1">$F94*Opex!J$203</f>
        <v>870648.5554315038</v>
      </c>
      <c r="L94" s="159">
        <f ca="1">$F94*Opex!K$203</f>
        <v>885313.52815578273</v>
      </c>
      <c r="M94" s="159">
        <f ca="1">$F94*Opex!L$203</f>
        <v>900225.51378057373</v>
      </c>
    </row>
    <row r="95" spans="3:13">
      <c r="E95" t="s">
        <v>451</v>
      </c>
      <c r="F95" s="525">
        <f>Inputs!G256</f>
        <v>1.3149523553503081E-3</v>
      </c>
      <c r="I95" s="159">
        <f ca="1">$F95*Opex!H$203</f>
        <v>1148.0998189224047</v>
      </c>
      <c r="J95" s="159">
        <f ca="1">$F95*Opex!I$203</f>
        <v>1167.4381069425374</v>
      </c>
      <c r="K95" s="159">
        <f ca="1">$F95*Opex!J$203</f>
        <v>1187.1021239431868</v>
      </c>
      <c r="L95" s="159">
        <f ca="1">$F95*Opex!K$203</f>
        <v>1207.0973564166759</v>
      </c>
      <c r="M95" s="159">
        <f ca="1">$F95*Opex!L$203</f>
        <v>1227.4293832683445</v>
      </c>
    </row>
    <row r="96" spans="3:13">
      <c r="E96" t="s">
        <v>449</v>
      </c>
      <c r="F96" s="525">
        <f>Inputs!G257</f>
        <v>3.4268132237133653E-2</v>
      </c>
      <c r="I96" s="159">
        <f ca="1">$F96*Opex!H$203</f>
        <v>29919.89501078234</v>
      </c>
      <c r="J96" s="159">
        <f ca="1">$F96*Opex!I$203</f>
        <v>30423.857765339435</v>
      </c>
      <c r="K96" s="159">
        <f ca="1">$F96*Opex!J$203</f>
        <v>30936.30913450861</v>
      </c>
      <c r="L96" s="159">
        <f ca="1">$F96*Opex!K$203</f>
        <v>31457.392098256918</v>
      </c>
      <c r="M96" s="159">
        <f ca="1">$F96*Opex!L$203</f>
        <v>31987.252044867921</v>
      </c>
    </row>
    <row r="97" spans="3:13">
      <c r="E97" t="s">
        <v>69</v>
      </c>
      <c r="I97" s="487">
        <f t="shared" ref="I97:M97" ca="1" si="23">SUM(I94:I96)</f>
        <v>873111.34449167701</v>
      </c>
      <c r="J97" s="487">
        <f t="shared" ca="1" si="23"/>
        <v>887817.7997799227</v>
      </c>
      <c r="K97" s="487">
        <f t="shared" ca="1" si="23"/>
        <v>902771.96668995556</v>
      </c>
      <c r="L97" s="487">
        <f t="shared" ca="1" si="23"/>
        <v>917978.01761045633</v>
      </c>
      <c r="M97" s="487">
        <f t="shared" ca="1" si="23"/>
        <v>933440.19520871004</v>
      </c>
    </row>
    <row r="99" spans="3:13">
      <c r="C99" s="1" t="s">
        <v>233</v>
      </c>
    </row>
    <row r="100" spans="3:13">
      <c r="D100" t="s">
        <v>443</v>
      </c>
    </row>
    <row r="101" spans="3:13">
      <c r="E101" t="s">
        <v>438</v>
      </c>
      <c r="I101" s="521">
        <f ca="1">Opex!H204</f>
        <v>2513853.660711538</v>
      </c>
      <c r="J101" s="521">
        <f ca="1">Opex!I204</f>
        <v>2539128.2468120158</v>
      </c>
      <c r="K101" s="521">
        <f ca="1">Opex!J204</f>
        <v>2559518.1120374179</v>
      </c>
      <c r="L101" s="521">
        <f ca="1">Opex!K204</f>
        <v>2579994.5115322345</v>
      </c>
      <c r="M101" s="521">
        <f ca="1">Opex!L204</f>
        <v>2601194.3848362495</v>
      </c>
    </row>
    <row r="105" spans="3:13">
      <c r="H105" s="206">
        <v>2015</v>
      </c>
      <c r="I105" s="206">
        <v>2016</v>
      </c>
      <c r="J105" s="206">
        <v>2017</v>
      </c>
      <c r="K105" s="206">
        <v>2018</v>
      </c>
      <c r="L105" s="206">
        <v>2019</v>
      </c>
      <c r="M105" s="206">
        <v>2020</v>
      </c>
    </row>
    <row r="106" spans="3:13">
      <c r="H106" s="207" t="s">
        <v>527</v>
      </c>
      <c r="I106" s="207" t="s">
        <v>527</v>
      </c>
      <c r="J106" s="207" t="s">
        <v>527</v>
      </c>
      <c r="K106" s="207" t="s">
        <v>527</v>
      </c>
      <c r="L106" s="207" t="s">
        <v>527</v>
      </c>
      <c r="M106" s="207" t="s">
        <v>527</v>
      </c>
    </row>
    <row r="107" spans="3:13">
      <c r="D107" s="517" t="s">
        <v>503</v>
      </c>
      <c r="E107" s="176"/>
      <c r="F107" s="332" t="s">
        <v>438</v>
      </c>
      <c r="G107" s="295"/>
      <c r="H107" s="518"/>
      <c r="I107" s="518"/>
      <c r="J107" s="518"/>
      <c r="K107" s="518"/>
      <c r="L107" s="518"/>
      <c r="M107" s="518"/>
    </row>
    <row r="108" spans="3:13">
      <c r="D108" s="180"/>
      <c r="E108" s="181"/>
      <c r="F108" s="332" t="s">
        <v>451</v>
      </c>
      <c r="G108" s="295"/>
      <c r="H108" s="518"/>
      <c r="I108" s="518"/>
      <c r="J108" s="518"/>
      <c r="K108" s="518"/>
      <c r="L108" s="518"/>
      <c r="M108" s="518"/>
    </row>
    <row r="109" spans="3:13">
      <c r="D109" s="177"/>
      <c r="E109" s="179"/>
      <c r="F109" s="332" t="s">
        <v>449</v>
      </c>
      <c r="G109" s="295"/>
      <c r="H109" s="518"/>
      <c r="I109" s="518"/>
      <c r="J109" s="518"/>
      <c r="K109" s="518"/>
      <c r="L109" s="518"/>
      <c r="M109" s="518"/>
    </row>
    <row r="110" spans="3:13">
      <c r="D110" s="517" t="s">
        <v>496</v>
      </c>
      <c r="E110" s="176"/>
      <c r="F110" s="332" t="s">
        <v>438</v>
      </c>
      <c r="G110" s="295"/>
      <c r="H110" s="519">
        <f ca="1">IF(H148=0,0,(H148/(Inputs!F232/Inputs!H232)))</f>
        <v>4459.9590234129155</v>
      </c>
      <c r="I110" s="344">
        <f t="shared" ref="I110:M112" si="24">I21</f>
        <v>3331.428039164789</v>
      </c>
      <c r="J110" s="344">
        <f t="shared" si="24"/>
        <v>3381.9721063665634</v>
      </c>
      <c r="K110" s="344">
        <f t="shared" si="24"/>
        <v>3376.5563401339418</v>
      </c>
      <c r="L110" s="344">
        <f t="shared" si="24"/>
        <v>3371.1624022254755</v>
      </c>
      <c r="M110" s="344">
        <f t="shared" si="24"/>
        <v>3365.7899216008409</v>
      </c>
    </row>
    <row r="111" spans="3:13">
      <c r="D111" s="180"/>
      <c r="E111" s="181"/>
      <c r="F111" s="332" t="s">
        <v>451</v>
      </c>
      <c r="G111" s="295"/>
      <c r="H111" s="519">
        <f ca="1">IF(H149=0,0,(H149/(Inputs!F233/Inputs!H233)))</f>
        <v>2.2301387260516359</v>
      </c>
      <c r="I111" s="344">
        <f t="shared" si="24"/>
        <v>1.4190065275515025</v>
      </c>
      <c r="J111" s="344">
        <f t="shared" si="24"/>
        <v>1.4156498940171642</v>
      </c>
      <c r="K111" s="344">
        <f t="shared" si="24"/>
        <v>1.4123069699409037</v>
      </c>
      <c r="L111" s="344">
        <f t="shared" si="24"/>
        <v>1.4089775195684975</v>
      </c>
      <c r="M111" s="344">
        <f t="shared" si="24"/>
        <v>1.4056613138724032</v>
      </c>
    </row>
    <row r="112" spans="3:13">
      <c r="D112" s="177"/>
      <c r="E112" s="179"/>
      <c r="F112" s="332" t="s">
        <v>449</v>
      </c>
      <c r="G112" s="295"/>
      <c r="H112" s="519">
        <f ca="1">IF(H150=0,0,(H150/(Inputs!F234/Inputs!H234)))</f>
        <v>7.6216828989237237</v>
      </c>
      <c r="I112" s="344">
        <f t="shared" si="24"/>
        <v>4.8495717589946956</v>
      </c>
      <c r="J112" s="344">
        <f t="shared" si="24"/>
        <v>4.8381001872454732</v>
      </c>
      <c r="K112" s="344">
        <f t="shared" si="24"/>
        <v>4.8266754686991318</v>
      </c>
      <c r="L112" s="344">
        <f t="shared" si="24"/>
        <v>4.8152967976461838</v>
      </c>
      <c r="M112" s="344">
        <f t="shared" si="24"/>
        <v>4.8039633913661257</v>
      </c>
    </row>
    <row r="113" spans="4:13">
      <c r="D113" s="517" t="s">
        <v>489</v>
      </c>
      <c r="E113" s="176"/>
      <c r="F113" s="332" t="s">
        <v>438</v>
      </c>
      <c r="G113" s="295"/>
      <c r="H113" s="519">
        <f ca="1">IF(H151=0,0,(H151/(Inputs!F235/Inputs!H235)))</f>
        <v>1538.3938247631104</v>
      </c>
      <c r="I113" s="344">
        <f t="shared" ref="I113:M115" si="25">I27</f>
        <v>978.85878299089802</v>
      </c>
      <c r="J113" s="344">
        <f t="shared" si="25"/>
        <v>976.54331075551772</v>
      </c>
      <c r="K113" s="344">
        <f t="shared" si="25"/>
        <v>974.23729557561182</v>
      </c>
      <c r="L113" s="344">
        <f t="shared" si="25"/>
        <v>971.94057482325172</v>
      </c>
      <c r="M113" s="344">
        <f t="shared" si="25"/>
        <v>969.65299051070633</v>
      </c>
    </row>
    <row r="114" spans="4:13">
      <c r="D114" s="180"/>
      <c r="E114" s="181"/>
      <c r="F114" s="332" t="s">
        <v>451</v>
      </c>
      <c r="G114" s="295"/>
      <c r="H114" s="519">
        <f ca="1">IF(H152=0,0,(H152/(Inputs!F236/Inputs!H236)))</f>
        <v>2.1028731903441367</v>
      </c>
      <c r="I114" s="344">
        <f t="shared" si="25"/>
        <v>1.3380292216145717</v>
      </c>
      <c r="J114" s="344">
        <f t="shared" si="25"/>
        <v>1.3348641383905036</v>
      </c>
      <c r="K114" s="344">
        <f t="shared" si="25"/>
        <v>1.3317119822778791</v>
      </c>
      <c r="L114" s="344">
        <f t="shared" si="25"/>
        <v>1.3285725309760716</v>
      </c>
      <c r="M114" s="344">
        <f t="shared" si="25"/>
        <v>1.3254455685272695</v>
      </c>
    </row>
    <row r="115" spans="4:13">
      <c r="D115" s="177"/>
      <c r="E115" s="179"/>
      <c r="F115" s="332" t="s">
        <v>449</v>
      </c>
      <c r="G115" s="295"/>
      <c r="H115" s="519">
        <f ca="1">IF(H153=0,0,(H153/(Inputs!F237/Inputs!H237)))</f>
        <v>54.801633132508869</v>
      </c>
      <c r="I115" s="344">
        <f t="shared" si="25"/>
        <v>34.869523687968204</v>
      </c>
      <c r="J115" s="344">
        <f t="shared" si="25"/>
        <v>34.787040478578469</v>
      </c>
      <c r="K115" s="344">
        <f t="shared" si="25"/>
        <v>34.70489415437136</v>
      </c>
      <c r="L115" s="344">
        <f t="shared" si="25"/>
        <v>34.623078922112455</v>
      </c>
      <c r="M115" s="344">
        <f t="shared" si="25"/>
        <v>34.541589153863349</v>
      </c>
    </row>
    <row r="116" spans="4:13">
      <c r="D116" s="517" t="s">
        <v>480</v>
      </c>
      <c r="E116" s="176"/>
      <c r="F116" s="332" t="s">
        <v>438</v>
      </c>
      <c r="G116" s="295"/>
      <c r="H116" s="519">
        <f ca="1">IF(H154=0,0,(H154/(Inputs!F238/Inputs!H238)))</f>
        <v>0</v>
      </c>
      <c r="I116" s="344">
        <f t="shared" ref="I116:M118" si="26">I14</f>
        <v>0</v>
      </c>
      <c r="J116" s="344">
        <f t="shared" si="26"/>
        <v>0</v>
      </c>
      <c r="K116" s="344">
        <f t="shared" si="26"/>
        <v>0</v>
      </c>
      <c r="L116" s="344">
        <f t="shared" si="26"/>
        <v>0</v>
      </c>
      <c r="M116" s="344">
        <f t="shared" si="26"/>
        <v>0</v>
      </c>
    </row>
    <row r="117" spans="4:13">
      <c r="D117" s="180"/>
      <c r="E117" s="181"/>
      <c r="F117" s="332" t="s">
        <v>451</v>
      </c>
      <c r="G117" s="295"/>
      <c r="H117" s="344">
        <f t="shared" ref="H117" si="27">H15</f>
        <v>37586.286842536312</v>
      </c>
      <c r="I117" s="344">
        <f t="shared" si="26"/>
        <v>37202.443787908982</v>
      </c>
      <c r="J117" s="344">
        <f t="shared" si="26"/>
        <v>37107.745784590516</v>
      </c>
      <c r="K117" s="344">
        <f t="shared" si="26"/>
        <v>37013.434555190994</v>
      </c>
      <c r="L117" s="344">
        <f t="shared" si="26"/>
        <v>36919.503448566044</v>
      </c>
      <c r="M117" s="344">
        <f t="shared" si="26"/>
        <v>36825.946003345751</v>
      </c>
    </row>
    <row r="118" spans="4:13">
      <c r="D118" s="177"/>
      <c r="E118" s="179"/>
      <c r="F118" s="332" t="s">
        <v>449</v>
      </c>
      <c r="G118" s="295"/>
      <c r="H118" s="344">
        <f t="shared" ref="H118" si="28">H16</f>
        <v>177587.28499532869</v>
      </c>
      <c r="I118" s="344">
        <f t="shared" si="26"/>
        <v>175773.70744718853</v>
      </c>
      <c r="J118" s="344">
        <f t="shared" si="26"/>
        <v>175326.27933665825</v>
      </c>
      <c r="K118" s="344">
        <f t="shared" si="26"/>
        <v>174880.6786513924</v>
      </c>
      <c r="L118" s="344">
        <f t="shared" si="26"/>
        <v>174436.8739661354</v>
      </c>
      <c r="M118" s="344">
        <f t="shared" si="26"/>
        <v>173994.83475227593</v>
      </c>
    </row>
    <row r="119" spans="4:13">
      <c r="D119" s="517" t="s">
        <v>472</v>
      </c>
      <c r="E119" s="176"/>
      <c r="F119" s="332" t="s">
        <v>438</v>
      </c>
      <c r="G119" s="295"/>
      <c r="H119" s="518"/>
      <c r="I119" s="518"/>
      <c r="J119" s="518"/>
      <c r="K119" s="518"/>
      <c r="L119" s="518"/>
      <c r="M119" s="518"/>
    </row>
    <row r="120" spans="4:13">
      <c r="D120" s="180"/>
      <c r="E120" s="181"/>
      <c r="F120" s="332" t="s">
        <v>451</v>
      </c>
      <c r="G120" s="295"/>
      <c r="H120" s="518"/>
      <c r="I120" s="518"/>
      <c r="J120" s="518"/>
      <c r="K120" s="518"/>
      <c r="L120" s="518"/>
      <c r="M120" s="518"/>
    </row>
    <row r="121" spans="4:13">
      <c r="D121" s="177"/>
      <c r="E121" s="179"/>
      <c r="F121" s="332" t="s">
        <v>449</v>
      </c>
      <c r="G121" s="295"/>
      <c r="H121" s="518"/>
      <c r="I121" s="518"/>
      <c r="J121" s="518"/>
      <c r="K121" s="518"/>
      <c r="L121" s="518"/>
      <c r="M121" s="518"/>
    </row>
    <row r="122" spans="4:13">
      <c r="D122" s="517" t="s">
        <v>468</v>
      </c>
      <c r="E122" s="176"/>
      <c r="F122" s="332" t="s">
        <v>438</v>
      </c>
      <c r="G122" s="295"/>
      <c r="H122" s="518"/>
      <c r="I122" s="518"/>
      <c r="J122" s="518"/>
      <c r="K122" s="518"/>
      <c r="L122" s="518"/>
      <c r="M122" s="518"/>
    </row>
    <row r="123" spans="4:13">
      <c r="D123" s="180"/>
      <c r="E123" s="181"/>
      <c r="F123" s="332" t="s">
        <v>451</v>
      </c>
      <c r="G123" s="295"/>
      <c r="H123" s="518"/>
      <c r="I123" s="518"/>
      <c r="J123" s="518"/>
      <c r="K123" s="518"/>
      <c r="L123" s="518"/>
      <c r="M123" s="518"/>
    </row>
    <row r="124" spans="4:13">
      <c r="D124" s="177"/>
      <c r="E124" s="179"/>
      <c r="F124" s="332" t="s">
        <v>449</v>
      </c>
      <c r="G124" s="295"/>
      <c r="H124" s="518"/>
      <c r="I124" s="518"/>
      <c r="J124" s="518"/>
      <c r="K124" s="518"/>
      <c r="L124" s="518"/>
      <c r="M124" s="518"/>
    </row>
    <row r="125" spans="4:13">
      <c r="D125" s="517" t="s">
        <v>464</v>
      </c>
      <c r="E125" s="176"/>
      <c r="F125" s="332" t="s">
        <v>438</v>
      </c>
      <c r="G125" s="295"/>
      <c r="H125" s="518"/>
      <c r="I125" s="518"/>
      <c r="J125" s="518"/>
      <c r="K125" s="518"/>
      <c r="L125" s="518"/>
      <c r="M125" s="518"/>
    </row>
    <row r="126" spans="4:13">
      <c r="D126" s="180"/>
      <c r="E126" s="181"/>
      <c r="F126" s="332" t="s">
        <v>451</v>
      </c>
      <c r="G126" s="295"/>
      <c r="H126" s="518"/>
      <c r="I126" s="518"/>
      <c r="J126" s="518"/>
      <c r="K126" s="518"/>
      <c r="L126" s="518"/>
      <c r="M126" s="518"/>
    </row>
    <row r="127" spans="4:13">
      <c r="D127" s="177"/>
      <c r="E127" s="179"/>
      <c r="F127" s="332" t="s">
        <v>449</v>
      </c>
      <c r="G127" s="295"/>
      <c r="H127" s="518"/>
      <c r="I127" s="518"/>
      <c r="J127" s="518"/>
      <c r="K127" s="518"/>
      <c r="L127" s="518"/>
      <c r="M127" s="518"/>
    </row>
    <row r="128" spans="4:13">
      <c r="D128" s="517" t="s">
        <v>227</v>
      </c>
      <c r="E128" s="176"/>
      <c r="F128" s="332" t="s">
        <v>438</v>
      </c>
      <c r="G128" s="295"/>
      <c r="H128" s="518"/>
      <c r="I128" s="518"/>
      <c r="J128" s="518"/>
      <c r="K128" s="518"/>
      <c r="L128" s="518"/>
      <c r="M128" s="518"/>
    </row>
    <row r="129" spans="4:13">
      <c r="D129" s="180"/>
      <c r="E129" s="181"/>
      <c r="F129" s="332" t="s">
        <v>451</v>
      </c>
      <c r="G129" s="295"/>
      <c r="H129" s="518"/>
      <c r="I129" s="518"/>
      <c r="J129" s="518"/>
      <c r="K129" s="518"/>
      <c r="L129" s="518"/>
      <c r="M129" s="518"/>
    </row>
    <row r="130" spans="4:13">
      <c r="D130" s="177"/>
      <c r="E130" s="179"/>
      <c r="F130" s="332" t="s">
        <v>449</v>
      </c>
      <c r="G130" s="295"/>
      <c r="H130" s="518"/>
      <c r="I130" s="518"/>
      <c r="J130" s="518"/>
      <c r="K130" s="518"/>
      <c r="L130" s="518"/>
      <c r="M130" s="518"/>
    </row>
    <row r="131" spans="4:13">
      <c r="D131" s="332" t="s">
        <v>457</v>
      </c>
      <c r="E131" s="295"/>
      <c r="F131" s="332" t="s">
        <v>438</v>
      </c>
      <c r="G131" s="295"/>
      <c r="H131" s="518"/>
      <c r="I131" s="518"/>
      <c r="J131" s="518"/>
      <c r="K131" s="518"/>
      <c r="L131" s="518"/>
      <c r="M131" s="518"/>
    </row>
    <row r="132" spans="4:13">
      <c r="D132" s="332" t="s">
        <v>455</v>
      </c>
      <c r="E132" s="295"/>
      <c r="F132" s="332" t="s">
        <v>438</v>
      </c>
      <c r="G132" s="295"/>
      <c r="H132" s="518"/>
      <c r="I132" s="518"/>
      <c r="J132" s="518"/>
      <c r="K132" s="518"/>
      <c r="L132" s="518"/>
      <c r="M132" s="518"/>
    </row>
    <row r="133" spans="4:13">
      <c r="D133" s="517" t="s">
        <v>453</v>
      </c>
      <c r="E133" s="176"/>
      <c r="F133" s="332" t="s">
        <v>438</v>
      </c>
      <c r="G133" s="295"/>
      <c r="H133" s="518"/>
      <c r="I133" s="518"/>
      <c r="J133" s="518"/>
      <c r="K133" s="518"/>
      <c r="L133" s="518"/>
      <c r="M133" s="518"/>
    </row>
    <row r="134" spans="4:13">
      <c r="D134" s="180"/>
      <c r="E134" s="181"/>
      <c r="F134" s="332" t="s">
        <v>451</v>
      </c>
      <c r="G134" s="295"/>
      <c r="H134" s="518"/>
      <c r="I134" s="518"/>
      <c r="J134" s="518"/>
      <c r="K134" s="518"/>
      <c r="L134" s="518"/>
      <c r="M134" s="518"/>
    </row>
    <row r="135" spans="4:13">
      <c r="D135" s="180"/>
      <c r="E135" s="181"/>
      <c r="F135" s="332" t="s">
        <v>449</v>
      </c>
      <c r="G135" s="295"/>
      <c r="H135" s="518"/>
      <c r="I135" s="518"/>
      <c r="J135" s="518"/>
      <c r="K135" s="518"/>
      <c r="L135" s="518"/>
      <c r="M135" s="518"/>
    </row>
    <row r="136" spans="4:13">
      <c r="D136" s="177"/>
      <c r="E136" s="179"/>
      <c r="F136" s="332" t="s">
        <v>447</v>
      </c>
      <c r="G136" s="295"/>
      <c r="H136" s="518"/>
      <c r="I136" s="518"/>
      <c r="J136" s="518"/>
      <c r="K136" s="518"/>
      <c r="L136" s="518"/>
      <c r="M136" s="518"/>
    </row>
    <row r="137" spans="4:13">
      <c r="D137" s="332" t="s">
        <v>445</v>
      </c>
      <c r="E137" s="295"/>
      <c r="F137" s="332" t="s">
        <v>438</v>
      </c>
      <c r="G137" s="295"/>
      <c r="H137" s="518"/>
      <c r="I137" s="518"/>
      <c r="J137" s="518"/>
      <c r="K137" s="518"/>
      <c r="L137" s="518"/>
      <c r="M137" s="518"/>
    </row>
    <row r="138" spans="4:13">
      <c r="D138" s="332" t="s">
        <v>443</v>
      </c>
      <c r="E138" s="295"/>
      <c r="F138" s="332" t="s">
        <v>438</v>
      </c>
      <c r="G138" s="295"/>
      <c r="H138" s="518"/>
      <c r="I138" s="518"/>
      <c r="J138" s="518"/>
      <c r="K138" s="518"/>
      <c r="L138" s="518"/>
      <c r="M138" s="518"/>
    </row>
    <row r="139" spans="4:13">
      <c r="D139" s="332" t="s">
        <v>441</v>
      </c>
      <c r="E139" s="295"/>
      <c r="F139" s="332" t="s">
        <v>438</v>
      </c>
      <c r="G139" s="295"/>
      <c r="H139" s="518"/>
      <c r="I139" s="518"/>
      <c r="J139" s="518"/>
      <c r="K139" s="518"/>
      <c r="L139" s="518"/>
      <c r="M139" s="518"/>
    </row>
    <row r="140" spans="4:13">
      <c r="D140" s="332" t="s">
        <v>439</v>
      </c>
      <c r="E140" s="295"/>
      <c r="F140" s="332" t="s">
        <v>438</v>
      </c>
      <c r="G140" s="295"/>
      <c r="H140" s="518"/>
      <c r="I140" s="518"/>
      <c r="J140" s="518"/>
      <c r="K140" s="518"/>
      <c r="L140" s="518"/>
      <c r="M140" s="518"/>
    </row>
    <row r="141" spans="4:13">
      <c r="D141" s="12"/>
      <c r="E141" s="12"/>
      <c r="F141" s="12"/>
      <c r="G141" s="12"/>
      <c r="H141" s="527"/>
      <c r="I141" s="195"/>
      <c r="J141" s="195"/>
      <c r="K141" s="195"/>
      <c r="L141" s="195"/>
      <c r="M141" s="195"/>
    </row>
    <row r="142" spans="4:13">
      <c r="D142" s="12"/>
      <c r="E142" s="12"/>
      <c r="F142" s="12"/>
      <c r="G142" s="12"/>
      <c r="H142" s="527"/>
      <c r="I142" s="195"/>
      <c r="J142" s="195"/>
      <c r="K142" s="195"/>
      <c r="L142" s="195"/>
      <c r="M142" s="195"/>
    </row>
    <row r="143" spans="4:13">
      <c r="H143" s="206">
        <v>2015</v>
      </c>
      <c r="I143" s="206">
        <v>2016</v>
      </c>
      <c r="J143" s="206">
        <v>2017</v>
      </c>
      <c r="K143" s="206">
        <v>2018</v>
      </c>
      <c r="L143" s="206">
        <v>2019</v>
      </c>
      <c r="M143" s="206">
        <v>2020</v>
      </c>
    </row>
    <row r="144" spans="4:13">
      <c r="H144" s="207" t="s">
        <v>527</v>
      </c>
      <c r="I144" s="207" t="s">
        <v>527</v>
      </c>
      <c r="J144" s="207" t="s">
        <v>527</v>
      </c>
      <c r="K144" s="207" t="s">
        <v>527</v>
      </c>
      <c r="L144" s="207" t="s">
        <v>527</v>
      </c>
      <c r="M144" s="207" t="s">
        <v>527</v>
      </c>
    </row>
    <row r="145" spans="4:13">
      <c r="D145" s="517" t="s">
        <v>503</v>
      </c>
      <c r="E145" s="176"/>
      <c r="F145" s="332" t="s">
        <v>438</v>
      </c>
      <c r="G145" s="295"/>
      <c r="H145" s="518"/>
      <c r="I145" s="518"/>
      <c r="J145" s="518"/>
      <c r="K145" s="518"/>
      <c r="L145" s="518"/>
      <c r="M145" s="518"/>
    </row>
    <row r="146" spans="4:13">
      <c r="D146" s="180"/>
      <c r="E146" s="181"/>
      <c r="F146" s="332" t="s">
        <v>451</v>
      </c>
      <c r="G146" s="295"/>
      <c r="H146" s="518"/>
      <c r="I146" s="518"/>
      <c r="J146" s="518"/>
      <c r="K146" s="518"/>
      <c r="L146" s="518"/>
      <c r="M146" s="518"/>
    </row>
    <row r="147" spans="4:13">
      <c r="D147" s="177"/>
      <c r="E147" s="179"/>
      <c r="F147" s="332" t="s">
        <v>449</v>
      </c>
      <c r="G147" s="295"/>
      <c r="H147" s="518"/>
      <c r="I147" s="518"/>
      <c r="J147" s="518"/>
      <c r="K147" s="518"/>
      <c r="L147" s="518"/>
      <c r="M147" s="518"/>
    </row>
    <row r="148" spans="4:13">
      <c r="D148" s="517" t="s">
        <v>496</v>
      </c>
      <c r="E148" s="176"/>
      <c r="F148" s="332" t="s">
        <v>438</v>
      </c>
      <c r="G148" s="295"/>
      <c r="H148" s="519">
        <f ca="1">I148/SUM($I$148:$I$178)*Inputs!$F$224</f>
        <v>2966478.0050966959</v>
      </c>
      <c r="I148" s="344">
        <f t="shared" ref="I148:M150" si="29">I48</f>
        <v>1964508.9708783049</v>
      </c>
      <c r="J148" s="344">
        <f t="shared" si="29"/>
        <v>2014338.7685562491</v>
      </c>
      <c r="K148" s="344">
        <f t="shared" si="29"/>
        <v>2044391.262311351</v>
      </c>
      <c r="L148" s="344">
        <f t="shared" si="29"/>
        <v>2074900.5450968866</v>
      </c>
      <c r="M148" s="344">
        <f t="shared" si="29"/>
        <v>2105873.4717429234</v>
      </c>
    </row>
    <row r="149" spans="4:13">
      <c r="D149" s="180"/>
      <c r="E149" s="181"/>
      <c r="F149" s="332" t="s">
        <v>451</v>
      </c>
      <c r="G149" s="295"/>
      <c r="H149" s="519">
        <f ca="1">I149/SUM($I$148:$I$178)*Inputs!$F$224</f>
        <v>1762.1382615255609</v>
      </c>
      <c r="I149" s="344">
        <f t="shared" si="29"/>
        <v>1166.9516567280348</v>
      </c>
      <c r="J149" s="344">
        <f t="shared" si="29"/>
        <v>1183.8005821783083</v>
      </c>
      <c r="K149" s="344">
        <f t="shared" si="29"/>
        <v>1200.8976850851052</v>
      </c>
      <c r="L149" s="344">
        <f t="shared" si="29"/>
        <v>1218.2465381982872</v>
      </c>
      <c r="M149" s="344">
        <f t="shared" si="29"/>
        <v>1235.850766568341</v>
      </c>
    </row>
    <row r="150" spans="4:13">
      <c r="D150" s="177"/>
      <c r="E150" s="179"/>
      <c r="F150" s="332" t="s">
        <v>449</v>
      </c>
      <c r="G150" s="295"/>
      <c r="H150" s="519">
        <f ca="1">I150/SUM($I$148:$I$178)*Inputs!$F$224</f>
        <v>6022.2527399390065</v>
      </c>
      <c r="I150" s="344">
        <f t="shared" si="29"/>
        <v>3988.1534642024053</v>
      </c>
      <c r="J150" s="344">
        <f t="shared" si="29"/>
        <v>4045.7360555764171</v>
      </c>
      <c r="K150" s="344">
        <f t="shared" si="29"/>
        <v>4104.1668138622827</v>
      </c>
      <c r="L150" s="344">
        <f t="shared" si="29"/>
        <v>4163.4579492271141</v>
      </c>
      <c r="M150" s="344">
        <f t="shared" si="29"/>
        <v>4223.6218505797151</v>
      </c>
    </row>
    <row r="151" spans="4:13">
      <c r="D151" s="517" t="s">
        <v>489</v>
      </c>
      <c r="E151" s="176"/>
      <c r="F151" s="332" t="s">
        <v>438</v>
      </c>
      <c r="G151" s="295"/>
      <c r="H151" s="519">
        <f ca="1">I151/SUM($I$148:$I$178)*Inputs!$F$224</f>
        <v>331297.77863520663</v>
      </c>
      <c r="I151" s="344">
        <f t="shared" ref="I151:M153" si="30">I54</f>
        <v>219397.36517267837</v>
      </c>
      <c r="J151" s="344">
        <f t="shared" si="30"/>
        <v>222565.11409224002</v>
      </c>
      <c r="K151" s="344">
        <f t="shared" si="30"/>
        <v>225779.52259683463</v>
      </c>
      <c r="L151" s="344">
        <f t="shared" si="30"/>
        <v>229041.26239544142</v>
      </c>
      <c r="M151" s="344">
        <f t="shared" si="30"/>
        <v>232351.01503002553</v>
      </c>
    </row>
    <row r="152" spans="4:13">
      <c r="D152" s="180"/>
      <c r="E152" s="181"/>
      <c r="F152" s="332" t="s">
        <v>451</v>
      </c>
      <c r="G152" s="295"/>
      <c r="H152" s="519">
        <f ca="1">I152/SUM($I$148:$I$178)*Inputs!$F$224</f>
        <v>452.86012300512226</v>
      </c>
      <c r="I152" s="344">
        <f t="shared" si="30"/>
        <v>299.90034399989293</v>
      </c>
      <c r="J152" s="344">
        <f t="shared" si="30"/>
        <v>304.23042786363538</v>
      </c>
      <c r="K152" s="344">
        <f t="shared" si="30"/>
        <v>308.62429200838193</v>
      </c>
      <c r="L152" s="344">
        <f t="shared" si="30"/>
        <v>313.08285461176786</v>
      </c>
      <c r="M152" s="344">
        <f t="shared" si="30"/>
        <v>317.60704729240967</v>
      </c>
    </row>
    <row r="153" spans="4:13">
      <c r="D153" s="177"/>
      <c r="E153" s="179"/>
      <c r="F153" s="332" t="s">
        <v>449</v>
      </c>
      <c r="G153" s="295"/>
      <c r="H153" s="519">
        <f ca="1">I153/SUM($I$148:$I$178)*Inputs!$F$224</f>
        <v>11801.697998350606</v>
      </c>
      <c r="I153" s="344">
        <f t="shared" si="30"/>
        <v>7815.5110368332453</v>
      </c>
      <c r="J153" s="344">
        <f t="shared" si="30"/>
        <v>7928.3545827129556</v>
      </c>
      <c r="K153" s="344">
        <f t="shared" si="30"/>
        <v>8042.8602656995172</v>
      </c>
      <c r="L153" s="344">
        <f t="shared" si="30"/>
        <v>8159.0520138329812</v>
      </c>
      <c r="M153" s="344">
        <f t="shared" si="30"/>
        <v>8276.9541054302117</v>
      </c>
    </row>
    <row r="154" spans="4:13">
      <c r="D154" s="517" t="s">
        <v>480</v>
      </c>
      <c r="E154" s="176"/>
      <c r="F154" s="332" t="s">
        <v>438</v>
      </c>
      <c r="G154" s="295"/>
      <c r="H154" s="519">
        <f ca="1">I154/SUM($I$148:$I$178)*Inputs!$F$224</f>
        <v>0</v>
      </c>
      <c r="I154" s="344">
        <f t="shared" ref="I154:M156" si="31">I37+I69</f>
        <v>0</v>
      </c>
      <c r="J154" s="344">
        <f t="shared" si="31"/>
        <v>0</v>
      </c>
      <c r="K154" s="344">
        <f t="shared" si="31"/>
        <v>0</v>
      </c>
      <c r="L154" s="344">
        <f t="shared" si="31"/>
        <v>0</v>
      </c>
      <c r="M154" s="344">
        <f t="shared" si="31"/>
        <v>0</v>
      </c>
    </row>
    <row r="155" spans="4:13">
      <c r="D155" s="180"/>
      <c r="E155" s="181"/>
      <c r="F155" s="332" t="s">
        <v>451</v>
      </c>
      <c r="G155" s="295"/>
      <c r="H155" s="519">
        <f ca="1">I155/SUM($I$148:$I$178)*Inputs!$F$224</f>
        <v>398757.48163815046</v>
      </c>
      <c r="I155" s="344">
        <f t="shared" ca="1" si="31"/>
        <v>264071.61911771965</v>
      </c>
      <c r="J155" s="344">
        <f t="shared" ca="1" si="31"/>
        <v>270543.24416162225</v>
      </c>
      <c r="K155" s="344">
        <f t="shared" ca="1" si="31"/>
        <v>275825.16105085891</v>
      </c>
      <c r="L155" s="344">
        <f t="shared" ca="1" si="31"/>
        <v>281124.64934521756</v>
      </c>
      <c r="M155" s="344">
        <f t="shared" ca="1" si="31"/>
        <v>286597.20403175976</v>
      </c>
    </row>
    <row r="156" spans="4:13">
      <c r="D156" s="177"/>
      <c r="E156" s="179"/>
      <c r="F156" s="332" t="s">
        <v>449</v>
      </c>
      <c r="G156" s="295"/>
      <c r="H156" s="519">
        <f ca="1">I156/SUM($I$148:$I$178)*Inputs!$F$224</f>
        <v>1884045.0729374376</v>
      </c>
      <c r="I156" s="344">
        <f t="shared" ca="1" si="31"/>
        <v>1247682.7540826551</v>
      </c>
      <c r="J156" s="344">
        <f t="shared" ca="1" si="31"/>
        <v>1278259.818687872</v>
      </c>
      <c r="K156" s="344">
        <f t="shared" ca="1" si="31"/>
        <v>1303215.7629624468</v>
      </c>
      <c r="L156" s="344">
        <f t="shared" ca="1" si="31"/>
        <v>1328254.7284235042</v>
      </c>
      <c r="M156" s="344">
        <f t="shared" ca="1" si="31"/>
        <v>1354111.3961183734</v>
      </c>
    </row>
    <row r="157" spans="4:13">
      <c r="D157" s="517" t="s">
        <v>472</v>
      </c>
      <c r="E157" s="176"/>
      <c r="F157" s="332" t="s">
        <v>438</v>
      </c>
      <c r="G157" s="295"/>
      <c r="H157" s="518"/>
      <c r="I157" s="518"/>
      <c r="J157" s="518"/>
      <c r="K157" s="518"/>
      <c r="L157" s="518"/>
      <c r="M157" s="518"/>
    </row>
    <row r="158" spans="4:13">
      <c r="D158" s="180"/>
      <c r="E158" s="181"/>
      <c r="F158" s="332" t="s">
        <v>451</v>
      </c>
      <c r="G158" s="295"/>
      <c r="H158" s="518"/>
      <c r="I158" s="518"/>
      <c r="J158" s="518"/>
      <c r="K158" s="518"/>
      <c r="L158" s="518"/>
      <c r="M158" s="518"/>
    </row>
    <row r="159" spans="4:13">
      <c r="D159" s="177"/>
      <c r="E159" s="179"/>
      <c r="F159" s="332" t="s">
        <v>449</v>
      </c>
      <c r="G159" s="295"/>
      <c r="H159" s="518"/>
      <c r="I159" s="518"/>
      <c r="J159" s="518"/>
      <c r="K159" s="518"/>
      <c r="L159" s="518"/>
      <c r="M159" s="518"/>
    </row>
    <row r="160" spans="4:13">
      <c r="D160" s="517" t="s">
        <v>468</v>
      </c>
      <c r="E160" s="176"/>
      <c r="F160" s="332" t="s">
        <v>438</v>
      </c>
      <c r="G160" s="295"/>
      <c r="H160" s="518"/>
      <c r="I160" s="518"/>
      <c r="J160" s="518"/>
      <c r="K160" s="518"/>
      <c r="L160" s="518"/>
      <c r="M160" s="518"/>
    </row>
    <row r="161" spans="4:13">
      <c r="D161" s="180"/>
      <c r="E161" s="181"/>
      <c r="F161" s="332" t="s">
        <v>451</v>
      </c>
      <c r="G161" s="295"/>
      <c r="H161" s="518"/>
      <c r="I161" s="518"/>
      <c r="J161" s="518"/>
      <c r="K161" s="518"/>
      <c r="L161" s="518"/>
      <c r="M161" s="518"/>
    </row>
    <row r="162" spans="4:13">
      <c r="D162" s="177"/>
      <c r="E162" s="179"/>
      <c r="F162" s="332" t="s">
        <v>449</v>
      </c>
      <c r="G162" s="295"/>
      <c r="H162" s="518"/>
      <c r="I162" s="518"/>
      <c r="J162" s="518"/>
      <c r="K162" s="518"/>
      <c r="L162" s="518"/>
      <c r="M162" s="518"/>
    </row>
    <row r="163" spans="4:13">
      <c r="D163" s="517" t="s">
        <v>464</v>
      </c>
      <c r="E163" s="176"/>
      <c r="F163" s="332" t="s">
        <v>438</v>
      </c>
      <c r="G163" s="295"/>
      <c r="H163" s="518"/>
      <c r="I163" s="518"/>
      <c r="J163" s="518"/>
      <c r="K163" s="518"/>
      <c r="L163" s="518"/>
      <c r="M163" s="518"/>
    </row>
    <row r="164" spans="4:13">
      <c r="D164" s="180"/>
      <c r="E164" s="181"/>
      <c r="F164" s="332" t="s">
        <v>451</v>
      </c>
      <c r="G164" s="295"/>
      <c r="H164" s="518"/>
      <c r="I164" s="518"/>
      <c r="J164" s="518"/>
      <c r="K164" s="518"/>
      <c r="L164" s="518"/>
      <c r="M164" s="518"/>
    </row>
    <row r="165" spans="4:13">
      <c r="D165" s="177"/>
      <c r="E165" s="179"/>
      <c r="F165" s="332" t="s">
        <v>449</v>
      </c>
      <c r="G165" s="295"/>
      <c r="H165" s="518"/>
      <c r="I165" s="518"/>
      <c r="J165" s="518"/>
      <c r="K165" s="518"/>
      <c r="L165" s="518"/>
      <c r="M165" s="518"/>
    </row>
    <row r="166" spans="4:13">
      <c r="D166" s="517" t="s">
        <v>227</v>
      </c>
      <c r="E166" s="176"/>
      <c r="F166" s="332" t="s">
        <v>438</v>
      </c>
      <c r="G166" s="295"/>
      <c r="H166" s="518"/>
      <c r="I166" s="518"/>
      <c r="J166" s="518"/>
      <c r="K166" s="518"/>
      <c r="L166" s="518"/>
      <c r="M166" s="518"/>
    </row>
    <row r="167" spans="4:13">
      <c r="D167" s="180"/>
      <c r="E167" s="181"/>
      <c r="F167" s="332" t="s">
        <v>451</v>
      </c>
      <c r="G167" s="295"/>
      <c r="H167" s="518"/>
      <c r="I167" s="518"/>
      <c r="J167" s="518"/>
      <c r="K167" s="518"/>
      <c r="L167" s="518"/>
      <c r="M167" s="518"/>
    </row>
    <row r="168" spans="4:13">
      <c r="D168" s="177"/>
      <c r="E168" s="179"/>
      <c r="F168" s="332" t="s">
        <v>449</v>
      </c>
      <c r="G168" s="295"/>
      <c r="H168" s="518"/>
      <c r="I168" s="518"/>
      <c r="J168" s="518"/>
      <c r="K168" s="518"/>
      <c r="L168" s="518"/>
      <c r="M168" s="518"/>
    </row>
    <row r="169" spans="4:13">
      <c r="D169" s="332" t="s">
        <v>457</v>
      </c>
      <c r="E169" s="295"/>
      <c r="F169" s="332" t="s">
        <v>438</v>
      </c>
      <c r="G169" s="295"/>
      <c r="H169" s="519">
        <f ca="1">I169/SUM($I$148:$I$178)*Inputs!$F$224</f>
        <v>4345970.1033843709</v>
      </c>
      <c r="I169" s="344">
        <f ca="1">I43+I75</f>
        <v>2878058.5059450706</v>
      </c>
      <c r="J169" s="344">
        <f t="shared" ref="J169:M169" ca="1" si="32">J43+J75</f>
        <v>2902868.6667272244</v>
      </c>
      <c r="K169" s="344">
        <f t="shared" ca="1" si="32"/>
        <v>2935383.747421646</v>
      </c>
      <c r="L169" s="344">
        <f t="shared" ca="1" si="32"/>
        <v>2968704.8956002109</v>
      </c>
      <c r="M169" s="344">
        <f t="shared" ca="1" si="32"/>
        <v>3001954.6849519601</v>
      </c>
    </row>
    <row r="170" spans="4:13">
      <c r="D170" s="332" t="s">
        <v>455</v>
      </c>
      <c r="E170" s="295"/>
      <c r="F170" s="332" t="s">
        <v>438</v>
      </c>
      <c r="G170" s="295"/>
      <c r="H170" s="518"/>
      <c r="I170" s="518"/>
      <c r="J170" s="518"/>
      <c r="K170" s="518"/>
      <c r="L170" s="518"/>
      <c r="M170" s="518"/>
    </row>
    <row r="171" spans="4:13">
      <c r="D171" s="517" t="s">
        <v>453</v>
      </c>
      <c r="E171" s="176"/>
      <c r="F171" s="332" t="s">
        <v>438</v>
      </c>
      <c r="G171" s="295"/>
      <c r="H171" s="519">
        <f ca="1">I171/SUM($I$148:$I$178)*Inputs!$F$224</f>
        <v>9141404.9829817209</v>
      </c>
      <c r="I171" s="344">
        <f ca="1">I60+I87+I94+I83</f>
        <v>6053768.8345050961</v>
      </c>
      <c r="J171" s="344">
        <f t="shared" ref="J171:M171" ca="1" si="33">J60+J87+J94+J83</f>
        <v>5492824.2295132224</v>
      </c>
      <c r="K171" s="344">
        <f t="shared" ca="1" si="33"/>
        <v>5566100.6855985858</v>
      </c>
      <c r="L171" s="344">
        <f t="shared" ca="1" si="33"/>
        <v>5640488.167899143</v>
      </c>
      <c r="M171" s="344">
        <f t="shared" ca="1" si="33"/>
        <v>5716002.7530513378</v>
      </c>
    </row>
    <row r="172" spans="4:13">
      <c r="D172" s="180"/>
      <c r="E172" s="181"/>
      <c r="F172" s="332" t="s">
        <v>451</v>
      </c>
      <c r="G172" s="295"/>
      <c r="H172" s="519">
        <f ca="1">I172/SUM($I$148:$I$178)*Inputs!$F$224</f>
        <v>6589.7554056052368</v>
      </c>
      <c r="I172" s="344">
        <f t="shared" ref="I172:M173" ca="1" si="34">I61+I88+I95</f>
        <v>4363.9742441924191</v>
      </c>
      <c r="J172" s="344">
        <f t="shared" ca="1" si="34"/>
        <v>4429.744642862911</v>
      </c>
      <c r="K172" s="344">
        <f t="shared" ca="1" si="34"/>
        <v>4496.5246956197789</v>
      </c>
      <c r="L172" s="344">
        <f t="shared" ca="1" si="34"/>
        <v>4564.3297347058915</v>
      </c>
      <c r="M172" s="344">
        <f t="shared" ca="1" si="34"/>
        <v>4633.1753289067028</v>
      </c>
    </row>
    <row r="173" spans="4:13">
      <c r="D173" s="180"/>
      <c r="E173" s="181"/>
      <c r="F173" s="332" t="s">
        <v>449</v>
      </c>
      <c r="G173" s="295"/>
      <c r="H173" s="519">
        <f ca="1">I173/SUM($I$148:$I$178)*Inputs!$F$224</f>
        <v>117173.07295923821</v>
      </c>
      <c r="I173" s="344">
        <f t="shared" ca="1" si="34"/>
        <v>77596.244630271016</v>
      </c>
      <c r="J173" s="344">
        <f t="shared" ca="1" si="34"/>
        <v>78788.578026275471</v>
      </c>
      <c r="K173" s="344">
        <f t="shared" ca="1" si="34"/>
        <v>79999.539441653702</v>
      </c>
      <c r="L173" s="344">
        <f t="shared" ca="1" si="34"/>
        <v>81229.417822720628</v>
      </c>
      <c r="M173" s="344">
        <f t="shared" ca="1" si="34"/>
        <v>82478.506660873973</v>
      </c>
    </row>
    <row r="174" spans="4:13">
      <c r="D174" s="177"/>
      <c r="E174" s="179"/>
      <c r="F174" s="332" t="s">
        <v>447</v>
      </c>
      <c r="G174" s="295"/>
      <c r="H174" s="519">
        <f ca="1">I174/SUM($I$148:$I$178)*Inputs!$F$224</f>
        <v>2202.8400902837429</v>
      </c>
      <c r="I174" s="520">
        <f>I63</f>
        <v>1458.8003387645977</v>
      </c>
      <c r="J174" s="520">
        <f>J63</f>
        <v>1479.863094889042</v>
      </c>
      <c r="K174" s="520">
        <f>K63</f>
        <v>1501.2360963913147</v>
      </c>
      <c r="L174" s="520">
        <f>L63</f>
        <v>1522.9238095478722</v>
      </c>
      <c r="M174" s="520">
        <f>M63</f>
        <v>1544.9307660159147</v>
      </c>
    </row>
    <row r="175" spans="4:13">
      <c r="D175" s="332" t="s">
        <v>445</v>
      </c>
      <c r="E175" s="295"/>
      <c r="F175" s="332" t="s">
        <v>438</v>
      </c>
      <c r="G175" s="295"/>
      <c r="H175" s="518"/>
      <c r="I175" s="518"/>
      <c r="J175" s="518"/>
      <c r="K175" s="518"/>
      <c r="L175" s="518"/>
      <c r="M175" s="518"/>
    </row>
    <row r="176" spans="4:13">
      <c r="D176" s="332" t="s">
        <v>443</v>
      </c>
      <c r="E176" s="295"/>
      <c r="F176" s="332" t="s">
        <v>438</v>
      </c>
      <c r="G176" s="295"/>
      <c r="H176" s="519">
        <f ca="1">I176/SUM($I$148:$I$178)*Inputs!$F$224</f>
        <v>3796007.9099045997</v>
      </c>
      <c r="I176" s="344">
        <f t="shared" ref="I176:M176" ca="1" si="35">I101</f>
        <v>2513853.660711538</v>
      </c>
      <c r="J176" s="344">
        <f t="shared" ca="1" si="35"/>
        <v>2539128.2468120158</v>
      </c>
      <c r="K176" s="344">
        <f t="shared" ca="1" si="35"/>
        <v>2559518.1120374179</v>
      </c>
      <c r="L176" s="344">
        <f t="shared" ca="1" si="35"/>
        <v>2579994.5115322345</v>
      </c>
      <c r="M176" s="344">
        <f t="shared" ca="1" si="35"/>
        <v>2601194.3848362495</v>
      </c>
    </row>
    <row r="177" spans="4:15">
      <c r="D177" s="332" t="s">
        <v>441</v>
      </c>
      <c r="E177" s="295"/>
      <c r="F177" s="332" t="s">
        <v>438</v>
      </c>
      <c r="G177" s="295"/>
      <c r="H177" s="518"/>
      <c r="I177" s="518"/>
      <c r="J177" s="518"/>
      <c r="K177" s="518"/>
      <c r="L177" s="518"/>
      <c r="M177" s="518"/>
    </row>
    <row r="178" spans="4:15">
      <c r="D178" s="332" t="s">
        <v>439</v>
      </c>
      <c r="E178" s="295"/>
      <c r="F178" s="332" t="s">
        <v>438</v>
      </c>
      <c r="G178" s="295"/>
      <c r="H178" s="519">
        <f ca="1">I178/SUM($I$148:$I$178)*Inputs!$F$224</f>
        <v>256673.40620761999</v>
      </c>
      <c r="I178" s="344">
        <f ca="1">I79</f>
        <v>169978.40813733739</v>
      </c>
      <c r="J178" s="344">
        <f t="shared" ref="J178:M178" ca="1" si="36">J79</f>
        <v>172818.25329136089</v>
      </c>
      <c r="K178" s="344">
        <f t="shared" ca="1" si="36"/>
        <v>174986.1166131584</v>
      </c>
      <c r="L178" s="344">
        <f t="shared" ca="1" si="36"/>
        <v>177148.63112462917</v>
      </c>
      <c r="M178" s="344">
        <f t="shared" ca="1" si="36"/>
        <v>179390.80450334545</v>
      </c>
    </row>
    <row r="180" spans="4:15">
      <c r="H180" s="129">
        <f ca="1">SUM(H145:H178)-Inputs!F224</f>
        <v>0</v>
      </c>
      <c r="I180" s="129">
        <f ca="1">SUM(I145:I178)-Opex!H205</f>
        <v>0</v>
      </c>
      <c r="J180" s="129">
        <f ca="1">SUM(J145:J178)-Opex!I205</f>
        <v>0</v>
      </c>
      <c r="K180" s="129">
        <f ca="1">SUM(K145:K178)-Opex!J205</f>
        <v>0</v>
      </c>
      <c r="L180" s="129">
        <f ca="1">SUM(L145:L178)-Opex!K205</f>
        <v>0</v>
      </c>
      <c r="M180" s="129">
        <f ca="1">SUM(M145:M178)-Opex!L205</f>
        <v>0</v>
      </c>
      <c r="O180" s="129">
        <f ca="1">SUM(H180:N180)</f>
        <v>0</v>
      </c>
    </row>
    <row r="182" spans="4:15">
      <c r="H182" s="159"/>
    </row>
    <row r="183" spans="4:15">
      <c r="H183" s="160"/>
      <c r="I183" s="160"/>
      <c r="J183" s="160"/>
      <c r="K183" s="160"/>
      <c r="L183" s="160"/>
      <c r="M183" s="160"/>
    </row>
    <row r="184" spans="4:15">
      <c r="H184" s="329"/>
      <c r="I184" s="160"/>
      <c r="J184" s="160"/>
      <c r="K184" s="160"/>
      <c r="L184" s="160"/>
      <c r="M184" s="160"/>
    </row>
    <row r="185" spans="4:15">
      <c r="H185" s="160"/>
      <c r="I185" s="160"/>
      <c r="J185" s="160"/>
      <c r="K185" s="160"/>
      <c r="L185" s="160"/>
      <c r="M185" s="160"/>
    </row>
  </sheetData>
  <hyperlinks>
    <hyperlink ref="A3" location="Menu!A4" display="Menu"/>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K33"/>
  <sheetViews>
    <sheetView showGridLines="0" zoomScale="70" zoomScaleNormal="70" workbookViewId="0">
      <pane ySplit="8" topLeftCell="A9" activePane="bottomLeft" state="frozen"/>
      <selection activeCell="B51" sqref="B51"/>
      <selection pane="bottomLeft" activeCell="I51" sqref="I51"/>
    </sheetView>
  </sheetViews>
  <sheetFormatPr defaultRowHeight="12.75"/>
  <cols>
    <col min="2" max="3" width="3.7109375" customWidth="1"/>
    <col min="4" max="4" width="32.7109375" bestFit="1" customWidth="1"/>
    <col min="5" max="5" width="13.140625" bestFit="1" customWidth="1"/>
    <col min="6" max="6" width="33.140625" bestFit="1" customWidth="1"/>
    <col min="7" max="7" width="13.5703125" bestFit="1" customWidth="1"/>
    <col min="10" max="10" width="10.5703125" bestFit="1" customWidth="1"/>
  </cols>
  <sheetData>
    <row r="1" spans="1:11" s="154" customFormat="1" ht="18">
      <c r="A1" s="73" t="str">
        <f>Title!A38</f>
        <v>PAL Metering Capex &amp; Opex Expenditure Model</v>
      </c>
      <c r="B1" s="152"/>
      <c r="C1" s="152"/>
      <c r="D1" s="152"/>
      <c r="E1" s="152"/>
      <c r="F1" s="152"/>
      <c r="G1" s="152"/>
      <c r="H1" s="152"/>
      <c r="I1" s="153"/>
      <c r="J1" s="153"/>
      <c r="K1" s="153"/>
    </row>
    <row r="2" spans="1:11" s="154" customFormat="1" ht="15.75">
      <c r="A2" s="155" t="str">
        <f ca="1">MID(CELL("Filename",C1),FIND("]",CELL("Filename",C1))+1,255)</f>
        <v>2014 Total Opex</v>
      </c>
      <c r="B2" s="155"/>
      <c r="C2" s="155"/>
      <c r="D2" s="155"/>
      <c r="F2" s="155"/>
      <c r="G2" s="155"/>
      <c r="H2" s="155"/>
      <c r="I2" s="157"/>
      <c r="J2" s="156" t="s">
        <v>175</v>
      </c>
      <c r="K2" s="153"/>
    </row>
    <row r="3" spans="1:11">
      <c r="A3" s="33" t="s">
        <v>83</v>
      </c>
      <c r="C3" s="12"/>
      <c r="D3" s="12"/>
    </row>
    <row r="7" spans="1:11">
      <c r="E7" s="206">
        <v>2014</v>
      </c>
      <c r="F7" s="208" t="s">
        <v>157</v>
      </c>
      <c r="G7" s="281">
        <f>SUM(G8:G22)</f>
        <v>0</v>
      </c>
    </row>
    <row r="8" spans="1:11">
      <c r="E8" s="207" t="s">
        <v>74</v>
      </c>
      <c r="F8" s="207"/>
    </row>
    <row r="9" spans="1:11">
      <c r="E9" s="37"/>
    </row>
    <row r="10" spans="1:11">
      <c r="B10" s="1" t="s">
        <v>268</v>
      </c>
    </row>
    <row r="11" spans="1:11">
      <c r="B11" s="1"/>
    </row>
    <row r="12" spans="1:11">
      <c r="B12" s="1"/>
      <c r="C12" s="1" t="s">
        <v>234</v>
      </c>
    </row>
    <row r="13" spans="1:11">
      <c r="D13" s="166" t="s">
        <v>226</v>
      </c>
      <c r="E13" s="192">
        <v>3335113.7600000002</v>
      </c>
      <c r="F13" s="168" t="s">
        <v>595</v>
      </c>
    </row>
    <row r="14" spans="1:11">
      <c r="D14" s="166" t="s">
        <v>227</v>
      </c>
      <c r="E14" s="192">
        <v>1770382.13</v>
      </c>
      <c r="F14" s="169"/>
    </row>
    <row r="15" spans="1:11">
      <c r="D15" s="166" t="s">
        <v>228</v>
      </c>
      <c r="E15" s="192">
        <v>1145954.52</v>
      </c>
      <c r="F15" s="184"/>
    </row>
    <row r="16" spans="1:11">
      <c r="D16" s="166" t="s">
        <v>229</v>
      </c>
      <c r="E16" s="192">
        <v>0</v>
      </c>
      <c r="F16" s="169"/>
    </row>
    <row r="17" spans="3:10">
      <c r="D17" s="166" t="s">
        <v>230</v>
      </c>
      <c r="E17" s="192">
        <v>155381.65</v>
      </c>
      <c r="F17" s="169"/>
    </row>
    <row r="18" spans="3:10">
      <c r="D18" s="166" t="s">
        <v>231</v>
      </c>
      <c r="E18" s="192">
        <v>3042903.44</v>
      </c>
      <c r="F18" s="169"/>
    </row>
    <row r="19" spans="3:10">
      <c r="D19" s="166" t="s">
        <v>281</v>
      </c>
      <c r="E19" s="192">
        <v>1104189.51</v>
      </c>
      <c r="F19" s="169"/>
    </row>
    <row r="20" spans="3:10">
      <c r="D20" s="166" t="s">
        <v>310</v>
      </c>
      <c r="E20" s="192">
        <v>74198.42</v>
      </c>
      <c r="F20" s="169"/>
    </row>
    <row r="21" spans="3:10">
      <c r="D21" s="166" t="s">
        <v>233</v>
      </c>
      <c r="E21" s="192">
        <v>7074882.8299999991</v>
      </c>
      <c r="F21" s="170"/>
      <c r="G21" s="313">
        <v>0</v>
      </c>
    </row>
    <row r="22" spans="3:10">
      <c r="E22" s="191">
        <f>SUM(E13:E21)</f>
        <v>17703006.259999998</v>
      </c>
    </row>
    <row r="24" spans="3:10">
      <c r="D24" s="168" t="s">
        <v>403</v>
      </c>
      <c r="E24" s="342">
        <v>553658.12263601157</v>
      </c>
      <c r="F24" s="176" t="s">
        <v>397</v>
      </c>
      <c r="J24" s="160"/>
    </row>
    <row r="25" spans="3:10">
      <c r="C25" s="128"/>
      <c r="D25" s="184" t="s">
        <v>404</v>
      </c>
      <c r="E25" s="169"/>
      <c r="F25" s="181" t="s">
        <v>399</v>
      </c>
      <c r="G25" s="211"/>
    </row>
    <row r="26" spans="3:10">
      <c r="D26" s="169"/>
      <c r="E26" s="169"/>
      <c r="F26" s="341" t="s">
        <v>400</v>
      </c>
    </row>
    <row r="27" spans="3:10">
      <c r="D27" s="169"/>
      <c r="E27" s="169"/>
      <c r="F27" s="181" t="s">
        <v>401</v>
      </c>
    </row>
    <row r="28" spans="3:10">
      <c r="D28" s="169"/>
      <c r="E28" s="169"/>
      <c r="F28" s="181" t="s">
        <v>398</v>
      </c>
    </row>
    <row r="29" spans="3:10">
      <c r="D29" s="169"/>
      <c r="E29" s="169"/>
      <c r="F29" s="181" t="s">
        <v>402</v>
      </c>
    </row>
    <row r="30" spans="3:10">
      <c r="D30" s="169"/>
      <c r="E30" s="169"/>
      <c r="F30" s="181"/>
    </row>
    <row r="31" spans="3:10">
      <c r="D31" s="169"/>
      <c r="E31" s="169"/>
      <c r="F31" s="181" t="s">
        <v>405</v>
      </c>
    </row>
    <row r="32" spans="3:10">
      <c r="D32" s="170"/>
      <c r="E32" s="170"/>
      <c r="F32" s="179"/>
    </row>
    <row r="33" spans="4:5">
      <c r="D33" s="12"/>
      <c r="E33" s="12"/>
    </row>
  </sheetData>
  <hyperlinks>
    <hyperlink ref="A3" location="Menu!A4" display="Menu"/>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pageSetUpPr fitToPage="1"/>
  </sheetPr>
  <dimension ref="A1:AA79"/>
  <sheetViews>
    <sheetView showGridLines="0" zoomScale="70" zoomScaleNormal="70" workbookViewId="0">
      <pane ySplit="8" topLeftCell="A24" activePane="bottomLeft" state="frozen"/>
      <selection activeCell="B51" sqref="B51"/>
      <selection pane="bottomLeft" activeCell="F47" sqref="F47"/>
    </sheetView>
  </sheetViews>
  <sheetFormatPr defaultRowHeight="12.75" outlineLevelCol="1"/>
  <cols>
    <col min="2" max="4" width="3" customWidth="1"/>
    <col min="5" max="5" width="45.85546875" customWidth="1"/>
    <col min="6" max="6" width="48.140625" customWidth="1"/>
    <col min="7" max="7" width="12.42578125" bestFit="1" customWidth="1"/>
    <col min="8" max="8" width="12.42578125" style="259" hidden="1" customWidth="1" outlineLevel="1"/>
    <col min="9" max="9" width="7.28515625" style="259" hidden="1" customWidth="1" outlineLevel="1"/>
    <col min="10" max="10" width="7.28515625" bestFit="1" customWidth="1" collapsed="1"/>
    <col min="11" max="11" width="12.42578125" bestFit="1" customWidth="1"/>
    <col min="12" max="12" width="2.42578125" style="24" customWidth="1"/>
    <col min="13" max="13" width="9.7109375" style="24" customWidth="1"/>
    <col min="14" max="14" width="12.42578125" bestFit="1" customWidth="1"/>
    <col min="15" max="15" width="12.5703125" bestFit="1" customWidth="1"/>
    <col min="16" max="16" width="12.85546875" bestFit="1" customWidth="1"/>
    <col min="17" max="17" width="2.42578125" customWidth="1"/>
    <col min="18" max="18" width="12.7109375" bestFit="1" customWidth="1"/>
    <col min="19" max="19" width="2.42578125" customWidth="1"/>
    <col min="20" max="20" width="12.5703125" customWidth="1"/>
    <col min="21" max="21" width="2.42578125" customWidth="1"/>
    <col min="22" max="22" width="8.140625" bestFit="1" customWidth="1"/>
    <col min="23" max="23" width="2.42578125" customWidth="1"/>
    <col min="24" max="24" width="12.42578125" bestFit="1" customWidth="1"/>
    <col min="25" max="25" width="13.85546875" bestFit="1" customWidth="1"/>
    <col min="27" max="27" width="11" bestFit="1" customWidth="1"/>
  </cols>
  <sheetData>
    <row r="1" spans="1:27" s="154" customFormat="1" ht="18">
      <c r="A1" s="73" t="str">
        <f>Title!A38</f>
        <v>PAL Metering Capex &amp; Opex Expenditure Model</v>
      </c>
      <c r="B1" s="152"/>
      <c r="C1" s="152"/>
      <c r="D1" s="152"/>
      <c r="E1" s="152"/>
      <c r="F1" s="152"/>
      <c r="G1" s="152"/>
      <c r="H1" s="152"/>
      <c r="I1" s="152"/>
      <c r="J1" s="152"/>
      <c r="K1" s="152"/>
      <c r="L1" s="277"/>
      <c r="M1" s="277"/>
      <c r="N1" s="152"/>
      <c r="O1" s="152"/>
      <c r="P1" s="153"/>
      <c r="Q1" s="153"/>
      <c r="R1" s="153"/>
      <c r="S1" s="153"/>
      <c r="T1" s="153"/>
      <c r="U1" s="153"/>
      <c r="V1" s="153"/>
    </row>
    <row r="2" spans="1:27" s="154" customFormat="1" ht="15.75">
      <c r="A2" s="155" t="str">
        <f ca="1">MID(CELL("Filename",C1),FIND("]",CELL("Filename",C1))+1,255)</f>
        <v>2014 IT Opex</v>
      </c>
      <c r="B2" s="155"/>
      <c r="C2" s="155"/>
      <c r="D2" s="155"/>
      <c r="E2" s="155"/>
      <c r="G2" s="155"/>
      <c r="H2" s="155"/>
      <c r="I2" s="155"/>
      <c r="J2" s="155"/>
      <c r="K2" s="155"/>
      <c r="L2" s="278"/>
      <c r="M2" s="278"/>
      <c r="N2" s="155"/>
      <c r="O2" s="155"/>
      <c r="P2" s="156" t="str">
        <f ca="1">Check!G6</f>
        <v>OK</v>
      </c>
      <c r="R2" s="156"/>
      <c r="S2" s="156"/>
      <c r="T2" s="156"/>
      <c r="U2" s="156"/>
      <c r="V2" s="153"/>
    </row>
    <row r="3" spans="1:27">
      <c r="A3" s="33" t="s">
        <v>83</v>
      </c>
      <c r="C3" s="12"/>
      <c r="D3" s="12"/>
      <c r="E3" s="12"/>
    </row>
    <row r="5" spans="1:27">
      <c r="L5"/>
      <c r="M5"/>
    </row>
    <row r="6" spans="1:27">
      <c r="G6" s="206">
        <v>2014</v>
      </c>
      <c r="K6" s="206">
        <v>2014</v>
      </c>
      <c r="L6" s="287"/>
      <c r="M6" s="312"/>
      <c r="N6" s="206">
        <v>2014</v>
      </c>
      <c r="O6" s="206">
        <v>2014</v>
      </c>
      <c r="P6" s="206">
        <v>2014</v>
      </c>
      <c r="R6" s="206">
        <v>2014</v>
      </c>
      <c r="T6" s="206">
        <v>2014</v>
      </c>
      <c r="X6" s="206">
        <v>2014</v>
      </c>
      <c r="Y6" s="206">
        <v>2014</v>
      </c>
      <c r="AA6" s="281">
        <f>SUM(AA7:AA45)</f>
        <v>0.27699971850961447</v>
      </c>
    </row>
    <row r="7" spans="1:27">
      <c r="G7" s="207" t="s">
        <v>74</v>
      </c>
      <c r="K7" s="207" t="s">
        <v>74</v>
      </c>
      <c r="L7" s="287"/>
      <c r="M7" s="312"/>
      <c r="N7" s="207" t="s">
        <v>74</v>
      </c>
      <c r="O7" s="207" t="s">
        <v>74</v>
      </c>
      <c r="P7" s="207" t="s">
        <v>74</v>
      </c>
      <c r="R7" s="207" t="s">
        <v>74</v>
      </c>
      <c r="T7" s="207" t="s">
        <v>74</v>
      </c>
      <c r="X7" s="207" t="s">
        <v>74</v>
      </c>
      <c r="Y7" s="207" t="s">
        <v>74</v>
      </c>
    </row>
    <row r="8" spans="1:27" ht="25.5">
      <c r="G8" s="310" t="s">
        <v>327</v>
      </c>
      <c r="I8" s="310"/>
      <c r="J8" s="310" t="s">
        <v>356</v>
      </c>
      <c r="K8" s="310" t="s">
        <v>357</v>
      </c>
      <c r="M8" s="310" t="s">
        <v>349</v>
      </c>
      <c r="N8" s="279" t="s">
        <v>328</v>
      </c>
      <c r="O8" s="279" t="s">
        <v>330</v>
      </c>
      <c r="P8" s="279" t="s">
        <v>329</v>
      </c>
      <c r="R8" s="279" t="s">
        <v>340</v>
      </c>
      <c r="T8" s="280" t="s">
        <v>331</v>
      </c>
      <c r="V8" s="279" t="s">
        <v>332</v>
      </c>
      <c r="X8" s="279" t="s">
        <v>333</v>
      </c>
      <c r="Y8" s="279" t="s">
        <v>334</v>
      </c>
    </row>
    <row r="9" spans="1:27">
      <c r="F9" s="37"/>
    </row>
    <row r="10" spans="1:27" ht="15.75">
      <c r="B10" s="1"/>
      <c r="C10" s="264" t="s">
        <v>393</v>
      </c>
      <c r="D10" s="1"/>
      <c r="L10"/>
      <c r="M10"/>
    </row>
    <row r="12" spans="1:27" s="24" customFormat="1" ht="15.75">
      <c r="D12" s="264" t="s">
        <v>339</v>
      </c>
      <c r="F12" s="263"/>
      <c r="H12" s="259"/>
      <c r="I12" s="259"/>
    </row>
    <row r="13" spans="1:27" s="24" customFormat="1" ht="25.5">
      <c r="D13" s="273"/>
      <c r="E13" s="272" t="s">
        <v>321</v>
      </c>
      <c r="F13" s="271" t="s">
        <v>553</v>
      </c>
      <c r="G13" s="315">
        <v>1977687.32</v>
      </c>
      <c r="H13" s="259"/>
      <c r="I13" s="259"/>
      <c r="J13" s="311">
        <v>0.13</v>
      </c>
      <c r="K13" s="270">
        <f>G13*(1+J13)</f>
        <v>2234786.6716</v>
      </c>
      <c r="L13" s="285"/>
      <c r="M13" s="274">
        <v>0.62854485199798504</v>
      </c>
      <c r="N13" s="270">
        <f>G13*M13</f>
        <v>1243065.1838476916</v>
      </c>
      <c r="O13" s="270">
        <f t="shared" ref="O13" si="0">(K13-G13)*M13</f>
        <v>161598.47390019987</v>
      </c>
      <c r="P13" s="270">
        <f t="shared" ref="P13" si="1">N13+O13</f>
        <v>1404663.6577478915</v>
      </c>
      <c r="Q13" s="282"/>
      <c r="R13" s="284">
        <v>0</v>
      </c>
      <c r="S13" s="282"/>
      <c r="T13" s="270">
        <f>P13+R13</f>
        <v>1404663.6577478915</v>
      </c>
      <c r="V13" s="274">
        <v>0</v>
      </c>
      <c r="X13" s="270">
        <f>P13*V13</f>
        <v>0</v>
      </c>
      <c r="Y13" s="270">
        <f>P13-X13</f>
        <v>1404663.6577478915</v>
      </c>
    </row>
    <row r="14" spans="1:27" s="24" customFormat="1" ht="63.75">
      <c r="D14" s="273"/>
      <c r="E14" s="272" t="s">
        <v>322</v>
      </c>
      <c r="F14" s="545" t="s">
        <v>552</v>
      </c>
      <c r="G14" s="315">
        <v>993604.49</v>
      </c>
      <c r="H14" s="259"/>
      <c r="I14" s="259"/>
      <c r="J14" s="311">
        <v>0.13</v>
      </c>
      <c r="K14" s="270">
        <f t="shared" ref="K14" si="2">G14*(1+J14)</f>
        <v>1122773.0736999998</v>
      </c>
      <c r="L14" s="285"/>
      <c r="M14" s="274">
        <v>0.62854485199798504</v>
      </c>
      <c r="N14" s="270">
        <f t="shared" ref="N14" si="3">G14*M14</f>
        <v>624524.98711158335</v>
      </c>
      <c r="O14" s="270">
        <f t="shared" ref="O14" si="4">(K14-G14)*M14</f>
        <v>81188.248324505737</v>
      </c>
      <c r="P14" s="270">
        <f t="shared" ref="P14" si="5">N14+O14</f>
        <v>705713.2354360891</v>
      </c>
      <c r="Q14" s="282"/>
      <c r="R14" s="284">
        <v>0</v>
      </c>
      <c r="S14" s="282"/>
      <c r="T14" s="270">
        <f t="shared" ref="T14" si="6">P14+R14</f>
        <v>705713.2354360891</v>
      </c>
      <c r="V14" s="274">
        <v>1</v>
      </c>
      <c r="X14" s="270">
        <f t="shared" ref="X14" si="7">P14*V14</f>
        <v>705713.2354360891</v>
      </c>
      <c r="Y14" s="270">
        <f t="shared" ref="Y14" si="8">P14-X14</f>
        <v>0</v>
      </c>
    </row>
    <row r="15" spans="1:27" s="24" customFormat="1" ht="15">
      <c r="D15" s="273"/>
      <c r="E15" s="265"/>
      <c r="F15" s="567"/>
      <c r="G15" s="269">
        <f>SUM(G13:G14)</f>
        <v>2971291.81</v>
      </c>
      <c r="H15" s="259"/>
      <c r="I15" s="259"/>
      <c r="J15" s="269"/>
      <c r="K15" s="269">
        <f>SUM(K13:K14)</f>
        <v>3357559.7452999996</v>
      </c>
      <c r="L15" s="269"/>
      <c r="M15" s="269"/>
      <c r="N15" s="269">
        <f>SUM(N13:N14)</f>
        <v>1867590.170959275</v>
      </c>
      <c r="O15" s="269">
        <f>SUM(O13:O14)</f>
        <v>242786.72222470562</v>
      </c>
      <c r="P15" s="269">
        <f>SUM(P13:P14)</f>
        <v>2110376.8931839806</v>
      </c>
      <c r="Q15" s="282"/>
      <c r="R15" s="269">
        <f>SUM(R13:R14)</f>
        <v>0</v>
      </c>
      <c r="S15" s="269"/>
      <c r="T15" s="269">
        <f>SUM(T13:T14)</f>
        <v>2110376.8931839806</v>
      </c>
      <c r="X15" s="269">
        <f>SUM(X13:X14)</f>
        <v>705713.2354360891</v>
      </c>
      <c r="Y15" s="269">
        <f>SUM(Y13:Y14)</f>
        <v>1404663.6577478915</v>
      </c>
    </row>
    <row r="16" spans="1:27" s="24" customFormat="1" ht="15">
      <c r="D16" s="273"/>
      <c r="E16" s="265"/>
      <c r="F16" s="567"/>
      <c r="G16" s="269"/>
      <c r="H16" s="259"/>
      <c r="I16" s="259"/>
      <c r="J16" s="269"/>
      <c r="K16" s="269"/>
      <c r="L16" s="269"/>
      <c r="M16" s="269"/>
      <c r="N16" s="282"/>
      <c r="O16" s="282"/>
      <c r="P16" s="282"/>
      <c r="Q16" s="282"/>
      <c r="R16" s="282"/>
      <c r="S16" s="282"/>
      <c r="T16" s="282"/>
    </row>
    <row r="17" spans="4:25" s="24" customFormat="1" ht="15.75">
      <c r="D17" s="264" t="s">
        <v>338</v>
      </c>
      <c r="E17" s="266"/>
      <c r="F17" s="567"/>
      <c r="G17" s="269"/>
      <c r="H17" s="259"/>
      <c r="I17" s="259"/>
      <c r="J17" s="269"/>
      <c r="K17" s="269"/>
      <c r="L17" s="269"/>
      <c r="M17" s="269"/>
      <c r="N17" s="282"/>
      <c r="O17" s="282"/>
      <c r="P17" s="282"/>
      <c r="Q17" s="282"/>
      <c r="R17" s="282"/>
      <c r="S17" s="282"/>
      <c r="T17" s="282"/>
    </row>
    <row r="18" spans="4:25" s="24" customFormat="1" ht="15">
      <c r="D18" s="273"/>
      <c r="E18" s="272" t="s">
        <v>323</v>
      </c>
      <c r="F18" s="656" t="s">
        <v>551</v>
      </c>
      <c r="G18" s="315">
        <v>37419.26</v>
      </c>
      <c r="H18" s="259"/>
      <c r="I18" s="259"/>
      <c r="J18" s="311">
        <v>0.13</v>
      </c>
      <c r="K18" s="270">
        <f t="shared" ref="K18:K21" si="9">G18*(1+J18)</f>
        <v>42283.763800000001</v>
      </c>
      <c r="L18" s="285"/>
      <c r="M18" s="274">
        <v>0.62854485199798504</v>
      </c>
      <c r="N18" s="270">
        <f t="shared" ref="N18:N21" si="10">G18*M18</f>
        <v>23519.683238574122</v>
      </c>
      <c r="O18" s="270">
        <f t="shared" ref="O18:O21" si="11">(K18-G18)*M18</f>
        <v>3057.5588210146348</v>
      </c>
      <c r="P18" s="270">
        <f t="shared" ref="P18:P21" si="12">N18+O18</f>
        <v>26577.242059588756</v>
      </c>
      <c r="Q18" s="282"/>
      <c r="R18" s="284">
        <v>0</v>
      </c>
      <c r="S18" s="282"/>
      <c r="T18" s="270">
        <f t="shared" ref="T18:T21" si="13">P18+R18</f>
        <v>26577.242059588756</v>
      </c>
      <c r="V18" s="274">
        <v>1</v>
      </c>
      <c r="X18" s="270">
        <f t="shared" ref="X18:X21" si="14">P18*V18</f>
        <v>26577.242059588756</v>
      </c>
      <c r="Y18" s="270">
        <f t="shared" ref="Y18:Y21" si="15">P18-X18</f>
        <v>0</v>
      </c>
    </row>
    <row r="19" spans="4:25" s="24" customFormat="1" ht="15">
      <c r="D19" s="273"/>
      <c r="E19" s="272" t="s">
        <v>324</v>
      </c>
      <c r="F19" s="657"/>
      <c r="G19" s="315">
        <v>888530.87999999989</v>
      </c>
      <c r="H19" s="259"/>
      <c r="I19" s="259"/>
      <c r="J19" s="311">
        <v>0.13</v>
      </c>
      <c r="K19" s="270">
        <f t="shared" si="9"/>
        <v>1004039.8943999998</v>
      </c>
      <c r="L19" s="285"/>
      <c r="M19" s="274">
        <v>0.62854485199798504</v>
      </c>
      <c r="N19" s="270">
        <f t="shared" si="10"/>
        <v>558481.51046523929</v>
      </c>
      <c r="O19" s="270">
        <f t="shared" si="11"/>
        <v>72602.596360481039</v>
      </c>
      <c r="P19" s="270">
        <f t="shared" si="12"/>
        <v>631084.10682572029</v>
      </c>
      <c r="Q19" s="282"/>
      <c r="R19" s="284">
        <v>0</v>
      </c>
      <c r="S19" s="282"/>
      <c r="T19" s="270">
        <f t="shared" si="13"/>
        <v>631084.10682572029</v>
      </c>
      <c r="V19" s="274">
        <v>1</v>
      </c>
      <c r="X19" s="270">
        <f t="shared" si="14"/>
        <v>631084.10682572029</v>
      </c>
      <c r="Y19" s="270">
        <f t="shared" si="15"/>
        <v>0</v>
      </c>
    </row>
    <row r="20" spans="4:25" s="24" customFormat="1" ht="15">
      <c r="D20" s="273"/>
      <c r="E20" s="272" t="s">
        <v>549</v>
      </c>
      <c r="F20" s="271"/>
      <c r="G20" s="315">
        <f>614976+1678704+373947</f>
        <v>2667627</v>
      </c>
      <c r="H20" s="259"/>
      <c r="I20" s="259"/>
      <c r="J20" s="311">
        <v>0.13</v>
      </c>
      <c r="K20" s="270">
        <f t="shared" si="9"/>
        <v>3014418.51</v>
      </c>
      <c r="L20" s="285"/>
      <c r="M20" s="274">
        <v>0.62854485199798504</v>
      </c>
      <c r="N20" s="270">
        <f t="shared" si="10"/>
        <v>1676723.2179008289</v>
      </c>
      <c r="O20" s="270">
        <f t="shared" si="11"/>
        <v>217974.01832710762</v>
      </c>
      <c r="P20" s="270">
        <f t="shared" si="12"/>
        <v>1894697.2362279366</v>
      </c>
      <c r="Q20" s="282"/>
      <c r="R20" s="284">
        <v>0</v>
      </c>
      <c r="S20" s="282"/>
      <c r="T20" s="270">
        <f t="shared" si="13"/>
        <v>1894697.2362279366</v>
      </c>
      <c r="V20" s="274">
        <v>1</v>
      </c>
      <c r="X20" s="270">
        <f t="shared" si="14"/>
        <v>1894697.2362279366</v>
      </c>
      <c r="Y20" s="270">
        <f t="shared" si="15"/>
        <v>0</v>
      </c>
    </row>
    <row r="21" spans="4:25" s="24" customFormat="1" ht="63.75">
      <c r="D21" s="273"/>
      <c r="E21" s="552" t="s">
        <v>325</v>
      </c>
      <c r="F21" s="566" t="s">
        <v>555</v>
      </c>
      <c r="G21" s="553">
        <v>1290675.48</v>
      </c>
      <c r="H21" s="259"/>
      <c r="I21" s="259"/>
      <c r="J21" s="554">
        <v>0.13</v>
      </c>
      <c r="K21" s="555">
        <f t="shared" si="9"/>
        <v>1458463.2923999999</v>
      </c>
      <c r="L21" s="285"/>
      <c r="M21" s="556">
        <v>0.62854485199798504</v>
      </c>
      <c r="N21" s="555">
        <f t="shared" si="10"/>
        <v>811247.42855402827</v>
      </c>
      <c r="O21" s="555">
        <f t="shared" si="11"/>
        <v>105462.16571202363</v>
      </c>
      <c r="P21" s="555">
        <f t="shared" si="12"/>
        <v>916709.59426605189</v>
      </c>
      <c r="Q21" s="282"/>
      <c r="R21" s="557">
        <v>0</v>
      </c>
      <c r="S21" s="282"/>
      <c r="T21" s="555">
        <f t="shared" si="13"/>
        <v>916709.59426605189</v>
      </c>
      <c r="V21" s="556">
        <v>0</v>
      </c>
      <c r="X21" s="555">
        <f t="shared" si="14"/>
        <v>0</v>
      </c>
      <c r="Y21" s="555">
        <f t="shared" si="15"/>
        <v>916709.59426605189</v>
      </c>
    </row>
    <row r="22" spans="4:25" s="24" customFormat="1" ht="15">
      <c r="D22" s="273"/>
      <c r="E22" s="546"/>
      <c r="F22" s="568"/>
      <c r="G22" s="547"/>
      <c r="H22" s="259"/>
      <c r="I22" s="259"/>
      <c r="J22" s="548"/>
      <c r="K22" s="549"/>
      <c r="L22" s="285"/>
      <c r="M22" s="550"/>
      <c r="N22" s="549"/>
      <c r="O22" s="549"/>
      <c r="P22" s="549"/>
      <c r="Q22" s="282"/>
      <c r="R22" s="551"/>
      <c r="S22" s="282"/>
      <c r="T22" s="549"/>
      <c r="V22" s="550"/>
      <c r="X22" s="549"/>
      <c r="Y22" s="549"/>
    </row>
    <row r="23" spans="4:25" s="24" customFormat="1" ht="15">
      <c r="D23" s="273"/>
      <c r="E23" s="265"/>
      <c r="F23" s="267"/>
      <c r="G23" s="269">
        <f>SUM(G18:G22)</f>
        <v>4884252.6199999992</v>
      </c>
      <c r="H23" s="259"/>
      <c r="I23" s="259"/>
      <c r="J23" s="269"/>
      <c r="K23" s="269">
        <f t="shared" ref="K23" si="16">SUM(K18:K22)</f>
        <v>5519205.4605999989</v>
      </c>
      <c r="L23" s="269"/>
      <c r="M23" s="269"/>
      <c r="N23" s="269">
        <f>SUM(N18:N22)</f>
        <v>3069971.8401586707</v>
      </c>
      <c r="O23" s="269">
        <f>SUM(O18:O22)</f>
        <v>399096.33922062692</v>
      </c>
      <c r="P23" s="269">
        <f>SUM(P18:P22)</f>
        <v>3469068.1793792974</v>
      </c>
      <c r="Q23" s="282"/>
      <c r="R23" s="269">
        <f>SUM(R18:R22)</f>
        <v>0</v>
      </c>
      <c r="S23" s="282"/>
      <c r="T23" s="269">
        <f>SUM(T18:T22)</f>
        <v>3469068.1793792974</v>
      </c>
      <c r="V23" s="275"/>
      <c r="X23" s="269">
        <f t="shared" ref="X23:Y23" si="17">SUM(X18:X22)</f>
        <v>2552358.5851132455</v>
      </c>
      <c r="Y23" s="269">
        <f t="shared" si="17"/>
        <v>916709.59426605189</v>
      </c>
    </row>
    <row r="24" spans="4:25" s="24" customFormat="1" ht="15">
      <c r="D24" s="273"/>
      <c r="E24" s="265"/>
      <c r="F24" s="267"/>
      <c r="G24" s="314"/>
      <c r="H24" s="259"/>
      <c r="I24" s="259"/>
      <c r="J24" s="314"/>
      <c r="K24" s="282"/>
      <c r="L24" s="282"/>
      <c r="M24" s="282"/>
      <c r="N24" s="282"/>
      <c r="O24" s="282"/>
      <c r="P24" s="282"/>
      <c r="Q24" s="282"/>
      <c r="R24" s="282"/>
      <c r="S24" s="282"/>
      <c r="T24" s="282"/>
      <c r="V24" s="275"/>
    </row>
    <row r="25" spans="4:25" s="24" customFormat="1" ht="15.75">
      <c r="D25" s="264" t="s">
        <v>337</v>
      </c>
      <c r="E25" s="266"/>
      <c r="F25" s="567"/>
      <c r="G25" s="314"/>
      <c r="H25" s="259"/>
      <c r="I25" s="259"/>
      <c r="J25" s="314"/>
      <c r="K25" s="282"/>
      <c r="L25" s="282"/>
      <c r="M25" s="282"/>
      <c r="N25" s="282"/>
      <c r="O25" s="282"/>
      <c r="P25" s="282"/>
      <c r="Q25" s="282"/>
      <c r="R25" s="282"/>
      <c r="S25" s="282"/>
      <c r="T25" s="282"/>
      <c r="V25" s="275"/>
    </row>
    <row r="26" spans="4:25" s="24" customFormat="1" ht="63.75">
      <c r="D26" s="273"/>
      <c r="E26" s="272" t="s">
        <v>362</v>
      </c>
      <c r="F26" s="271" t="s">
        <v>554</v>
      </c>
      <c r="G26" s="315">
        <v>999344.75</v>
      </c>
      <c r="H26" s="259"/>
      <c r="I26" s="259"/>
      <c r="J26" s="311">
        <v>0.13</v>
      </c>
      <c r="K26" s="270">
        <f t="shared" ref="K26:K27" si="18">G26*(1+J26)</f>
        <v>1129259.5674999999</v>
      </c>
      <c r="L26" s="285"/>
      <c r="M26" s="274">
        <v>0.62854485199798504</v>
      </c>
      <c r="N26" s="270">
        <f t="shared" ref="N26:N27" si="19">G26*M26</f>
        <v>628132.9979837134</v>
      </c>
      <c r="O26" s="270">
        <f t="shared" ref="O26:O27" si="20">(K26-G26)*M26</f>
        <v>81657.28973788266</v>
      </c>
      <c r="P26" s="270">
        <f t="shared" ref="P26:P27" si="21">N26+O26</f>
        <v>709790.28772159608</v>
      </c>
      <c r="Q26" s="282"/>
      <c r="R26" s="284">
        <v>0</v>
      </c>
      <c r="S26" s="282"/>
      <c r="T26" s="270">
        <f t="shared" ref="T26" si="22">P26+R26</f>
        <v>709790.28772159608</v>
      </c>
      <c r="V26" s="274">
        <v>1</v>
      </c>
      <c r="X26" s="270">
        <f t="shared" ref="X26:X27" si="23">P26*V26</f>
        <v>709790.28772159608</v>
      </c>
      <c r="Y26" s="270">
        <f t="shared" ref="Y26:Y27" si="24">P26-X26</f>
        <v>0</v>
      </c>
    </row>
    <row r="27" spans="4:25" s="24" customFormat="1" ht="25.5">
      <c r="D27" s="273"/>
      <c r="E27" s="272" t="s">
        <v>363</v>
      </c>
      <c r="F27" s="271" t="s">
        <v>550</v>
      </c>
      <c r="G27" s="315">
        <v>301197</v>
      </c>
      <c r="H27" s="259"/>
      <c r="I27" s="259"/>
      <c r="J27" s="311">
        <v>0.13</v>
      </c>
      <c r="K27" s="270">
        <f t="shared" si="18"/>
        <v>340352.61</v>
      </c>
      <c r="L27" s="285"/>
      <c r="M27" s="274">
        <v>0.62854485199798504</v>
      </c>
      <c r="N27" s="270">
        <f t="shared" si="19"/>
        <v>189315.82378723711</v>
      </c>
      <c r="O27" s="270">
        <f t="shared" si="20"/>
        <v>24611.057092340816</v>
      </c>
      <c r="P27" s="270">
        <f t="shared" si="21"/>
        <v>213926.88087957792</v>
      </c>
      <c r="Q27" s="282"/>
      <c r="R27" s="284">
        <v>0</v>
      </c>
      <c r="S27" s="282"/>
      <c r="T27" s="270">
        <f>P27+R27</f>
        <v>213926.88087957792</v>
      </c>
      <c r="V27" s="274">
        <v>1</v>
      </c>
      <c r="X27" s="270">
        <f t="shared" si="23"/>
        <v>213926.88087957792</v>
      </c>
      <c r="Y27" s="270">
        <f t="shared" si="24"/>
        <v>0</v>
      </c>
    </row>
    <row r="28" spans="4:25" s="24" customFormat="1" ht="15">
      <c r="D28" s="273"/>
      <c r="E28" s="265"/>
      <c r="F28" s="567"/>
      <c r="G28" s="269">
        <f>SUM(G26:G27)</f>
        <v>1300541.75</v>
      </c>
      <c r="H28" s="259"/>
      <c r="I28" s="259"/>
      <c r="J28" s="269"/>
      <c r="K28" s="269">
        <f>SUM(K26:K27)</f>
        <v>1469612.1774999998</v>
      </c>
      <c r="L28" s="269"/>
      <c r="M28" s="269"/>
      <c r="N28" s="269">
        <f t="shared" ref="N28:T28" si="25">SUM(N26:N27)</f>
        <v>817448.82177095045</v>
      </c>
      <c r="O28" s="269">
        <f t="shared" si="25"/>
        <v>106268.34683022348</v>
      </c>
      <c r="P28" s="269">
        <f t="shared" si="25"/>
        <v>923717.16860117402</v>
      </c>
      <c r="Q28" s="282"/>
      <c r="R28" s="269">
        <f t="shared" si="25"/>
        <v>0</v>
      </c>
      <c r="S28" s="269"/>
      <c r="T28" s="269">
        <f t="shared" si="25"/>
        <v>923717.16860117402</v>
      </c>
      <c r="V28" s="275"/>
      <c r="X28" s="269">
        <f t="shared" ref="X28" si="26">SUM(X26:X27)</f>
        <v>923717.16860117402</v>
      </c>
      <c r="Y28" s="269">
        <f t="shared" ref="Y28" si="27">SUM(Y26:Y27)</f>
        <v>0</v>
      </c>
    </row>
    <row r="29" spans="4:25" s="24" customFormat="1" ht="15">
      <c r="D29" s="273"/>
      <c r="E29" s="265"/>
      <c r="F29" s="567"/>
      <c r="G29" s="314"/>
      <c r="H29" s="259"/>
      <c r="I29" s="259"/>
      <c r="J29" s="314"/>
      <c r="K29" s="282"/>
      <c r="L29" s="282"/>
      <c r="M29" s="282"/>
      <c r="N29" s="282"/>
      <c r="O29" s="282"/>
      <c r="P29" s="282"/>
      <c r="Q29" s="282"/>
      <c r="R29" s="282"/>
      <c r="S29" s="282"/>
      <c r="T29" s="282"/>
      <c r="V29" s="275"/>
    </row>
    <row r="30" spans="4:25" s="24" customFormat="1" ht="15.75">
      <c r="D30" s="264" t="s">
        <v>336</v>
      </c>
      <c r="E30" s="266"/>
      <c r="F30" s="567"/>
      <c r="G30" s="314"/>
      <c r="H30" s="259"/>
      <c r="I30" s="259"/>
      <c r="J30" s="314"/>
      <c r="K30" s="282"/>
      <c r="L30" s="282"/>
      <c r="M30" s="282"/>
      <c r="N30" s="282"/>
      <c r="O30" s="282"/>
      <c r="P30" s="282"/>
      <c r="Q30" s="282"/>
      <c r="R30" s="282"/>
      <c r="S30" s="282"/>
      <c r="T30" s="282"/>
      <c r="V30" s="275"/>
    </row>
    <row r="31" spans="4:25" s="24" customFormat="1" ht="15" customHeight="1">
      <c r="D31" s="273"/>
      <c r="E31" s="552" t="s">
        <v>597</v>
      </c>
      <c r="F31" s="653" t="s">
        <v>598</v>
      </c>
      <c r="G31" s="553">
        <v>804950</v>
      </c>
      <c r="H31" s="259"/>
      <c r="I31" s="259"/>
      <c r="J31" s="554">
        <v>0.13</v>
      </c>
      <c r="K31" s="555">
        <f t="shared" ref="K31" si="28">G31*(1+J31)</f>
        <v>909593.49999999988</v>
      </c>
      <c r="L31" s="560"/>
      <c r="M31" s="556">
        <v>0.62854485199798504</v>
      </c>
      <c r="N31" s="555">
        <f t="shared" ref="N31" si="29">G31*M31</f>
        <v>505947.17861577804</v>
      </c>
      <c r="O31" s="555">
        <f t="shared" ref="O31" si="30">(K31-G31)*M31</f>
        <v>65773.133220051081</v>
      </c>
      <c r="P31" s="555">
        <f t="shared" ref="P31" si="31">N31+O31</f>
        <v>571720.31183582917</v>
      </c>
      <c r="Q31" s="282"/>
      <c r="R31" s="557">
        <v>0</v>
      </c>
      <c r="S31" s="282"/>
      <c r="T31" s="555">
        <f t="shared" ref="T31" si="32">P31+R31</f>
        <v>571720.31183582917</v>
      </c>
      <c r="V31" s="556">
        <v>1</v>
      </c>
      <c r="X31" s="555">
        <f t="shared" ref="X31" si="33">P31*V31</f>
        <v>571720.31183582917</v>
      </c>
      <c r="Y31" s="555">
        <f t="shared" ref="Y31" si="34">P31-X31</f>
        <v>0</v>
      </c>
    </row>
    <row r="32" spans="4:25" s="24" customFormat="1" ht="15">
      <c r="D32" s="273"/>
      <c r="E32" s="558"/>
      <c r="F32" s="654"/>
      <c r="G32" s="561"/>
      <c r="H32" s="559"/>
      <c r="I32" s="559"/>
      <c r="J32" s="562"/>
      <c r="K32" s="563"/>
      <c r="L32" s="560"/>
      <c r="M32" s="564"/>
      <c r="N32" s="563"/>
      <c r="O32" s="563"/>
      <c r="P32" s="563"/>
      <c r="Q32" s="282"/>
      <c r="R32" s="565"/>
      <c r="S32" s="282"/>
      <c r="T32" s="563"/>
      <c r="V32" s="564"/>
      <c r="X32" s="563"/>
      <c r="Y32" s="563"/>
    </row>
    <row r="33" spans="4:27" s="24" customFormat="1" ht="15">
      <c r="D33" s="273"/>
      <c r="E33" s="546"/>
      <c r="F33" s="655"/>
      <c r="G33" s="547"/>
      <c r="H33" s="259"/>
      <c r="I33" s="259"/>
      <c r="J33" s="548"/>
      <c r="K33" s="549"/>
      <c r="L33" s="560"/>
      <c r="M33" s="550"/>
      <c r="N33" s="549"/>
      <c r="O33" s="549"/>
      <c r="P33" s="549"/>
      <c r="Q33" s="282"/>
      <c r="R33" s="551"/>
      <c r="S33" s="282"/>
      <c r="T33" s="549"/>
      <c r="V33" s="550"/>
      <c r="X33" s="549"/>
      <c r="Y33" s="549"/>
    </row>
    <row r="34" spans="4:27" s="24" customFormat="1" ht="15">
      <c r="D34" s="273"/>
      <c r="E34" s="265"/>
      <c r="F34" s="263"/>
      <c r="G34" s="269">
        <f>SUM(G31:G33)</f>
        <v>804950</v>
      </c>
      <c r="H34" s="259"/>
      <c r="I34" s="259"/>
      <c r="J34" s="269"/>
      <c r="K34" s="269">
        <f>SUM(K31:K33)</f>
        <v>909593.49999999988</v>
      </c>
      <c r="L34" s="269"/>
      <c r="M34" s="269"/>
      <c r="N34" s="269">
        <f t="shared" ref="N34" si="35">SUM(N31:N33)</f>
        <v>505947.17861577804</v>
      </c>
      <c r="O34" s="269">
        <f t="shared" ref="O34:T34" si="36">SUM(O31:O33)</f>
        <v>65773.133220051081</v>
      </c>
      <c r="P34" s="269">
        <f t="shared" si="36"/>
        <v>571720.31183582917</v>
      </c>
      <c r="Q34" s="282"/>
      <c r="R34" s="269">
        <f t="shared" si="36"/>
        <v>0</v>
      </c>
      <c r="S34" s="282"/>
      <c r="T34" s="269">
        <f t="shared" si="36"/>
        <v>571720.31183582917</v>
      </c>
      <c r="V34" s="275"/>
      <c r="X34" s="269">
        <f t="shared" ref="X34" si="37">SUM(X31:X33)</f>
        <v>571720.31183582917</v>
      </c>
      <c r="Y34" s="269">
        <f t="shared" ref="Y34" si="38">SUM(Y31:Y33)</f>
        <v>0</v>
      </c>
    </row>
    <row r="35" spans="4:27" s="24" customFormat="1" ht="15.75">
      <c r="D35" s="264"/>
      <c r="E35" s="265"/>
      <c r="G35" s="314"/>
      <c r="H35" s="259"/>
      <c r="I35" s="259"/>
      <c r="J35" s="314"/>
      <c r="K35" s="282"/>
      <c r="L35" s="282"/>
      <c r="M35" s="282"/>
      <c r="N35" s="282"/>
      <c r="O35" s="282"/>
      <c r="P35" s="282"/>
      <c r="Q35" s="282"/>
      <c r="R35" s="282"/>
      <c r="S35" s="282"/>
      <c r="T35" s="282"/>
      <c r="V35" s="275"/>
    </row>
    <row r="36" spans="4:27" s="24" customFormat="1">
      <c r="D36" s="273"/>
      <c r="E36" s="273"/>
      <c r="F36" s="273"/>
      <c r="G36" s="273"/>
      <c r="H36" s="259"/>
      <c r="I36" s="259"/>
      <c r="J36" s="273"/>
      <c r="K36" s="273"/>
      <c r="L36" s="273"/>
      <c r="M36" s="273"/>
      <c r="N36" s="273"/>
      <c r="O36" s="273"/>
      <c r="P36" s="273"/>
      <c r="Q36" s="273"/>
      <c r="R36" s="273"/>
      <c r="S36" s="273"/>
      <c r="T36" s="273"/>
      <c r="U36" s="273"/>
      <c r="V36" s="273"/>
      <c r="W36" s="273"/>
      <c r="X36" s="273"/>
      <c r="Y36" s="273"/>
      <c r="Z36" s="273"/>
    </row>
    <row r="37" spans="4:27" s="24" customFormat="1">
      <c r="D37" s="273"/>
      <c r="E37" s="273"/>
      <c r="F37" s="273"/>
      <c r="G37" s="273"/>
      <c r="H37" s="259"/>
      <c r="I37" s="259"/>
      <c r="J37" s="273"/>
      <c r="K37" s="273"/>
      <c r="L37" s="273"/>
      <c r="M37" s="273"/>
      <c r="N37" s="273"/>
      <c r="O37" s="273"/>
      <c r="P37" s="273"/>
      <c r="Q37" s="273"/>
      <c r="R37" s="273"/>
      <c r="S37" s="273"/>
      <c r="T37" s="273"/>
      <c r="U37" s="273"/>
      <c r="V37" s="273"/>
      <c r="W37" s="273"/>
      <c r="X37" s="273"/>
      <c r="Y37" s="273"/>
      <c r="Z37" s="273"/>
    </row>
    <row r="38" spans="4:27" s="24" customFormat="1" ht="15">
      <c r="D38" s="273"/>
      <c r="E38" s="265"/>
      <c r="F38" s="263"/>
      <c r="G38" s="269"/>
      <c r="H38" s="259"/>
      <c r="I38" s="259"/>
      <c r="J38" s="269"/>
      <c r="K38" s="269"/>
      <c r="L38" s="269"/>
      <c r="M38" s="269"/>
      <c r="N38" s="269"/>
      <c r="O38" s="269"/>
      <c r="P38" s="269"/>
      <c r="Q38" s="282"/>
      <c r="R38" s="269"/>
      <c r="S38" s="282"/>
      <c r="T38" s="269"/>
      <c r="V38" s="275"/>
      <c r="X38" s="269"/>
      <c r="Y38" s="269"/>
    </row>
    <row r="39" spans="4:27" s="24" customFormat="1" ht="15">
      <c r="D39" s="273"/>
      <c r="F39" s="263"/>
      <c r="G39" s="282"/>
      <c r="H39" s="259"/>
      <c r="I39" s="259"/>
      <c r="J39" s="282"/>
      <c r="K39" s="282"/>
      <c r="L39" s="282"/>
      <c r="M39" s="282"/>
      <c r="N39" s="282"/>
      <c r="O39" s="282"/>
      <c r="P39" s="282"/>
      <c r="Q39" s="282"/>
      <c r="R39" s="282"/>
      <c r="S39" s="282"/>
      <c r="T39" s="282"/>
      <c r="V39" s="275"/>
    </row>
    <row r="40" spans="4:27" s="24" customFormat="1" ht="16.5" thickBot="1">
      <c r="D40" s="264" t="s">
        <v>335</v>
      </c>
      <c r="F40" s="263"/>
      <c r="G40" s="286">
        <f>G15+G23+G28+G34</f>
        <v>9961036.1799999997</v>
      </c>
      <c r="H40" s="259"/>
      <c r="I40" s="259"/>
      <c r="J40" s="282"/>
      <c r="K40" s="286">
        <f>K15+K23+K28+K34</f>
        <v>11255970.883399999</v>
      </c>
      <c r="L40" s="282"/>
      <c r="M40" s="282"/>
      <c r="N40" s="286">
        <f t="shared" ref="N40:T40" si="39">N15+N23+N28+N34</f>
        <v>6260958.0115046734</v>
      </c>
      <c r="O40" s="286">
        <f t="shared" si="39"/>
        <v>813924.54149560712</v>
      </c>
      <c r="P40" s="286">
        <f t="shared" si="39"/>
        <v>7074882.5530002806</v>
      </c>
      <c r="Q40" s="282"/>
      <c r="R40" s="286">
        <f t="shared" si="39"/>
        <v>0</v>
      </c>
      <c r="S40" s="282"/>
      <c r="T40" s="286">
        <f t="shared" si="39"/>
        <v>7074882.5530002806</v>
      </c>
      <c r="V40" s="275"/>
      <c r="X40" s="286">
        <f t="shared" ref="X40:Y40" si="40">X15+X23+X28+X34</f>
        <v>4753509.3009863375</v>
      </c>
      <c r="Y40" s="286">
        <f t="shared" si="40"/>
        <v>2321373.2520139432</v>
      </c>
    </row>
    <row r="41" spans="4:27" s="24" customFormat="1" ht="15.75" thickTop="1">
      <c r="F41" s="263"/>
      <c r="H41" s="259"/>
      <c r="I41" s="259"/>
      <c r="K41" s="336"/>
      <c r="V41" s="275"/>
    </row>
    <row r="42" spans="4:27" s="24" customFormat="1" ht="15">
      <c r="F42" s="263"/>
      <c r="H42" s="259"/>
      <c r="I42" s="259"/>
      <c r="J42" s="283"/>
      <c r="K42" s="283"/>
      <c r="P42" s="283">
        <f>'2014 Total Opex'!E21-P40</f>
        <v>0.27699971850961447</v>
      </c>
      <c r="T42" s="313"/>
      <c r="V42" s="275"/>
      <c r="Y42" s="281">
        <f>T40-X40-Y40</f>
        <v>0</v>
      </c>
      <c r="AA42" s="281">
        <f>SUM(G42:Y42)</f>
        <v>0.27699971850961447</v>
      </c>
    </row>
    <row r="43" spans="4:27" s="24" customFormat="1">
      <c r="F43" s="268"/>
      <c r="H43" s="259"/>
      <c r="I43" s="259"/>
      <c r="M43" s="354"/>
      <c r="V43" s="275"/>
    </row>
    <row r="44" spans="4:27">
      <c r="F44" s="161"/>
      <c r="G44" s="24"/>
      <c r="L44"/>
      <c r="M44"/>
      <c r="T44" s="160"/>
      <c r="V44" s="276"/>
    </row>
    <row r="45" spans="4:27">
      <c r="F45" s="161"/>
      <c r="G45" s="24"/>
      <c r="V45" s="276"/>
    </row>
    <row r="46" spans="4:27">
      <c r="G46" s="24"/>
      <c r="M46" s="354"/>
      <c r="V46" s="276"/>
    </row>
    <row r="47" spans="4:27">
      <c r="V47" s="276"/>
      <c r="X47" s="316"/>
      <c r="Y47" s="316"/>
    </row>
    <row r="48" spans="4:27">
      <c r="V48" s="276"/>
    </row>
    <row r="49" spans="6:22">
      <c r="V49" s="276"/>
    </row>
    <row r="50" spans="6:22">
      <c r="V50" s="276"/>
    </row>
    <row r="51" spans="6:22">
      <c r="V51" s="276"/>
    </row>
    <row r="52" spans="6:22">
      <c r="V52" s="276"/>
    </row>
    <row r="53" spans="6:22">
      <c r="V53" s="276"/>
    </row>
    <row r="54" spans="6:22">
      <c r="V54" s="276"/>
    </row>
    <row r="55" spans="6:22">
      <c r="V55" s="276"/>
    </row>
    <row r="56" spans="6:22">
      <c r="V56" s="276"/>
    </row>
    <row r="57" spans="6:22">
      <c r="V57" s="276"/>
    </row>
    <row r="58" spans="6:22">
      <c r="F58" s="161"/>
      <c r="V58" s="276"/>
    </row>
    <row r="59" spans="6:22">
      <c r="F59" s="161"/>
      <c r="V59" s="276"/>
    </row>
    <row r="60" spans="6:22">
      <c r="F60" s="161"/>
      <c r="V60" s="276"/>
    </row>
    <row r="61" spans="6:22">
      <c r="F61" s="161"/>
      <c r="V61" s="276"/>
    </row>
    <row r="62" spans="6:22">
      <c r="F62" s="161"/>
      <c r="V62" s="276"/>
    </row>
    <row r="63" spans="6:22">
      <c r="F63" s="161"/>
      <c r="V63" s="276"/>
    </row>
    <row r="64" spans="6:22">
      <c r="F64" s="161"/>
      <c r="V64" s="276"/>
    </row>
    <row r="65" spans="6:22">
      <c r="F65" s="161"/>
      <c r="V65" s="276"/>
    </row>
    <row r="66" spans="6:22">
      <c r="F66" s="161"/>
    </row>
    <row r="67" spans="6:22">
      <c r="F67" s="161"/>
    </row>
    <row r="68" spans="6:22">
      <c r="F68" s="161"/>
    </row>
    <row r="69" spans="6:22">
      <c r="F69" s="161"/>
    </row>
    <row r="70" spans="6:22">
      <c r="F70" s="161"/>
    </row>
    <row r="71" spans="6:22">
      <c r="F71" s="161"/>
    </row>
    <row r="72" spans="6:22">
      <c r="F72" s="161"/>
    </row>
    <row r="73" spans="6:22">
      <c r="F73" s="161"/>
    </row>
    <row r="74" spans="6:22">
      <c r="F74" s="161"/>
    </row>
    <row r="75" spans="6:22">
      <c r="F75" s="161"/>
    </row>
    <row r="76" spans="6:22">
      <c r="F76" s="161"/>
    </row>
    <row r="77" spans="6:22">
      <c r="F77" s="161"/>
    </row>
    <row r="78" spans="6:22">
      <c r="F78" s="161"/>
    </row>
    <row r="79" spans="6:22">
      <c r="F79" s="161"/>
    </row>
  </sheetData>
  <mergeCells count="2">
    <mergeCell ref="F31:F33"/>
    <mergeCell ref="F18:F19"/>
  </mergeCells>
  <dataValidations disablePrompts="1" count="2">
    <dataValidation type="custom" allowBlank="1" showInputMessage="1" showErrorMessage="1" prompt="Input as a negative number" sqref="R18:R22 R26:R27 R31:R33 R14">
      <formula1>"&lt;=0"</formula1>
    </dataValidation>
    <dataValidation type="whole" allowBlank="1" showInputMessage="1" showErrorMessage="1" prompt="Input as a negative number" sqref="R13">
      <formula1>-1000000</formula1>
      <formula2>0</formula2>
    </dataValidation>
  </dataValidations>
  <hyperlinks>
    <hyperlink ref="A3" location="Menu!A4" display="Menu"/>
  </hyperlinks>
  <pageMargins left="0.7" right="0.7" top="0.75" bottom="0.75" header="0.3" footer="0.3"/>
  <pageSetup paperSize="8"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9"/>
  </sheetPr>
  <dimension ref="A1:J63"/>
  <sheetViews>
    <sheetView showGridLines="0" zoomScale="70" zoomScaleNormal="70" workbookViewId="0">
      <pane ySplit="2" topLeftCell="A3" activePane="bottomLeft" state="frozen"/>
      <selection activeCell="G6" sqref="G6"/>
      <selection pane="bottomLeft" activeCell="A3" sqref="A3"/>
    </sheetView>
  </sheetViews>
  <sheetFormatPr defaultRowHeight="12.75"/>
  <cols>
    <col min="1" max="1" width="9.140625" style="83"/>
    <col min="2" max="2" width="37" style="83" bestFit="1" customWidth="1"/>
    <col min="3" max="3" width="29.5703125" style="83" customWidth="1"/>
    <col min="4" max="4" width="31.85546875" style="83" customWidth="1"/>
    <col min="5" max="5" width="9.28515625" style="83" customWidth="1"/>
    <col min="6" max="16384" width="9.140625" style="83"/>
  </cols>
  <sheetData>
    <row r="1" spans="1:10" s="75" customFormat="1" ht="20.25">
      <c r="A1" s="111" t="str">
        <f>Title!A38</f>
        <v>PAL Metering Capex &amp; Opex Expenditure Model</v>
      </c>
      <c r="B1" s="74"/>
      <c r="C1" s="74"/>
      <c r="D1" s="74"/>
    </row>
    <row r="2" spans="1:10" s="75" customFormat="1" ht="15.75">
      <c r="A2" s="155" t="str">
        <f ca="1">MID(CELL("Filename",C1),FIND("]",CELL("Filename",C1))+1,255)</f>
        <v>Menu</v>
      </c>
      <c r="B2" s="76"/>
      <c r="D2" s="76"/>
      <c r="J2" s="76" t="str">
        <f ca="1">Check!J2</f>
        <v>OK</v>
      </c>
    </row>
    <row r="4" spans="1:10" s="77" customFormat="1"/>
    <row r="5" spans="1:10" s="79" customFormat="1" ht="12" customHeight="1">
      <c r="B5" s="304" t="s">
        <v>68</v>
      </c>
      <c r="D5" s="80"/>
    </row>
    <row r="6" spans="1:10" s="79" customFormat="1" ht="7.5" customHeight="1">
      <c r="B6" s="105"/>
      <c r="D6" s="81"/>
      <c r="E6" s="82"/>
    </row>
    <row r="7" spans="1:10" s="79" customFormat="1" ht="12" customHeight="1">
      <c r="B7" s="304" t="str">
        <f ca="1">Formats!A2</f>
        <v>Formats</v>
      </c>
    </row>
    <row r="8" spans="1:10" s="79" customFormat="1" ht="7.5" customHeight="1">
      <c r="B8" s="105"/>
    </row>
    <row r="9" spans="1:10" s="79" customFormat="1" ht="12" customHeight="1">
      <c r="B9" s="304" t="str">
        <f ca="1">Diagram!A2</f>
        <v>Diagram</v>
      </c>
    </row>
    <row r="10" spans="1:10" s="79" customFormat="1" ht="8.25" customHeight="1">
      <c r="B10" s="105"/>
    </row>
    <row r="11" spans="1:10" s="79" customFormat="1" ht="12" customHeight="1">
      <c r="B11" s="305" t="str">
        <f ca="1">Inputs!A2</f>
        <v>Inputs</v>
      </c>
    </row>
    <row r="12" spans="1:10" s="79" customFormat="1" ht="8.25" customHeight="1">
      <c r="B12" s="105"/>
    </row>
    <row r="13" spans="1:10">
      <c r="B13" s="209" t="str">
        <f ca="1">'Material Rates'!A2</f>
        <v>Material Rates</v>
      </c>
      <c r="D13" s="106"/>
    </row>
    <row r="14" spans="1:10" s="79" customFormat="1" ht="8.25" customHeight="1">
      <c r="B14" s="105"/>
    </row>
    <row r="15" spans="1:10" s="79" customFormat="1" ht="12" customHeight="1">
      <c r="B15" s="306" t="str">
        <f ca="1">Check!A2</f>
        <v>Check</v>
      </c>
    </row>
    <row r="16" spans="1:10" s="79" customFormat="1" ht="7.5" customHeight="1">
      <c r="B16" s="105"/>
    </row>
    <row r="17" spans="2:4" s="79" customFormat="1" ht="12" customHeight="1">
      <c r="B17" s="307" t="str">
        <f ca="1">'OPEX '!A2</f>
        <v xml:space="preserve">OPEX </v>
      </c>
      <c r="D17" s="104"/>
    </row>
    <row r="18" spans="2:4" s="79" customFormat="1" ht="8.25" customHeight="1">
      <c r="B18" s="108"/>
      <c r="D18" s="104"/>
    </row>
    <row r="19" spans="2:4" s="79" customFormat="1" ht="12" customHeight="1">
      <c r="B19" s="307" t="str">
        <f ca="1">'CAPEX '!A2</f>
        <v xml:space="preserve">CAPEX </v>
      </c>
      <c r="D19" s="104"/>
    </row>
    <row r="20" spans="2:4" s="79" customFormat="1" ht="8.25" customHeight="1">
      <c r="B20" s="108"/>
      <c r="D20" s="104"/>
    </row>
    <row r="21" spans="2:4" s="79" customFormat="1" ht="12" customHeight="1">
      <c r="B21" s="307" t="str">
        <f ca="1">'PAL Exit Fee Rates'!A2</f>
        <v>PAL Exit Fee Rates</v>
      </c>
      <c r="D21" s="104"/>
    </row>
    <row r="22" spans="2:4" s="79" customFormat="1" ht="8.25" customHeight="1">
      <c r="B22" s="108"/>
      <c r="D22" s="104"/>
    </row>
    <row r="23" spans="2:4" s="79" customFormat="1" ht="12" customHeight="1">
      <c r="B23" s="307" t="str">
        <f ca="1">'PAL Reset RIN'!A2</f>
        <v>PAL Reset RIN</v>
      </c>
      <c r="D23" s="104"/>
    </row>
    <row r="24" spans="2:4" s="79" customFormat="1" ht="8.25" customHeight="1">
      <c r="B24" s="108"/>
      <c r="D24" s="104"/>
    </row>
    <row r="25" spans="2:4" ht="12" customHeight="1">
      <c r="B25" s="308" t="str">
        <f ca="1">Opex!A2</f>
        <v>Opex</v>
      </c>
    </row>
    <row r="26" spans="2:4" ht="8.25" customHeight="1">
      <c r="B26" s="309"/>
    </row>
    <row r="27" spans="2:4" ht="12" customHeight="1">
      <c r="B27" s="308" t="str">
        <f ca="1">Capex!A2</f>
        <v>Capex</v>
      </c>
    </row>
    <row r="28" spans="2:4" ht="8.25" customHeight="1">
      <c r="B28" s="309"/>
    </row>
    <row r="29" spans="2:4" ht="12" customHeight="1">
      <c r="B29" s="308" t="str">
        <f ca="1">'PAL Cost'!A2</f>
        <v>PAL Cost</v>
      </c>
    </row>
    <row r="30" spans="2:4" ht="8.25" customHeight="1">
      <c r="B30" s="309"/>
    </row>
    <row r="31" spans="2:4" ht="12" customHeight="1">
      <c r="B31" s="308" t="str">
        <f ca="1">'PAL Rates'!A2</f>
        <v>PAL Rates</v>
      </c>
      <c r="D31" s="109"/>
    </row>
    <row r="32" spans="2:4" ht="8.25" customHeight="1">
      <c r="B32" s="309"/>
      <c r="D32" s="106"/>
    </row>
    <row r="33" spans="2:4" ht="12" customHeight="1">
      <c r="B33" s="308" t="str">
        <f ca="1">'PAL Vols'!A2</f>
        <v>PAL Vols</v>
      </c>
      <c r="D33" s="106"/>
    </row>
    <row r="34" spans="2:4" ht="8.25" customHeight="1">
      <c r="B34" s="309"/>
      <c r="D34" s="106"/>
    </row>
    <row r="35" spans="2:4">
      <c r="B35" s="308" t="str">
        <f ca="1">'2014 Cat RIN Opex'!A2</f>
        <v>2014 Cat RIN Opex</v>
      </c>
    </row>
    <row r="36" spans="2:4" ht="8.25" customHeight="1">
      <c r="B36" s="309"/>
      <c r="D36" s="106"/>
    </row>
    <row r="37" spans="2:4">
      <c r="B37" s="210" t="str">
        <f ca="1">'2014 Total Opex'!A2</f>
        <v>2014 Total Opex</v>
      </c>
      <c r="D37" s="107"/>
    </row>
    <row r="38" spans="2:4" ht="8.25" customHeight="1">
      <c r="B38" s="302"/>
      <c r="D38" s="106"/>
    </row>
    <row r="39" spans="2:4">
      <c r="B39" s="210" t="str">
        <f ca="1">'2014 IT Opex'!A2</f>
        <v>2014 IT Opex</v>
      </c>
      <c r="D39" s="106"/>
    </row>
    <row r="40" spans="2:4" ht="8.25" customHeight="1">
      <c r="B40" s="303"/>
    </row>
    <row r="41" spans="2:4">
      <c r="B41" s="210" t="str">
        <f ca="1">'2014 Non IT Opex'!A2</f>
        <v>2014 Non IT Opex</v>
      </c>
    </row>
    <row r="42" spans="2:4">
      <c r="B42" s="309"/>
    </row>
    <row r="44" spans="2:4" ht="15">
      <c r="B44" s="103"/>
    </row>
    <row r="45" spans="2:4" ht="15">
      <c r="B45" s="103"/>
    </row>
    <row r="46" spans="2:4" ht="15">
      <c r="B46" s="103"/>
    </row>
    <row r="47" spans="2:4" ht="15">
      <c r="B47" s="103"/>
    </row>
    <row r="48" spans="2:4" ht="15">
      <c r="B48" s="103"/>
    </row>
    <row r="49" spans="2:2" ht="15">
      <c r="B49" s="103"/>
    </row>
    <row r="50" spans="2:2" ht="15">
      <c r="B50" s="103"/>
    </row>
    <row r="51" spans="2:2" ht="15">
      <c r="B51" s="103"/>
    </row>
    <row r="52" spans="2:2" ht="15">
      <c r="B52" s="103"/>
    </row>
    <row r="53" spans="2:2" ht="15">
      <c r="B53" s="103"/>
    </row>
    <row r="54" spans="2:2" ht="15">
      <c r="B54" s="103"/>
    </row>
    <row r="55" spans="2:2" ht="15">
      <c r="B55" s="103"/>
    </row>
    <row r="56" spans="2:2" ht="15">
      <c r="B56" s="103"/>
    </row>
    <row r="57" spans="2:2" ht="15">
      <c r="B57" s="103"/>
    </row>
    <row r="58" spans="2:2" ht="15">
      <c r="B58" s="103"/>
    </row>
    <row r="59" spans="2:2" ht="15">
      <c r="B59" s="103"/>
    </row>
    <row r="60" spans="2:2" ht="15">
      <c r="B60" s="103"/>
    </row>
    <row r="61" spans="2:2" ht="15">
      <c r="B61" s="103"/>
    </row>
    <row r="62" spans="2:2" ht="15">
      <c r="B62" s="103"/>
    </row>
    <row r="63" spans="2:2">
      <c r="B63" s="309"/>
    </row>
  </sheetData>
  <phoneticPr fontId="6" type="noConversion"/>
  <hyperlinks>
    <hyperlink ref="B5" location="Title!A1" display="Title"/>
    <hyperlink ref="B7" location="Formats!A1" display="Formats"/>
    <hyperlink ref="B9" location="Inputs!A1" display="Inputs"/>
    <hyperlink ref="B11" location="Inputs!A1" display="Inputs"/>
    <hyperlink ref="B15" location="Check!A1" display="Check"/>
    <hyperlink ref="B33" location="'PAL Vols'!A1" display="PAL Vols"/>
    <hyperlink ref="B31" location="'PAL Rates'!A1" display="'PAL Rates'!A1"/>
    <hyperlink ref="B29" location="'PAL Cost'!A1" display="PAL Cost"/>
    <hyperlink ref="B25" location="Opex!A1" display="Opex!A1"/>
    <hyperlink ref="B27" location="Capex!A1" display="Capex!A1"/>
    <hyperlink ref="B17" location="'OPEX '!A1" display="'OPEX '!A1"/>
    <hyperlink ref="B19" location="'CAPEX '!A1" display="'CAPEX '!A1"/>
    <hyperlink ref="B13" location="'Material Rates'!A1" display="'Material Rates'!A1"/>
    <hyperlink ref="B37" location="'2014 Total Opex'!A1" display="'2014 Total Opex'!A1"/>
    <hyperlink ref="B39" location="'2014 IT Opex'!A1" display="'2014 IT Opex'!A1"/>
    <hyperlink ref="B41" location="'2014 Non IT Opex'!A1" display="'2014 Non IT Opex'!A1"/>
    <hyperlink ref="B21" location="'PAL Exit Fee Rates'!A1" display="'PAL Exit Fee Rates'!A1"/>
    <hyperlink ref="B23" location="'PAL Reset RIN'!A1" display="'PAL Reset RIN'!A1"/>
    <hyperlink ref="B35" location="'2014 Cat RIN Opex'!A1" display="'2014 Cat RIN Opex'!A1"/>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Y85"/>
  <sheetViews>
    <sheetView showGridLines="0" zoomScale="70" zoomScaleNormal="70" workbookViewId="0">
      <pane ySplit="8" topLeftCell="A9" activePane="bottomLeft" state="frozen"/>
      <selection activeCell="B51" sqref="B51"/>
      <selection pane="bottomLeft" activeCell="A9" sqref="A9"/>
    </sheetView>
  </sheetViews>
  <sheetFormatPr defaultRowHeight="12.75"/>
  <cols>
    <col min="2" max="4" width="3" customWidth="1"/>
    <col min="5" max="5" width="45.85546875" customWidth="1"/>
    <col min="6" max="6" width="35.7109375" bestFit="1" customWidth="1"/>
    <col min="7" max="7" width="12.85546875" bestFit="1" customWidth="1"/>
    <col min="8" max="8" width="7.28515625" bestFit="1" customWidth="1"/>
    <col min="9" max="9" width="12.42578125" bestFit="1" customWidth="1"/>
    <col min="10" max="10" width="6.85546875" style="24" customWidth="1"/>
    <col min="11" max="11" width="9.7109375" style="24" customWidth="1"/>
    <col min="12" max="13" width="12.42578125" bestFit="1" customWidth="1"/>
    <col min="14" max="14" width="12.85546875" bestFit="1" customWidth="1"/>
    <col min="15" max="15" width="2.42578125" customWidth="1"/>
    <col min="16" max="16" width="12.7109375" bestFit="1" customWidth="1"/>
    <col min="17" max="17" width="2.42578125" customWidth="1"/>
    <col min="18" max="18" width="12.5703125" customWidth="1"/>
    <col min="19" max="19" width="2.42578125" customWidth="1"/>
    <col min="20" max="20" width="8.140625" bestFit="1" customWidth="1"/>
    <col min="21" max="21" width="2.42578125" customWidth="1"/>
    <col min="22" max="22" width="12.42578125" bestFit="1" customWidth="1"/>
    <col min="23" max="23" width="13.85546875" bestFit="1" customWidth="1"/>
  </cols>
  <sheetData>
    <row r="1" spans="1:25" s="154" customFormat="1" ht="18">
      <c r="A1" s="73" t="str">
        <f>Title!A38</f>
        <v>PAL Metering Capex &amp; Opex Expenditure Model</v>
      </c>
      <c r="B1" s="152"/>
      <c r="C1" s="152"/>
      <c r="D1" s="152"/>
      <c r="E1" s="152"/>
      <c r="F1" s="152"/>
      <c r="G1" s="152"/>
      <c r="H1" s="152"/>
      <c r="I1" s="152"/>
      <c r="J1" s="277"/>
      <c r="K1" s="277"/>
      <c r="L1" s="152"/>
      <c r="M1" s="152"/>
      <c r="N1" s="153"/>
      <c r="O1" s="153"/>
      <c r="P1" s="153"/>
      <c r="Q1" s="153"/>
      <c r="R1" s="153"/>
      <c r="S1" s="153"/>
      <c r="T1" s="153"/>
    </row>
    <row r="2" spans="1:25" s="154" customFormat="1" ht="15.75">
      <c r="A2" s="155" t="str">
        <f ca="1">MID(CELL("Filename",C1),FIND("]",CELL("Filename",C1))+1,255)</f>
        <v>2014 Non IT Opex</v>
      </c>
      <c r="B2" s="155"/>
      <c r="C2" s="155"/>
      <c r="D2" s="155"/>
      <c r="E2" s="155"/>
      <c r="G2" s="155"/>
      <c r="H2" s="155"/>
      <c r="I2" s="155"/>
      <c r="J2" s="278"/>
      <c r="K2" s="278"/>
      <c r="L2" s="155"/>
      <c r="M2" s="155"/>
      <c r="N2" s="156" t="str">
        <f ca="1">Check!G6</f>
        <v>OK</v>
      </c>
      <c r="P2" s="156"/>
      <c r="Q2" s="156"/>
      <c r="R2" s="156"/>
      <c r="S2" s="156"/>
      <c r="T2" s="153"/>
    </row>
    <row r="3" spans="1:25">
      <c r="A3" s="33" t="s">
        <v>83</v>
      </c>
      <c r="C3" s="12"/>
      <c r="D3" s="12"/>
      <c r="E3" s="12"/>
    </row>
    <row r="5" spans="1:25">
      <c r="J5"/>
      <c r="K5"/>
    </row>
    <row r="6" spans="1:25">
      <c r="G6" s="206">
        <v>2014</v>
      </c>
      <c r="I6" s="206">
        <v>2014</v>
      </c>
      <c r="J6"/>
      <c r="K6" s="14"/>
      <c r="L6" s="288">
        <v>2014</v>
      </c>
      <c r="M6" s="206">
        <v>2014</v>
      </c>
      <c r="N6" s="206">
        <v>2014</v>
      </c>
      <c r="P6" s="206">
        <v>2014</v>
      </c>
      <c r="R6" s="206">
        <v>2014</v>
      </c>
      <c r="V6" s="206">
        <v>2014</v>
      </c>
      <c r="W6" s="206">
        <v>2014</v>
      </c>
      <c r="Y6" s="281">
        <f>SUM(Y7:Y51)</f>
        <v>-1.2636006576940417E-2</v>
      </c>
    </row>
    <row r="7" spans="1:25">
      <c r="G7" s="207" t="s">
        <v>74</v>
      </c>
      <c r="I7" s="207" t="s">
        <v>74</v>
      </c>
      <c r="J7"/>
      <c r="K7" s="14"/>
      <c r="L7" s="289" t="s">
        <v>74</v>
      </c>
      <c r="M7" s="207" t="s">
        <v>74</v>
      </c>
      <c r="N7" s="207" t="s">
        <v>74</v>
      </c>
      <c r="P7" s="207" t="s">
        <v>74</v>
      </c>
      <c r="R7" s="207" t="s">
        <v>74</v>
      </c>
      <c r="V7" s="207" t="s">
        <v>74</v>
      </c>
      <c r="W7" s="207" t="s">
        <v>74</v>
      </c>
    </row>
    <row r="8" spans="1:25" ht="25.5">
      <c r="G8" s="279" t="s">
        <v>327</v>
      </c>
      <c r="H8" s="279" t="s">
        <v>356</v>
      </c>
      <c r="I8" s="279" t="s">
        <v>357</v>
      </c>
      <c r="K8" s="279" t="s">
        <v>349</v>
      </c>
      <c r="L8" s="279" t="s">
        <v>328</v>
      </c>
      <c r="M8" s="279" t="s">
        <v>330</v>
      </c>
      <c r="N8" s="279" t="s">
        <v>329</v>
      </c>
      <c r="P8" s="279" t="s">
        <v>340</v>
      </c>
      <c r="R8" s="280" t="s">
        <v>331</v>
      </c>
      <c r="T8" s="279" t="s">
        <v>332</v>
      </c>
      <c r="V8" s="279" t="s">
        <v>333</v>
      </c>
      <c r="W8" s="279" t="s">
        <v>334</v>
      </c>
    </row>
    <row r="9" spans="1:25">
      <c r="F9" s="37"/>
    </row>
    <row r="10" spans="1:25" ht="15.75">
      <c r="B10" s="1"/>
      <c r="C10" s="264" t="s">
        <v>394</v>
      </c>
      <c r="D10" s="1"/>
    </row>
    <row r="12" spans="1:25" s="24" customFormat="1" ht="15.75">
      <c r="D12" s="264" t="s">
        <v>226</v>
      </c>
      <c r="F12" s="263"/>
    </row>
    <row r="13" spans="1:25" s="24" customFormat="1" ht="15">
      <c r="D13" s="273"/>
      <c r="E13" s="272" t="s">
        <v>341</v>
      </c>
      <c r="F13" s="271" t="s">
        <v>342</v>
      </c>
      <c r="G13" s="284">
        <v>2512603.9698000005</v>
      </c>
      <c r="H13" s="274"/>
      <c r="I13" s="270">
        <f>G13*(1+H13)</f>
        <v>2512603.9698000005</v>
      </c>
      <c r="K13" s="274">
        <v>0.69071966097495685</v>
      </c>
      <c r="L13" s="270">
        <f>G13*K13</f>
        <v>1735504.962184587</v>
      </c>
      <c r="M13" s="270">
        <f t="shared" ref="M13:M14" si="0">(I13-G13)*K13</f>
        <v>0</v>
      </c>
      <c r="N13" s="270">
        <f t="shared" ref="N13" si="1">L13+M13</f>
        <v>1735504.962184587</v>
      </c>
      <c r="O13" s="282"/>
      <c r="P13" s="284">
        <v>0</v>
      </c>
      <c r="Q13" s="282"/>
      <c r="R13" s="270">
        <f t="shared" ref="R13" si="2">N13+P13</f>
        <v>1735504.962184587</v>
      </c>
      <c r="T13" s="274">
        <v>0</v>
      </c>
      <c r="V13" s="270">
        <f t="shared" ref="V13" si="3">R13*T13</f>
        <v>0</v>
      </c>
      <c r="W13" s="270">
        <f t="shared" ref="W13" si="4">R13-V13</f>
        <v>1735504.962184587</v>
      </c>
    </row>
    <row r="14" spans="1:25" s="24" customFormat="1" ht="15">
      <c r="D14" s="273"/>
      <c r="E14" s="272" t="s">
        <v>355</v>
      </c>
      <c r="F14" s="271"/>
      <c r="G14" s="284">
        <v>2315858.2102000001</v>
      </c>
      <c r="H14" s="274"/>
      <c r="I14" s="270">
        <f>G14*(1+H14)</f>
        <v>2315858.2102000001</v>
      </c>
      <c r="K14" s="274">
        <v>0.69071966097495685</v>
      </c>
      <c r="L14" s="270">
        <f>G14*K14</f>
        <v>1599608.7978154144</v>
      </c>
      <c r="M14" s="270">
        <f t="shared" si="0"/>
        <v>0</v>
      </c>
      <c r="N14" s="270">
        <f t="shared" ref="N14" si="5">L14+M14</f>
        <v>1599608.7978154144</v>
      </c>
      <c r="O14" s="282"/>
      <c r="P14" s="284">
        <v>0</v>
      </c>
      <c r="Q14" s="282"/>
      <c r="R14" s="270">
        <f t="shared" ref="R14" si="6">N14+P14</f>
        <v>1599608.7978154144</v>
      </c>
      <c r="T14" s="274">
        <v>0</v>
      </c>
      <c r="V14" s="270">
        <f t="shared" ref="V14" si="7">R14*T14</f>
        <v>0</v>
      </c>
      <c r="W14" s="270">
        <f t="shared" ref="W14" si="8">R14-V14</f>
        <v>1599608.7978154144</v>
      </c>
    </row>
    <row r="15" spans="1:25" s="24" customFormat="1" ht="15">
      <c r="D15" s="273"/>
      <c r="E15" s="265"/>
      <c r="F15" s="263"/>
      <c r="G15" s="269">
        <f>SUM(G13:G14)</f>
        <v>4828462.1800000006</v>
      </c>
      <c r="I15" s="269">
        <f>SUM(I13:I14)</f>
        <v>4828462.1800000006</v>
      </c>
      <c r="K15" s="269"/>
      <c r="L15" s="269">
        <f>SUM(L13:L14)</f>
        <v>3335113.7600000016</v>
      </c>
      <c r="M15" s="269">
        <f t="shared" ref="M15:R15" si="9">SUM(M13:M14)</f>
        <v>0</v>
      </c>
      <c r="N15" s="269">
        <f t="shared" si="9"/>
        <v>3335113.7600000016</v>
      </c>
      <c r="O15" s="282"/>
      <c r="P15" s="269">
        <f t="shared" si="9"/>
        <v>0</v>
      </c>
      <c r="Q15" s="269"/>
      <c r="R15" s="269">
        <f t="shared" si="9"/>
        <v>3335113.7600000016</v>
      </c>
      <c r="V15" s="269">
        <f t="shared" ref="V15" si="10">SUM(V13:V14)</f>
        <v>0</v>
      </c>
      <c r="W15" s="269">
        <f t="shared" ref="W15" si="11">SUM(W13:W14)</f>
        <v>3335113.7600000016</v>
      </c>
    </row>
    <row r="16" spans="1:25" s="24" customFormat="1" ht="15">
      <c r="D16" s="273"/>
      <c r="E16" s="265"/>
      <c r="F16" s="263"/>
      <c r="G16" s="269"/>
      <c r="I16" s="282"/>
      <c r="L16" s="282"/>
      <c r="M16" s="282"/>
      <c r="N16" s="282"/>
      <c r="O16" s="282"/>
      <c r="P16" s="282"/>
      <c r="Q16" s="282"/>
      <c r="R16" s="282"/>
    </row>
    <row r="17" spans="4:23" s="24" customFormat="1" ht="15.75">
      <c r="D17" s="264" t="s">
        <v>227</v>
      </c>
      <c r="E17" s="266"/>
      <c r="F17" s="263"/>
      <c r="G17" s="282"/>
      <c r="I17" s="282"/>
      <c r="L17" s="282"/>
      <c r="M17" s="282"/>
      <c r="N17" s="282"/>
      <c r="O17" s="282"/>
      <c r="P17" s="282"/>
      <c r="Q17" s="282"/>
      <c r="R17" s="282"/>
    </row>
    <row r="18" spans="4:23" s="24" customFormat="1" ht="15">
      <c r="D18" s="273"/>
      <c r="E18" s="272" t="s">
        <v>406</v>
      </c>
      <c r="F18" s="271"/>
      <c r="G18" s="284">
        <v>2626003.4700000002</v>
      </c>
      <c r="H18" s="274"/>
      <c r="I18" s="270">
        <f>G18*(1+H18)</f>
        <v>2626003.4700000002</v>
      </c>
      <c r="K18" s="274">
        <v>0.67417356839974008</v>
      </c>
      <c r="L18" s="270">
        <f>G18*K18</f>
        <v>1770382.13</v>
      </c>
      <c r="M18" s="270">
        <f>(I18-G18)*K18</f>
        <v>0</v>
      </c>
      <c r="N18" s="270">
        <f t="shared" ref="N18" si="12">L18+M18</f>
        <v>1770382.13</v>
      </c>
      <c r="O18" s="282"/>
      <c r="P18" s="284">
        <v>0</v>
      </c>
      <c r="Q18" s="282"/>
      <c r="R18" s="270">
        <f t="shared" ref="R18" si="13">N18+P18</f>
        <v>1770382.13</v>
      </c>
      <c r="T18" s="274">
        <v>0</v>
      </c>
      <c r="V18" s="270">
        <f t="shared" ref="V18" si="14">R18*T18</f>
        <v>0</v>
      </c>
      <c r="W18" s="270">
        <f t="shared" ref="W18" si="15">R18-V18</f>
        <v>1770382.13</v>
      </c>
    </row>
    <row r="19" spans="4:23" s="24" customFormat="1" ht="15">
      <c r="D19" s="273"/>
      <c r="E19" s="272" t="s">
        <v>407</v>
      </c>
      <c r="F19" s="271"/>
      <c r="G19" s="284">
        <v>618057.00326592696</v>
      </c>
      <c r="H19" s="274"/>
      <c r="I19" s="270">
        <f>G19*(1+H19)</f>
        <v>618057.00326592696</v>
      </c>
      <c r="K19" s="274">
        <v>0.89580426574631244</v>
      </c>
      <c r="L19" s="270">
        <f>G19*K19</f>
        <v>553658.1</v>
      </c>
      <c r="M19" s="270">
        <f>(I19-G19)*K19</f>
        <v>0</v>
      </c>
      <c r="N19" s="270">
        <f t="shared" ref="N19" si="16">L19+M19</f>
        <v>553658.1</v>
      </c>
      <c r="O19" s="282"/>
      <c r="P19" s="284">
        <v>0</v>
      </c>
      <c r="Q19" s="282"/>
      <c r="R19" s="270">
        <f t="shared" ref="R19" si="17">N19+P19</f>
        <v>553658.1</v>
      </c>
      <c r="T19" s="274">
        <v>0</v>
      </c>
      <c r="V19" s="270">
        <f t="shared" ref="V19" si="18">R19*T19</f>
        <v>0</v>
      </c>
      <c r="W19" s="270">
        <f t="shared" ref="W19" si="19">R19-V19</f>
        <v>553658.1</v>
      </c>
    </row>
    <row r="20" spans="4:23" s="24" customFormat="1" ht="15">
      <c r="D20" s="273"/>
      <c r="E20" s="265"/>
      <c r="F20" s="343"/>
      <c r="G20" s="269">
        <f>SUM(G18:G19)</f>
        <v>3244060.4732659273</v>
      </c>
      <c r="I20" s="269">
        <f>SUM(I18:I19)</f>
        <v>3244060.4732659273</v>
      </c>
      <c r="K20" s="269"/>
      <c r="L20" s="269">
        <f>SUM(L18:L19)</f>
        <v>2324040.23</v>
      </c>
      <c r="M20" s="269">
        <f t="shared" ref="M20:R20" si="20">SUM(M18:M19)</f>
        <v>0</v>
      </c>
      <c r="N20" s="269">
        <f t="shared" si="20"/>
        <v>2324040.23</v>
      </c>
      <c r="O20" s="282"/>
      <c r="P20" s="269">
        <f t="shared" si="20"/>
        <v>0</v>
      </c>
      <c r="Q20" s="269"/>
      <c r="R20" s="269">
        <f t="shared" si="20"/>
        <v>2324040.23</v>
      </c>
      <c r="V20" s="269">
        <f t="shared" ref="V20:W20" si="21">SUM(V18:V19)</f>
        <v>0</v>
      </c>
      <c r="W20" s="269">
        <f t="shared" si="21"/>
        <v>2324040.23</v>
      </c>
    </row>
    <row r="21" spans="4:23" s="24" customFormat="1" ht="15">
      <c r="D21" s="273"/>
      <c r="E21" s="265"/>
      <c r="F21" s="267"/>
      <c r="G21" s="269"/>
      <c r="H21" s="275"/>
      <c r="I21" s="269"/>
      <c r="K21" s="275"/>
      <c r="L21" s="269"/>
      <c r="M21" s="269"/>
      <c r="N21" s="269"/>
      <c r="O21" s="282"/>
      <c r="P21" s="269"/>
      <c r="Q21" s="282"/>
      <c r="R21" s="269"/>
      <c r="T21" s="275"/>
      <c r="V21" s="269"/>
      <c r="W21" s="269"/>
    </row>
    <row r="22" spans="4:23" s="24" customFormat="1" ht="15.75">
      <c r="D22" s="264" t="s">
        <v>228</v>
      </c>
      <c r="E22" s="266"/>
      <c r="F22" s="263"/>
      <c r="G22" s="282"/>
      <c r="H22" s="275"/>
      <c r="I22" s="282"/>
      <c r="K22" s="275"/>
      <c r="L22" s="282"/>
      <c r="M22" s="282"/>
      <c r="N22" s="282"/>
      <c r="O22" s="282"/>
      <c r="P22" s="282"/>
      <c r="Q22" s="282"/>
      <c r="R22" s="282"/>
      <c r="T22" s="275"/>
    </row>
    <row r="23" spans="4:23" s="24" customFormat="1" ht="15">
      <c r="D23" s="273"/>
      <c r="E23" s="272" t="s">
        <v>354</v>
      </c>
      <c r="F23" s="271"/>
      <c r="G23" s="284">
        <v>1577168.2799999998</v>
      </c>
      <c r="H23" s="274"/>
      <c r="I23" s="270">
        <f>G23*(1+H23)</f>
        <v>1577168.2799999998</v>
      </c>
      <c r="K23" s="274">
        <v>0.72658988551304116</v>
      </c>
      <c r="L23" s="270">
        <f>G23*K23</f>
        <v>1145954.5199999998</v>
      </c>
      <c r="M23" s="270">
        <f>(I23-G23)*K23</f>
        <v>0</v>
      </c>
      <c r="N23" s="270">
        <f t="shared" ref="N23" si="22">L23+M23</f>
        <v>1145954.5199999998</v>
      </c>
      <c r="O23" s="282"/>
      <c r="P23" s="284">
        <v>0</v>
      </c>
      <c r="Q23" s="282"/>
      <c r="R23" s="270">
        <f t="shared" ref="R23" si="23">N23+P23</f>
        <v>1145954.5199999998</v>
      </c>
      <c r="T23" s="274">
        <v>0</v>
      </c>
      <c r="V23" s="270">
        <f t="shared" ref="V23" si="24">R23*T23</f>
        <v>0</v>
      </c>
      <c r="W23" s="270">
        <f t="shared" ref="W23" si="25">R23-V23</f>
        <v>1145954.5199999998</v>
      </c>
    </row>
    <row r="24" spans="4:23" s="24" customFormat="1" ht="15">
      <c r="D24" s="273"/>
      <c r="E24" s="265"/>
      <c r="F24" s="263"/>
      <c r="G24" s="282"/>
      <c r="H24" s="275"/>
      <c r="I24" s="282"/>
      <c r="K24" s="275"/>
      <c r="L24" s="282"/>
      <c r="M24" s="282"/>
      <c r="N24" s="282"/>
      <c r="O24" s="282"/>
      <c r="P24" s="282"/>
      <c r="Q24" s="282"/>
      <c r="R24" s="282"/>
      <c r="T24" s="275"/>
    </row>
    <row r="25" spans="4:23" s="24" customFormat="1" ht="15.75">
      <c r="D25" s="264" t="s">
        <v>230</v>
      </c>
      <c r="E25" s="266"/>
      <c r="F25" s="263"/>
      <c r="G25" s="282"/>
      <c r="H25" s="275"/>
      <c r="I25" s="282"/>
      <c r="K25" s="275"/>
      <c r="L25" s="282"/>
      <c r="M25" s="282"/>
      <c r="N25" s="282"/>
      <c r="O25" s="282"/>
      <c r="P25" s="282"/>
      <c r="Q25" s="282"/>
      <c r="R25" s="282"/>
      <c r="T25" s="275"/>
    </row>
    <row r="26" spans="4:23" s="24" customFormat="1" ht="15">
      <c r="D26" s="273"/>
      <c r="E26" s="272" t="s">
        <v>352</v>
      </c>
      <c r="F26" s="271" t="s">
        <v>353</v>
      </c>
      <c r="G26" s="284">
        <v>310566.57</v>
      </c>
      <c r="H26" s="274"/>
      <c r="I26" s="270">
        <f>G26*(1+H26)</f>
        <v>310566.57</v>
      </c>
      <c r="K26" s="274">
        <v>0.5003167275859729</v>
      </c>
      <c r="L26" s="270">
        <f>G26*K26</f>
        <v>155381.65</v>
      </c>
      <c r="M26" s="270">
        <f>(I26-G26)*K26</f>
        <v>0</v>
      </c>
      <c r="N26" s="270">
        <f t="shared" ref="N26" si="26">L26+M26</f>
        <v>155381.65</v>
      </c>
      <c r="O26" s="282"/>
      <c r="P26" s="284">
        <v>0</v>
      </c>
      <c r="Q26" s="282"/>
      <c r="R26" s="270">
        <f t="shared" ref="R26" si="27">N26+P26</f>
        <v>155381.65</v>
      </c>
      <c r="T26" s="274">
        <v>0</v>
      </c>
      <c r="V26" s="270">
        <f t="shared" ref="V26" si="28">R26*T26</f>
        <v>0</v>
      </c>
      <c r="W26" s="270">
        <f t="shared" ref="W26" si="29">R26-V26</f>
        <v>155381.65</v>
      </c>
    </row>
    <row r="27" spans="4:23" s="24" customFormat="1" ht="15">
      <c r="D27" s="273"/>
      <c r="E27" s="265"/>
      <c r="F27" s="263"/>
      <c r="G27" s="269"/>
      <c r="H27" s="275"/>
      <c r="I27" s="269"/>
      <c r="K27" s="275"/>
      <c r="L27" s="269"/>
      <c r="M27" s="269"/>
      <c r="N27" s="269"/>
      <c r="O27" s="282"/>
      <c r="P27" s="269"/>
      <c r="Q27" s="282"/>
      <c r="R27" s="269"/>
      <c r="T27" s="275"/>
      <c r="V27" s="269"/>
      <c r="W27" s="269"/>
    </row>
    <row r="28" spans="4:23" s="24" customFormat="1" ht="15.75">
      <c r="D28" s="264" t="s">
        <v>231</v>
      </c>
      <c r="E28" s="266"/>
      <c r="F28" s="263"/>
      <c r="G28" s="282"/>
      <c r="H28" s="275"/>
      <c r="I28" s="282"/>
      <c r="K28" s="275"/>
      <c r="L28" s="282"/>
      <c r="M28" s="282"/>
      <c r="N28" s="282"/>
      <c r="O28" s="282"/>
      <c r="P28" s="282"/>
      <c r="Q28" s="282"/>
      <c r="R28" s="282"/>
      <c r="T28" s="275"/>
    </row>
    <row r="29" spans="4:23" s="24" customFormat="1" ht="15">
      <c r="D29" s="273"/>
      <c r="E29" s="272" t="s">
        <v>351</v>
      </c>
      <c r="F29" s="271"/>
      <c r="G29" s="284">
        <v>4366057.78</v>
      </c>
      <c r="H29" s="274"/>
      <c r="I29" s="270">
        <f t="shared" ref="I29" si="30">G29*(1+H29)</f>
        <v>4366057.78</v>
      </c>
      <c r="K29" s="274">
        <v>0.69694529787006254</v>
      </c>
      <c r="L29" s="270">
        <f t="shared" ref="L29" si="31">G29*K29</f>
        <v>3042903.4400000041</v>
      </c>
      <c r="M29" s="270">
        <f t="shared" ref="M29" si="32">(I29-G29)*K29</f>
        <v>0</v>
      </c>
      <c r="N29" s="270">
        <f t="shared" ref="N29" si="33">L29+M29</f>
        <v>3042903.4400000041</v>
      </c>
      <c r="O29" s="282"/>
      <c r="P29" s="284">
        <v>0</v>
      </c>
      <c r="Q29" s="282"/>
      <c r="R29" s="270">
        <f t="shared" ref="R29" si="34">N29+P29</f>
        <v>3042903.4400000041</v>
      </c>
      <c r="T29" s="274">
        <v>0</v>
      </c>
      <c r="V29" s="270">
        <f t="shared" ref="V29" si="35">R29*T29</f>
        <v>0</v>
      </c>
      <c r="W29" s="270">
        <f t="shared" ref="W29" si="36">R29-V29</f>
        <v>3042903.4400000041</v>
      </c>
    </row>
    <row r="30" spans="4:23" s="24" customFormat="1" ht="15">
      <c r="D30" s="273"/>
      <c r="F30" s="263"/>
      <c r="G30" s="282"/>
      <c r="H30" s="275"/>
      <c r="I30" s="282"/>
      <c r="K30" s="275"/>
      <c r="L30" s="282"/>
      <c r="M30" s="282"/>
      <c r="N30" s="282"/>
      <c r="O30" s="282"/>
      <c r="P30" s="282"/>
      <c r="Q30" s="282"/>
      <c r="R30" s="282"/>
      <c r="T30" s="275"/>
    </row>
    <row r="31" spans="4:23" s="24" customFormat="1" ht="15.75">
      <c r="D31" s="264" t="s">
        <v>281</v>
      </c>
      <c r="E31" s="266"/>
      <c r="F31" s="263"/>
      <c r="G31" s="282"/>
      <c r="H31" s="275"/>
      <c r="I31" s="282"/>
      <c r="K31" s="275"/>
      <c r="L31" s="282"/>
      <c r="M31" s="282"/>
      <c r="N31" s="282"/>
      <c r="O31" s="282"/>
      <c r="P31" s="282"/>
      <c r="Q31" s="282"/>
      <c r="R31" s="282"/>
      <c r="T31" s="275"/>
    </row>
    <row r="32" spans="4:23" s="24" customFormat="1" ht="27" customHeight="1">
      <c r="D32" s="273"/>
      <c r="E32" s="660" t="s">
        <v>360</v>
      </c>
      <c r="F32" s="271" t="s">
        <v>359</v>
      </c>
      <c r="G32" s="284">
        <v>670542.64999999979</v>
      </c>
      <c r="H32" s="301"/>
      <c r="I32" s="270">
        <f t="shared" ref="I32:I37" si="37">G32*(1+H32)</f>
        <v>670542.64999999979</v>
      </c>
      <c r="K32" s="274">
        <v>0.55145153365936672</v>
      </c>
      <c r="L32" s="270">
        <f>G32*K32</f>
        <v>369771.77272651583</v>
      </c>
      <c r="M32" s="270">
        <f>(I32-G32)*K32</f>
        <v>0</v>
      </c>
      <c r="N32" s="270">
        <f t="shared" ref="N32" si="38">L32+M32</f>
        <v>369771.77272651583</v>
      </c>
      <c r="O32" s="282"/>
      <c r="P32" s="284">
        <v>0</v>
      </c>
      <c r="Q32" s="282"/>
      <c r="R32" s="270">
        <f t="shared" ref="R32" si="39">N32+P32</f>
        <v>369771.77272651583</v>
      </c>
      <c r="T32" s="274">
        <v>0</v>
      </c>
      <c r="V32" s="270">
        <f t="shared" ref="V32:V37" si="40">R32*T32</f>
        <v>0</v>
      </c>
      <c r="W32" s="270">
        <f t="shared" ref="W32:W37" si="41">R32-V32</f>
        <v>369771.77272651583</v>
      </c>
    </row>
    <row r="33" spans="4:25" s="24" customFormat="1" ht="27" customHeight="1">
      <c r="D33" s="273"/>
      <c r="E33" s="661"/>
      <c r="F33" s="271" t="s">
        <v>358</v>
      </c>
      <c r="G33" s="284">
        <v>270575.93</v>
      </c>
      <c r="H33" s="301"/>
      <c r="I33" s="270">
        <f t="shared" ref="I33" si="42">G33*(1+H33)</f>
        <v>270575.93</v>
      </c>
      <c r="J33" s="290"/>
      <c r="K33" s="274">
        <v>0.55145153365936672</v>
      </c>
      <c r="L33" s="270">
        <f>G33*K33</f>
        <v>149209.51156980946</v>
      </c>
      <c r="M33" s="270">
        <f>(I33-G33)*K33</f>
        <v>0</v>
      </c>
      <c r="N33" s="270">
        <f t="shared" ref="N33" si="43">L33+M33</f>
        <v>149209.51156980946</v>
      </c>
      <c r="O33" s="282"/>
      <c r="P33" s="284">
        <v>0</v>
      </c>
      <c r="Q33" s="282"/>
      <c r="R33" s="270">
        <f t="shared" ref="R33" si="44">N33+P33</f>
        <v>149209.51156980946</v>
      </c>
      <c r="T33" s="274">
        <v>0</v>
      </c>
      <c r="V33" s="270">
        <f t="shared" ref="V33" si="45">R33*T33</f>
        <v>0</v>
      </c>
      <c r="W33" s="270">
        <f t="shared" ref="W33" si="46">R33-V33</f>
        <v>149209.51156980946</v>
      </c>
    </row>
    <row r="34" spans="4:25" s="24" customFormat="1" ht="15">
      <c r="D34" s="273"/>
      <c r="E34" s="272" t="s">
        <v>343</v>
      </c>
      <c r="F34" s="271" t="s">
        <v>344</v>
      </c>
      <c r="G34" s="284">
        <v>606292.9</v>
      </c>
      <c r="H34" s="301"/>
      <c r="I34" s="270">
        <f t="shared" si="37"/>
        <v>606292.9</v>
      </c>
      <c r="J34" s="290"/>
      <c r="K34" s="274">
        <v>0.55145153365936672</v>
      </c>
      <c r="L34" s="270">
        <f t="shared" ref="L34:L37" si="47">G34*K34</f>
        <v>334341.14955178509</v>
      </c>
      <c r="M34" s="270">
        <f t="shared" ref="M34:M37" si="48">(I34-G34)*K34</f>
        <v>0</v>
      </c>
      <c r="N34" s="270">
        <f t="shared" ref="N34:N36" si="49">L34+M34</f>
        <v>334341.14955178509</v>
      </c>
      <c r="O34" s="282"/>
      <c r="P34" s="284">
        <f t="shared" ref="P34:P36" si="50">-ROUND(N34,0)</f>
        <v>-334341</v>
      </c>
      <c r="Q34" s="282"/>
      <c r="R34" s="270"/>
      <c r="T34" s="274">
        <v>0</v>
      </c>
      <c r="V34" s="270">
        <f t="shared" si="40"/>
        <v>0</v>
      </c>
      <c r="W34" s="270">
        <f t="shared" si="41"/>
        <v>0</v>
      </c>
    </row>
    <row r="35" spans="4:25" s="24" customFormat="1" ht="30" customHeight="1">
      <c r="D35" s="273"/>
      <c r="E35" s="658" t="s">
        <v>345</v>
      </c>
      <c r="F35" s="271" t="s">
        <v>347</v>
      </c>
      <c r="G35" s="284">
        <v>351477.35</v>
      </c>
      <c r="H35" s="301"/>
      <c r="I35" s="270">
        <f t="shared" si="37"/>
        <v>351477.35</v>
      </c>
      <c r="J35" s="290"/>
      <c r="K35" s="274">
        <v>0.55145153365936672</v>
      </c>
      <c r="L35" s="270">
        <f t="shared" si="47"/>
        <v>193822.72370403001</v>
      </c>
      <c r="M35" s="270">
        <f t="shared" si="48"/>
        <v>0</v>
      </c>
      <c r="N35" s="270">
        <f t="shared" si="49"/>
        <v>193822.72370403001</v>
      </c>
      <c r="O35" s="282"/>
      <c r="P35" s="284">
        <f t="shared" si="50"/>
        <v>-193823</v>
      </c>
      <c r="Q35" s="282"/>
      <c r="R35" s="270"/>
      <c r="T35" s="274">
        <v>0</v>
      </c>
      <c r="V35" s="270">
        <f t="shared" si="40"/>
        <v>0</v>
      </c>
      <c r="W35" s="270">
        <f t="shared" si="41"/>
        <v>0</v>
      </c>
    </row>
    <row r="36" spans="4:25" s="24" customFormat="1" ht="30" customHeight="1">
      <c r="D36" s="273"/>
      <c r="E36" s="659"/>
      <c r="F36" s="271" t="s">
        <v>346</v>
      </c>
      <c r="G36" s="284">
        <v>106716</v>
      </c>
      <c r="H36" s="301"/>
      <c r="I36" s="270">
        <f t="shared" si="37"/>
        <v>106716</v>
      </c>
      <c r="J36" s="290"/>
      <c r="K36" s="274">
        <v>0.55145153365936672</v>
      </c>
      <c r="L36" s="270">
        <f t="shared" ref="L36" si="51">G36*K36</f>
        <v>58848.701865992982</v>
      </c>
      <c r="M36" s="270">
        <f t="shared" si="48"/>
        <v>0</v>
      </c>
      <c r="N36" s="270">
        <f t="shared" si="49"/>
        <v>58848.701865992982</v>
      </c>
      <c r="O36" s="282"/>
      <c r="P36" s="284">
        <f t="shared" si="50"/>
        <v>-58849</v>
      </c>
      <c r="Q36" s="282"/>
      <c r="R36" s="270">
        <f t="shared" ref="R36" si="52">N36+P36</f>
        <v>-0.29813400701823412</v>
      </c>
      <c r="T36" s="274">
        <v>0</v>
      </c>
      <c r="V36" s="270">
        <f t="shared" ref="V36" si="53">R36*T36</f>
        <v>0</v>
      </c>
      <c r="W36" s="270">
        <f t="shared" ref="W36" si="54">R36-V36</f>
        <v>-0.29813400701823412</v>
      </c>
    </row>
    <row r="37" spans="4:25" s="24" customFormat="1" ht="15">
      <c r="D37" s="273"/>
      <c r="E37" s="272" t="s">
        <v>361</v>
      </c>
      <c r="F37" s="271"/>
      <c r="G37" s="284">
        <v>-3272.0000000002328</v>
      </c>
      <c r="H37" s="301"/>
      <c r="I37" s="270">
        <f t="shared" si="37"/>
        <v>-3272.0000000002328</v>
      </c>
      <c r="J37" s="290"/>
      <c r="K37" s="274">
        <v>0.55145153365936672</v>
      </c>
      <c r="L37" s="270">
        <f t="shared" si="47"/>
        <v>-1804.3494181335764</v>
      </c>
      <c r="M37" s="270">
        <f t="shared" si="48"/>
        <v>0</v>
      </c>
      <c r="N37" s="270">
        <f t="shared" ref="N37" si="55">L37+M37</f>
        <v>-1804.3494181335764</v>
      </c>
      <c r="O37" s="282"/>
      <c r="P37" s="284"/>
      <c r="Q37" s="282"/>
      <c r="R37" s="270">
        <f t="shared" ref="R37" si="56">N37+P37</f>
        <v>-1804.3494181335764</v>
      </c>
      <c r="T37" s="274">
        <v>0</v>
      </c>
      <c r="V37" s="270">
        <f t="shared" si="40"/>
        <v>0</v>
      </c>
      <c r="W37" s="270">
        <f t="shared" si="41"/>
        <v>-1804.3494181335764</v>
      </c>
    </row>
    <row r="38" spans="4:25" s="24" customFormat="1" ht="15">
      <c r="D38" s="273"/>
      <c r="E38" s="265"/>
      <c r="F38" s="263"/>
      <c r="G38" s="269">
        <f>SUM(G32:G37)</f>
        <v>2002332.8299999998</v>
      </c>
      <c r="H38" s="275"/>
      <c r="I38" s="269">
        <f t="shared" ref="I38" si="57">SUM(I32:I37)</f>
        <v>2002332.8299999998</v>
      </c>
      <c r="J38" s="269"/>
      <c r="K38" s="275"/>
      <c r="L38" s="269">
        <f>SUM(L32:L37)</f>
        <v>1104189.51</v>
      </c>
      <c r="M38" s="269">
        <f>SUM(M32:M37)</f>
        <v>0</v>
      </c>
      <c r="N38" s="269">
        <f>SUM(N32:N37)</f>
        <v>1104189.51</v>
      </c>
      <c r="O38" s="282"/>
      <c r="P38" s="269">
        <f>SUM(P32:P37)</f>
        <v>-587013</v>
      </c>
      <c r="Q38" s="282"/>
      <c r="R38" s="269">
        <f>SUM(R32:R37)</f>
        <v>517176.63674418471</v>
      </c>
      <c r="T38" s="275"/>
      <c r="U38" s="269"/>
      <c r="V38" s="269">
        <f t="shared" ref="V38" si="58">SUM(V32:V37)</f>
        <v>0</v>
      </c>
      <c r="W38" s="269">
        <f t="shared" ref="W38" si="59">SUM(W32:W37)</f>
        <v>517176.63674418471</v>
      </c>
    </row>
    <row r="39" spans="4:25" s="24" customFormat="1" ht="15">
      <c r="D39" s="273"/>
      <c r="E39" s="265"/>
      <c r="F39" s="263"/>
      <c r="G39" s="269"/>
      <c r="H39" s="275"/>
      <c r="I39" s="269"/>
      <c r="J39" s="269"/>
      <c r="K39" s="275"/>
      <c r="L39" s="269"/>
      <c r="M39" s="269"/>
      <c r="N39" s="269"/>
      <c r="O39" s="282"/>
      <c r="P39" s="269"/>
      <c r="Q39" s="282"/>
      <c r="R39" s="269"/>
      <c r="T39" s="275"/>
      <c r="V39" s="269"/>
      <c r="W39" s="269"/>
    </row>
    <row r="40" spans="4:25" s="24" customFormat="1" ht="15.75">
      <c r="D40" s="264" t="s">
        <v>310</v>
      </c>
      <c r="E40" s="266"/>
      <c r="F40" s="263"/>
      <c r="G40" s="325"/>
      <c r="H40" s="275"/>
      <c r="I40" s="282"/>
      <c r="J40" s="282"/>
      <c r="K40" s="275"/>
      <c r="L40" s="282"/>
      <c r="M40" s="282"/>
      <c r="N40" s="282"/>
      <c r="O40" s="282"/>
      <c r="P40" s="282"/>
      <c r="Q40" s="282"/>
      <c r="R40" s="282"/>
      <c r="T40" s="275"/>
    </row>
    <row r="41" spans="4:25" s="24" customFormat="1" ht="15">
      <c r="D41" s="273"/>
      <c r="E41" s="272" t="s">
        <v>326</v>
      </c>
      <c r="F41" s="271"/>
      <c r="G41" s="284">
        <v>114478</v>
      </c>
      <c r="H41" s="274"/>
      <c r="I41" s="270">
        <f t="shared" ref="I41:I43" si="60">G41*(1+H41)</f>
        <v>114478</v>
      </c>
      <c r="J41" s="290"/>
      <c r="K41" s="274">
        <v>0.55894198029348852</v>
      </c>
      <c r="L41" s="270">
        <f t="shared" ref="L41:L43" si="61">G41*K41</f>
        <v>63986.560020037978</v>
      </c>
      <c r="M41" s="270">
        <f t="shared" ref="M41:M43" si="62">(I41-G41)*K41</f>
        <v>0</v>
      </c>
      <c r="N41" s="270">
        <f t="shared" ref="N41" si="63">L41+M41</f>
        <v>63986.560020037978</v>
      </c>
      <c r="O41" s="282"/>
      <c r="P41" s="284">
        <v>0</v>
      </c>
      <c r="Q41" s="282"/>
      <c r="R41" s="270">
        <f t="shared" ref="R41" si="64">N41+P41</f>
        <v>63986.560020037978</v>
      </c>
      <c r="T41" s="274">
        <v>0</v>
      </c>
      <c r="V41" s="270">
        <f t="shared" ref="V41:V43" si="65">R41*T41</f>
        <v>0</v>
      </c>
      <c r="W41" s="270">
        <f t="shared" ref="W41:W43" si="66">R41-V41</f>
        <v>63986.560020037978</v>
      </c>
    </row>
    <row r="42" spans="4:25" s="24" customFormat="1" ht="15">
      <c r="D42" s="273"/>
      <c r="E42" s="272" t="s">
        <v>348</v>
      </c>
      <c r="F42" s="271"/>
      <c r="G42" s="284">
        <v>6186</v>
      </c>
      <c r="H42" s="274"/>
      <c r="I42" s="270">
        <f t="shared" si="60"/>
        <v>6186</v>
      </c>
      <c r="J42" s="290"/>
      <c r="K42" s="274">
        <v>0.55894198029348852</v>
      </c>
      <c r="L42" s="270">
        <f t="shared" ref="L42" si="67">G42*K42</f>
        <v>3457.6150900955199</v>
      </c>
      <c r="M42" s="270">
        <f t="shared" si="62"/>
        <v>0</v>
      </c>
      <c r="N42" s="270">
        <f t="shared" ref="N42" si="68">L42+M42</f>
        <v>3457.6150900955199</v>
      </c>
      <c r="O42" s="282"/>
      <c r="P42" s="284">
        <v>0</v>
      </c>
      <c r="Q42" s="282"/>
      <c r="R42" s="270">
        <f t="shared" ref="R42" si="69">N42+P42</f>
        <v>3457.6150900955199</v>
      </c>
      <c r="T42" s="274">
        <v>0</v>
      </c>
      <c r="V42" s="270">
        <f t="shared" ref="V42" si="70">R42*T42</f>
        <v>0</v>
      </c>
      <c r="W42" s="270">
        <f t="shared" ref="W42" si="71">R42-V42</f>
        <v>3457.6150900955199</v>
      </c>
    </row>
    <row r="43" spans="4:25" s="24" customFormat="1" ht="15">
      <c r="D43" s="273"/>
      <c r="E43" s="272" t="s">
        <v>350</v>
      </c>
      <c r="F43" s="271"/>
      <c r="G43" s="284">
        <v>12084</v>
      </c>
      <c r="H43" s="274"/>
      <c r="I43" s="270">
        <f t="shared" si="60"/>
        <v>12084</v>
      </c>
      <c r="J43" s="290"/>
      <c r="K43" s="274">
        <v>0.55894198029348852</v>
      </c>
      <c r="L43" s="270">
        <f t="shared" si="61"/>
        <v>6754.2548898665154</v>
      </c>
      <c r="M43" s="270">
        <f t="shared" si="62"/>
        <v>0</v>
      </c>
      <c r="N43" s="270">
        <f t="shared" ref="N43" si="72">L43+M43</f>
        <v>6754.2548898665154</v>
      </c>
      <c r="O43" s="282"/>
      <c r="P43" s="284">
        <v>0</v>
      </c>
      <c r="Q43" s="282"/>
      <c r="R43" s="270">
        <f t="shared" ref="R43" si="73">N43+P43</f>
        <v>6754.2548898665154</v>
      </c>
      <c r="T43" s="274">
        <v>0</v>
      </c>
      <c r="V43" s="270">
        <f t="shared" si="65"/>
        <v>0</v>
      </c>
      <c r="W43" s="270">
        <f t="shared" si="66"/>
        <v>6754.2548898665154</v>
      </c>
    </row>
    <row r="44" spans="4:25" s="24" customFormat="1" ht="15">
      <c r="D44" s="273"/>
      <c r="E44" s="265"/>
      <c r="F44" s="263"/>
      <c r="G44" s="269">
        <f>SUM(G41:G43)</f>
        <v>132748</v>
      </c>
      <c r="H44" s="269"/>
      <c r="I44" s="269">
        <f t="shared" ref="I44" si="74">SUM(I41:I43)</f>
        <v>132748</v>
      </c>
      <c r="J44" s="269"/>
      <c r="L44" s="269">
        <f t="shared" ref="L44:R44" si="75">SUM(L41:L43)</f>
        <v>74198.430000000008</v>
      </c>
      <c r="M44" s="269">
        <f t="shared" si="75"/>
        <v>0</v>
      </c>
      <c r="N44" s="269">
        <f t="shared" si="75"/>
        <v>74198.430000000008</v>
      </c>
      <c r="O44" s="282"/>
      <c r="P44" s="269">
        <f t="shared" si="75"/>
        <v>0</v>
      </c>
      <c r="Q44" s="282"/>
      <c r="R44" s="269">
        <f t="shared" si="75"/>
        <v>74198.430000000008</v>
      </c>
      <c r="T44" s="275"/>
      <c r="V44" s="269">
        <f t="shared" ref="V44" si="76">SUM(V41:V43)</f>
        <v>0</v>
      </c>
      <c r="W44" s="269">
        <f t="shared" ref="W44" si="77">SUM(W41:W43)</f>
        <v>74198.430000000008</v>
      </c>
    </row>
    <row r="45" spans="4:25" s="24" customFormat="1" ht="15">
      <c r="D45" s="273"/>
      <c r="F45" s="263"/>
      <c r="G45" s="282"/>
      <c r="H45" s="282"/>
      <c r="I45" s="282"/>
      <c r="J45" s="282"/>
      <c r="L45" s="282"/>
      <c r="M45" s="282"/>
      <c r="N45" s="282"/>
      <c r="O45" s="282"/>
      <c r="P45" s="282"/>
      <c r="Q45" s="282"/>
      <c r="R45" s="282"/>
      <c r="T45" s="275"/>
    </row>
    <row r="46" spans="4:25" s="24" customFormat="1" ht="16.5" thickBot="1">
      <c r="D46" s="264" t="s">
        <v>335</v>
      </c>
      <c r="F46" s="263"/>
      <c r="G46" s="286">
        <f>G15+G20+G23+G26+G29+G38+G44</f>
        <v>16461396.11326593</v>
      </c>
      <c r="H46" s="282"/>
      <c r="I46" s="286">
        <f>I15+I20+I23+I26+I29+I38+I44</f>
        <v>16461396.11326593</v>
      </c>
      <c r="J46" s="282"/>
      <c r="L46" s="286">
        <f>L15+L20+L23+L26+L29+L38+L44</f>
        <v>11181781.540000005</v>
      </c>
      <c r="M46" s="286">
        <f>M15+M20+M23+M26+M29+M38+M44</f>
        <v>0</v>
      </c>
      <c r="N46" s="286">
        <f>N15+N20+N23+N26+N29+N38+N44</f>
        <v>11181781.540000005</v>
      </c>
      <c r="O46" s="282"/>
      <c r="P46" s="286">
        <f>P15+P20+P23+P26+P29+P38+P44</f>
        <v>-587013</v>
      </c>
      <c r="Q46" s="282"/>
      <c r="R46" s="286">
        <f>R15+R20+R23+R26+R29+R38+R44</f>
        <v>10594768.666744189</v>
      </c>
      <c r="T46" s="275"/>
      <c r="V46" s="286">
        <f t="shared" ref="V46:W46" si="78">V15+V20+V23+V26+V29+V38+V44</f>
        <v>0</v>
      </c>
      <c r="W46" s="286">
        <f t="shared" si="78"/>
        <v>10594768.666744189</v>
      </c>
    </row>
    <row r="47" spans="4:25" s="24" customFormat="1" ht="15.75" thickTop="1">
      <c r="F47" s="263"/>
      <c r="T47" s="275"/>
    </row>
    <row r="48" spans="4:25" s="24" customFormat="1">
      <c r="N48" s="281">
        <f>N46-SUM('2014 Total Opex'!E13:E20)-'2014 Total Opex'!E24</f>
        <v>-1.2636006576940417E-2</v>
      </c>
      <c r="R48" s="281"/>
      <c r="T48" s="275"/>
      <c r="W48" s="281">
        <f>R46-V46-W46</f>
        <v>0</v>
      </c>
      <c r="Y48" s="281">
        <f>SUM(G48:W48)</f>
        <v>-1.2636006576940417E-2</v>
      </c>
    </row>
    <row r="49" spans="4:23" s="24" customFormat="1">
      <c r="T49" s="275"/>
    </row>
    <row r="50" spans="4:23">
      <c r="P50" s="160"/>
      <c r="R50" s="160"/>
      <c r="T50" s="276"/>
    </row>
    <row r="51" spans="4:23">
      <c r="T51" s="276"/>
    </row>
    <row r="52" spans="4:23">
      <c r="I52" s="332" t="str">
        <f>P8</f>
        <v>remove non recurrent exp.</v>
      </c>
      <c r="J52" s="293"/>
      <c r="K52" s="293"/>
      <c r="L52" s="291"/>
      <c r="M52" s="291"/>
      <c r="N52" s="291"/>
      <c r="O52" s="291"/>
      <c r="P52" s="295"/>
      <c r="T52" s="276"/>
    </row>
    <row r="53" spans="4:23">
      <c r="I53" s="227">
        <v>2015</v>
      </c>
      <c r="J53" s="346">
        <v>2016</v>
      </c>
      <c r="K53" s="227">
        <v>2017</v>
      </c>
      <c r="L53" s="347">
        <v>2018</v>
      </c>
      <c r="M53" s="227">
        <v>2019</v>
      </c>
      <c r="N53" s="227">
        <v>2020</v>
      </c>
      <c r="O53" s="166"/>
      <c r="P53" s="227" t="s">
        <v>408</v>
      </c>
      <c r="T53" s="276"/>
    </row>
    <row r="54" spans="4:23">
      <c r="D54" s="168" t="s">
        <v>226</v>
      </c>
      <c r="E54" s="175"/>
      <c r="F54" s="175"/>
      <c r="G54" s="175"/>
      <c r="H54" s="175"/>
      <c r="I54" s="311"/>
      <c r="J54" s="311"/>
      <c r="K54" s="311"/>
      <c r="L54" s="311"/>
      <c r="M54" s="311"/>
      <c r="N54" s="311"/>
      <c r="O54" s="166"/>
      <c r="P54" s="344">
        <f>P15</f>
        <v>0</v>
      </c>
      <c r="Q54" s="175"/>
      <c r="R54" s="175"/>
      <c r="S54" s="175"/>
      <c r="T54" s="297"/>
      <c r="U54" s="175"/>
      <c r="V54" s="296">
        <f>V15</f>
        <v>0</v>
      </c>
      <c r="W54" s="176"/>
    </row>
    <row r="55" spans="4:23">
      <c r="D55" s="166" t="s">
        <v>227</v>
      </c>
      <c r="E55" s="291"/>
      <c r="F55" s="291"/>
      <c r="G55" s="291"/>
      <c r="H55" s="291"/>
      <c r="I55" s="311"/>
      <c r="J55" s="311"/>
      <c r="K55" s="311"/>
      <c r="L55" s="311"/>
      <c r="M55" s="311"/>
      <c r="N55" s="311"/>
      <c r="O55" s="166"/>
      <c r="P55" s="344">
        <f>P18</f>
        <v>0</v>
      </c>
      <c r="Q55" s="291"/>
      <c r="R55" s="291"/>
      <c r="S55" s="291"/>
      <c r="T55" s="294"/>
      <c r="U55" s="291"/>
      <c r="V55" s="292">
        <f>V18</f>
        <v>0</v>
      </c>
      <c r="W55" s="295"/>
    </row>
    <row r="56" spans="4:23">
      <c r="D56" s="166" t="s">
        <v>228</v>
      </c>
      <c r="E56" s="291"/>
      <c r="F56" s="291"/>
      <c r="G56" s="291"/>
      <c r="H56" s="291"/>
      <c r="I56" s="311"/>
      <c r="J56" s="311"/>
      <c r="K56" s="311"/>
      <c r="L56" s="311"/>
      <c r="M56" s="311"/>
      <c r="N56" s="311"/>
      <c r="O56" s="166"/>
      <c r="P56" s="344">
        <f>P23</f>
        <v>0</v>
      </c>
      <c r="Q56" s="291"/>
      <c r="R56" s="291"/>
      <c r="S56" s="291"/>
      <c r="T56" s="294"/>
      <c r="U56" s="291"/>
      <c r="V56" s="292">
        <f>V23</f>
        <v>0</v>
      </c>
      <c r="W56" s="295"/>
    </row>
    <row r="57" spans="4:23">
      <c r="D57" s="166" t="s">
        <v>229</v>
      </c>
      <c r="E57" s="291"/>
      <c r="F57" s="291"/>
      <c r="G57" s="291"/>
      <c r="H57" s="291"/>
      <c r="I57" s="311"/>
      <c r="J57" s="311"/>
      <c r="K57" s="311"/>
      <c r="L57" s="311"/>
      <c r="M57" s="311"/>
      <c r="N57" s="311"/>
      <c r="O57" s="166"/>
      <c r="P57" s="345"/>
      <c r="Q57" s="291"/>
      <c r="R57" s="291"/>
      <c r="S57" s="291"/>
      <c r="T57" s="294"/>
      <c r="U57" s="291"/>
      <c r="V57" s="298"/>
      <c r="W57" s="295"/>
    </row>
    <row r="58" spans="4:23">
      <c r="D58" s="166" t="s">
        <v>230</v>
      </c>
      <c r="E58" s="291"/>
      <c r="F58" s="291"/>
      <c r="G58" s="291"/>
      <c r="H58" s="291"/>
      <c r="I58" s="311"/>
      <c r="J58" s="311"/>
      <c r="K58" s="311"/>
      <c r="L58" s="311"/>
      <c r="M58" s="311"/>
      <c r="N58" s="311"/>
      <c r="O58" s="166"/>
      <c r="P58" s="344">
        <f>P26</f>
        <v>0</v>
      </c>
      <c r="Q58" s="291"/>
      <c r="R58" s="291"/>
      <c r="S58" s="291"/>
      <c r="T58" s="294"/>
      <c r="U58" s="291"/>
      <c r="V58" s="292">
        <f>V26</f>
        <v>0</v>
      </c>
      <c r="W58" s="295"/>
    </row>
    <row r="59" spans="4:23">
      <c r="D59" s="166" t="s">
        <v>231</v>
      </c>
      <c r="E59" s="291"/>
      <c r="F59" s="291"/>
      <c r="G59" s="291"/>
      <c r="H59" s="291"/>
      <c r="I59" s="311"/>
      <c r="J59" s="311"/>
      <c r="K59" s="311"/>
      <c r="L59" s="311"/>
      <c r="M59" s="311"/>
      <c r="N59" s="311"/>
      <c r="O59" s="166"/>
      <c r="P59" s="344">
        <f>P29</f>
        <v>0</v>
      </c>
      <c r="Q59" s="291"/>
      <c r="R59" s="291"/>
      <c r="S59" s="291"/>
      <c r="T59" s="294"/>
      <c r="U59" s="292"/>
      <c r="V59" s="292">
        <f>V29</f>
        <v>0</v>
      </c>
      <c r="W59" s="295"/>
    </row>
    <row r="60" spans="4:23">
      <c r="D60" s="166" t="s">
        <v>281</v>
      </c>
      <c r="E60" s="291"/>
      <c r="F60" s="291"/>
      <c r="G60" s="291"/>
      <c r="H60" s="291"/>
      <c r="I60" s="311">
        <v>0</v>
      </c>
      <c r="J60" s="311">
        <v>0</v>
      </c>
      <c r="K60" s="311">
        <v>1</v>
      </c>
      <c r="L60" s="311">
        <v>1</v>
      </c>
      <c r="M60" s="311">
        <v>1</v>
      </c>
      <c r="N60" s="311">
        <v>1</v>
      </c>
      <c r="O60" s="166"/>
      <c r="P60" s="344">
        <f>P38</f>
        <v>-587013</v>
      </c>
      <c r="Q60" s="291"/>
      <c r="R60" s="291"/>
      <c r="S60" s="291"/>
      <c r="T60" s="294"/>
      <c r="U60" s="291"/>
      <c r="V60" s="292">
        <f>V38</f>
        <v>0</v>
      </c>
      <c r="W60" s="295"/>
    </row>
    <row r="61" spans="4:23">
      <c r="D61" s="166" t="s">
        <v>310</v>
      </c>
      <c r="E61" s="291"/>
      <c r="F61" s="291"/>
      <c r="G61" s="291"/>
      <c r="H61" s="291"/>
      <c r="I61" s="311"/>
      <c r="J61" s="311"/>
      <c r="K61" s="311"/>
      <c r="L61" s="311"/>
      <c r="M61" s="311"/>
      <c r="N61" s="311"/>
      <c r="O61" s="166"/>
      <c r="P61" s="344">
        <f>P44</f>
        <v>0</v>
      </c>
      <c r="Q61" s="291"/>
      <c r="R61" s="291"/>
      <c r="S61" s="291"/>
      <c r="T61" s="294"/>
      <c r="U61" s="291"/>
      <c r="V61" s="292">
        <f>V44</f>
        <v>0</v>
      </c>
      <c r="W61" s="295"/>
    </row>
    <row r="62" spans="4:23">
      <c r="J62" s="161"/>
      <c r="K62"/>
      <c r="L62" s="24"/>
      <c r="T62" s="276"/>
    </row>
    <row r="63" spans="4:23">
      <c r="J63" s="161"/>
      <c r="K63"/>
      <c r="L63" s="24"/>
      <c r="T63" s="276"/>
    </row>
    <row r="64" spans="4:23">
      <c r="J64" s="161"/>
      <c r="K64"/>
      <c r="L64" s="24"/>
      <c r="T64" s="276"/>
    </row>
    <row r="65" spans="6:20">
      <c r="F65" s="161"/>
      <c r="T65" s="276"/>
    </row>
    <row r="66" spans="6:20">
      <c r="F66" s="161"/>
      <c r="T66" s="276"/>
    </row>
    <row r="67" spans="6:20">
      <c r="F67" s="161"/>
      <c r="T67" s="276"/>
    </row>
    <row r="68" spans="6:20">
      <c r="F68" s="161"/>
      <c r="T68" s="276"/>
    </row>
    <row r="69" spans="6:20">
      <c r="F69" s="161"/>
      <c r="T69" s="276"/>
    </row>
    <row r="70" spans="6:20">
      <c r="F70" s="161"/>
      <c r="T70" s="276"/>
    </row>
    <row r="71" spans="6:20">
      <c r="F71" s="161"/>
      <c r="T71" s="276"/>
    </row>
    <row r="72" spans="6:20">
      <c r="F72" s="161"/>
    </row>
    <row r="73" spans="6:20">
      <c r="F73" s="161"/>
    </row>
    <row r="74" spans="6:20">
      <c r="F74" s="161"/>
    </row>
    <row r="75" spans="6:20">
      <c r="F75" s="161"/>
    </row>
    <row r="76" spans="6:20">
      <c r="F76" s="161"/>
    </row>
    <row r="77" spans="6:20">
      <c r="F77" s="161"/>
    </row>
    <row r="78" spans="6:20">
      <c r="F78" s="161"/>
    </row>
    <row r="79" spans="6:20">
      <c r="F79" s="161"/>
    </row>
    <row r="80" spans="6:20">
      <c r="F80" s="161"/>
    </row>
    <row r="81" spans="6:6">
      <c r="F81" s="161"/>
    </row>
    <row r="82" spans="6:6">
      <c r="F82" s="161"/>
    </row>
    <row r="83" spans="6:6">
      <c r="F83" s="161"/>
    </row>
    <row r="84" spans="6:6">
      <c r="F84" s="161"/>
    </row>
    <row r="85" spans="6:6">
      <c r="F85" s="161"/>
    </row>
  </sheetData>
  <mergeCells count="2">
    <mergeCell ref="E35:E36"/>
    <mergeCell ref="E32:E33"/>
  </mergeCells>
  <dataValidations count="2">
    <dataValidation type="whole" allowBlank="1" showInputMessage="1" showErrorMessage="1" prompt="Input as a negative number" sqref="P32:P37 P23 P26 P14 P41:P43 P29 P18:P19">
      <formula1>-1000000</formula1>
      <formula2>0</formula2>
    </dataValidation>
    <dataValidation allowBlank="1" showInputMessage="1" showErrorMessage="1" prompt="Input as a negative number" sqref="P13"/>
  </dataValidations>
  <hyperlinks>
    <hyperlink ref="A3" location="Menu!A4" display="Menu"/>
  </hyperlinks>
  <pageMargins left="0.7" right="0.7" top="0.75" bottom="0.75" header="0.3" footer="0.3"/>
  <pageSetup paperSize="8"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9"/>
    <pageSetUpPr fitToPage="1"/>
  </sheetPr>
  <dimension ref="A1:R41"/>
  <sheetViews>
    <sheetView showGridLines="0" zoomScale="70" zoomScaleNormal="70" workbookViewId="0">
      <pane ySplit="3" topLeftCell="A4" activePane="bottomLeft" state="frozen"/>
      <selection activeCell="B51" sqref="B51"/>
      <selection pane="bottomLeft" activeCell="A4" sqref="A4"/>
    </sheetView>
  </sheetViews>
  <sheetFormatPr defaultRowHeight="12.75"/>
  <cols>
    <col min="2" max="2" width="4.28515625" customWidth="1"/>
  </cols>
  <sheetData>
    <row r="1" spans="1:14" s="30" customFormat="1" ht="20.25">
      <c r="A1" s="111" t="str">
        <f>Title!A38</f>
        <v>PAL Metering Capex &amp; Opex Expenditure Model</v>
      </c>
      <c r="B1" s="27"/>
      <c r="C1" s="27"/>
      <c r="D1" s="27"/>
      <c r="E1" s="27"/>
      <c r="F1" s="27"/>
      <c r="G1" s="27"/>
      <c r="H1" s="27"/>
      <c r="I1" s="27"/>
      <c r="J1" s="28"/>
      <c r="K1" s="29"/>
      <c r="L1" s="29"/>
      <c r="M1" s="29"/>
      <c r="N1" s="29"/>
    </row>
    <row r="2" spans="1:14" s="30" customFormat="1" ht="15.75">
      <c r="A2" s="155" t="str">
        <f ca="1">MID(CELL("Filename",C1),FIND("]",CELL("Filename",C1))+1,255)</f>
        <v>Diagram</v>
      </c>
      <c r="B2" s="31"/>
      <c r="C2" s="35"/>
      <c r="D2" s="31"/>
      <c r="E2" s="31"/>
      <c r="F2" s="31"/>
      <c r="G2" s="31"/>
      <c r="I2" s="31"/>
      <c r="J2" s="35" t="str">
        <f ca="1">Check!G6</f>
        <v>OK</v>
      </c>
      <c r="K2" s="32"/>
      <c r="L2" s="32"/>
      <c r="M2" s="29"/>
      <c r="N2" s="29"/>
    </row>
    <row r="3" spans="1:14" s="34" customFormat="1" ht="15">
      <c r="A3" s="33" t="s">
        <v>83</v>
      </c>
    </row>
    <row r="4" spans="1:14" s="34" customFormat="1" ht="15">
      <c r="A4" s="33"/>
    </row>
    <row r="5" spans="1:14" s="34" customFormat="1" ht="15">
      <c r="A5" s="33"/>
    </row>
    <row r="6" spans="1:14" s="34" customFormat="1" ht="15">
      <c r="A6" s="33"/>
    </row>
    <row r="7" spans="1:14" s="34" customFormat="1" ht="15">
      <c r="A7" s="33"/>
    </row>
    <row r="8" spans="1:14" s="34" customFormat="1" ht="15">
      <c r="A8" s="33"/>
    </row>
    <row r="9" spans="1:14" s="34" customFormat="1" ht="15">
      <c r="A9" s="33"/>
    </row>
    <row r="10" spans="1:14" s="34" customFormat="1" ht="15">
      <c r="A10" s="33"/>
    </row>
    <row r="11" spans="1:14" s="34" customFormat="1" ht="15">
      <c r="A11" s="33"/>
    </row>
    <row r="33" spans="6:18">
      <c r="R33" s="247"/>
    </row>
    <row r="41" spans="6:18">
      <c r="F41" t="s">
        <v>95</v>
      </c>
    </row>
  </sheetData>
  <phoneticPr fontId="5" type="noConversion"/>
  <hyperlinks>
    <hyperlink ref="A3" location="Menu!A4" display="Menu"/>
  </hyperlinks>
  <pageMargins left="0.75" right="0.75" top="1" bottom="1" header="0.5" footer="0.5"/>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9"/>
  </sheetPr>
  <dimension ref="A1:Q46"/>
  <sheetViews>
    <sheetView showGridLines="0" showRowColHeaders="0" zoomScale="70" zoomScaleNormal="70" workbookViewId="0">
      <pane ySplit="3" topLeftCell="A4" activePane="bottomLeft" state="frozen"/>
      <selection activeCell="B51" sqref="B51"/>
      <selection pane="bottomLeft" activeCell="A4" sqref="A4"/>
    </sheetView>
  </sheetViews>
  <sheetFormatPr defaultRowHeight="12.75" zeroHeight="1"/>
  <cols>
    <col min="1" max="4" width="2.7109375" style="87" customWidth="1"/>
    <col min="5" max="5" width="35.7109375" style="87" customWidth="1"/>
    <col min="6" max="7" width="10.7109375" style="87" customWidth="1"/>
    <col min="8" max="24" width="12.7109375" style="87" customWidth="1"/>
    <col min="25" max="16384" width="9.140625" style="87"/>
  </cols>
  <sheetData>
    <row r="1" spans="1:17" s="75" customFormat="1" ht="18" customHeight="1">
      <c r="A1" s="111" t="str">
        <f>Title!A38</f>
        <v>PAL Metering Capex &amp; Opex Expenditure Model</v>
      </c>
      <c r="B1" s="73"/>
      <c r="C1" s="74"/>
      <c r="D1" s="74"/>
      <c r="E1" s="74"/>
      <c r="F1" s="74"/>
      <c r="G1" s="74"/>
      <c r="H1" s="74"/>
    </row>
    <row r="2" spans="1:17" s="85" customFormat="1" ht="15.75">
      <c r="A2" s="155" t="str">
        <f ca="1">MID(CELL("Filename",C1),FIND("]",CELL("Filename",C1))+1,255)</f>
        <v>Formats</v>
      </c>
      <c r="B2" s="76"/>
      <c r="C2" s="76"/>
      <c r="D2" s="76"/>
      <c r="E2" s="76"/>
      <c r="F2" s="76"/>
      <c r="G2" s="84"/>
      <c r="H2" s="76"/>
      <c r="I2" s="76"/>
      <c r="J2" s="76" t="str">
        <f ca="1">Inputs!J2</f>
        <v>OK</v>
      </c>
      <c r="K2" s="76"/>
      <c r="L2" s="76"/>
      <c r="M2" s="76"/>
      <c r="N2" s="76"/>
      <c r="O2" s="76"/>
      <c r="P2" s="76"/>
      <c r="Q2" s="76"/>
    </row>
    <row r="3" spans="1:17" s="77" customFormat="1">
      <c r="A3" s="78" t="s">
        <v>83</v>
      </c>
      <c r="B3" s="86"/>
      <c r="C3" s="86"/>
      <c r="D3" s="86"/>
    </row>
    <row r="4" spans="1:17"/>
    <row r="5" spans="1:17">
      <c r="E5" s="88" t="s">
        <v>30</v>
      </c>
      <c r="F5" s="88" t="s">
        <v>31</v>
      </c>
      <c r="G5" s="88"/>
      <c r="H5" s="88"/>
      <c r="I5" s="89"/>
      <c r="J5" s="90" t="s">
        <v>32</v>
      </c>
    </row>
    <row r="6" spans="1:17">
      <c r="I6" s="89"/>
      <c r="J6" s="89"/>
    </row>
    <row r="7" spans="1:17">
      <c r="E7" s="87" t="s">
        <v>33</v>
      </c>
      <c r="F7" s="87" t="s">
        <v>34</v>
      </c>
      <c r="I7" s="89"/>
      <c r="J7" s="91" t="s">
        <v>35</v>
      </c>
    </row>
    <row r="8" spans="1:17"/>
    <row r="9" spans="1:17">
      <c r="E9" s="87" t="s">
        <v>36</v>
      </c>
      <c r="F9" s="87" t="s">
        <v>37</v>
      </c>
      <c r="I9" s="89"/>
      <c r="J9" s="621" t="s">
        <v>35</v>
      </c>
    </row>
    <row r="10" spans="1:17">
      <c r="I10" s="89"/>
      <c r="J10" s="89"/>
    </row>
    <row r="11" spans="1:17">
      <c r="E11" s="87" t="s">
        <v>38</v>
      </c>
      <c r="F11" s="87" t="s">
        <v>39</v>
      </c>
      <c r="I11" s="89"/>
      <c r="J11" s="92" t="s">
        <v>35</v>
      </c>
    </row>
    <row r="12" spans="1:17">
      <c r="I12" s="89"/>
      <c r="J12" s="89"/>
    </row>
    <row r="13" spans="1:17">
      <c r="E13" s="87" t="s">
        <v>40</v>
      </c>
      <c r="F13" s="87" t="s">
        <v>41</v>
      </c>
      <c r="I13" s="89"/>
      <c r="J13" s="89">
        <v>100</v>
      </c>
    </row>
    <row r="14" spans="1:17">
      <c r="I14" s="89"/>
      <c r="J14" s="89"/>
    </row>
    <row r="15" spans="1:17">
      <c r="E15" s="87" t="s">
        <v>42</v>
      </c>
      <c r="F15" s="87" t="s">
        <v>43</v>
      </c>
      <c r="I15" s="89"/>
      <c r="J15" s="93">
        <v>100</v>
      </c>
    </row>
    <row r="16" spans="1:17">
      <c r="I16" s="89"/>
      <c r="J16" s="89"/>
    </row>
    <row r="17" spans="5:10">
      <c r="E17" s="87" t="s">
        <v>44</v>
      </c>
      <c r="F17" s="87" t="s">
        <v>45</v>
      </c>
      <c r="I17" s="89"/>
      <c r="J17" s="94">
        <v>100</v>
      </c>
    </row>
    <row r="18" spans="5:10">
      <c r="I18" s="89"/>
    </row>
    <row r="19" spans="5:10">
      <c r="E19" s="87" t="s">
        <v>46</v>
      </c>
      <c r="F19" s="87" t="s">
        <v>47</v>
      </c>
      <c r="J19" s="95" t="s">
        <v>83</v>
      </c>
    </row>
    <row r="20" spans="5:10"/>
    <row r="21" spans="5:10">
      <c r="E21" s="87" t="s">
        <v>48</v>
      </c>
      <c r="F21" s="87" t="s">
        <v>49</v>
      </c>
      <c r="I21" s="89"/>
      <c r="J21" s="96"/>
    </row>
    <row r="22" spans="5:10">
      <c r="I22" s="89"/>
      <c r="J22" s="89"/>
    </row>
    <row r="23" spans="5:10">
      <c r="I23" s="89"/>
      <c r="J23" s="89"/>
    </row>
    <row r="24" spans="5:10"/>
    <row r="25" spans="5:10">
      <c r="E25" s="88" t="s">
        <v>50</v>
      </c>
      <c r="F25" s="88" t="s">
        <v>31</v>
      </c>
      <c r="G25" s="88"/>
      <c r="H25" s="88"/>
      <c r="I25" s="90"/>
      <c r="J25" s="90" t="s">
        <v>32</v>
      </c>
    </row>
    <row r="26" spans="5:10">
      <c r="I26" s="89"/>
      <c r="J26" s="89"/>
    </row>
    <row r="27" spans="5:10">
      <c r="E27" s="87" t="s">
        <v>51</v>
      </c>
      <c r="F27" s="87" t="s">
        <v>52</v>
      </c>
      <c r="I27" s="89"/>
      <c r="J27" s="97" t="s">
        <v>75</v>
      </c>
    </row>
    <row r="28" spans="5:10">
      <c r="I28" s="89"/>
      <c r="J28" s="89"/>
    </row>
    <row r="29" spans="5:10">
      <c r="E29" s="87" t="s">
        <v>53</v>
      </c>
      <c r="F29" s="87" t="s">
        <v>54</v>
      </c>
      <c r="I29" s="89"/>
      <c r="J29" s="98" t="s">
        <v>55</v>
      </c>
    </row>
    <row r="30" spans="5:10">
      <c r="I30" s="89"/>
      <c r="J30" s="89"/>
    </row>
    <row r="31" spans="5:10">
      <c r="E31" s="87" t="s">
        <v>56</v>
      </c>
      <c r="F31" s="87" t="s">
        <v>545</v>
      </c>
      <c r="I31" s="89"/>
      <c r="J31" s="212" t="s">
        <v>546</v>
      </c>
    </row>
    <row r="32" spans="5:10">
      <c r="I32" s="89"/>
      <c r="J32" s="89"/>
    </row>
    <row r="33" spans="4:10">
      <c r="E33" s="87" t="s">
        <v>57</v>
      </c>
      <c r="F33" s="87" t="s">
        <v>58</v>
      </c>
      <c r="I33" s="89"/>
      <c r="J33" s="99" t="s">
        <v>59</v>
      </c>
    </row>
    <row r="34" spans="4:10">
      <c r="I34" s="89"/>
      <c r="J34" s="89"/>
    </row>
    <row r="35" spans="4:10">
      <c r="E35" s="87" t="s">
        <v>60</v>
      </c>
      <c r="F35" s="87" t="s">
        <v>61</v>
      </c>
      <c r="J35" s="96"/>
    </row>
    <row r="36" spans="4:10">
      <c r="I36" s="89"/>
    </row>
    <row r="37" spans="4:10">
      <c r="E37" s="87" t="s">
        <v>62</v>
      </c>
      <c r="F37" s="87" t="s">
        <v>63</v>
      </c>
      <c r="I37" s="89"/>
      <c r="J37" s="89" t="s">
        <v>29</v>
      </c>
    </row>
    <row r="38" spans="4:10">
      <c r="I38" s="89"/>
      <c r="J38" s="89"/>
    </row>
    <row r="39" spans="4:10">
      <c r="D39" s="100"/>
      <c r="E39" s="101" t="s">
        <v>64</v>
      </c>
      <c r="F39" s="87" t="s">
        <v>65</v>
      </c>
      <c r="J39" s="102" t="s">
        <v>66</v>
      </c>
    </row>
    <row r="40" spans="4:10" ht="15">
      <c r="E40" s="34"/>
    </row>
    <row r="41" spans="4:10" ht="15">
      <c r="D41" s="88"/>
      <c r="E41" s="34"/>
    </row>
    <row r="42" spans="4:10" ht="15">
      <c r="D42" s="88"/>
      <c r="E42" s="34"/>
    </row>
    <row r="43" spans="4:10" ht="15">
      <c r="D43" s="88"/>
      <c r="E43" s="34"/>
    </row>
    <row r="44" spans="4:10" ht="15">
      <c r="E44" s="34"/>
    </row>
    <row r="45" spans="4:10" ht="15">
      <c r="E45" s="34"/>
    </row>
    <row r="46" spans="4:10" ht="15">
      <c r="E46" s="34"/>
    </row>
  </sheetData>
  <phoneticPr fontId="6" type="noConversion"/>
  <hyperlinks>
    <hyperlink ref="A3" location="Menu!A1" display="Menu"/>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92D050"/>
    <pageSetUpPr fitToPage="1"/>
  </sheetPr>
  <dimension ref="A1:Q328"/>
  <sheetViews>
    <sheetView showGridLines="0" zoomScale="70" zoomScaleNormal="70" workbookViewId="0">
      <pane ySplit="3" topLeftCell="A4" activePane="bottomLeft" state="frozen"/>
      <selection activeCell="B51" sqref="B51"/>
      <selection pane="bottomLeft" activeCell="A4" sqref="A4"/>
    </sheetView>
  </sheetViews>
  <sheetFormatPr defaultRowHeight="12.75"/>
  <cols>
    <col min="2" max="2" width="1.42578125" customWidth="1"/>
    <col min="3" max="3" width="3.42578125" customWidth="1"/>
    <col min="4" max="4" width="41.5703125" customWidth="1"/>
    <col min="5" max="5" width="12.85546875" customWidth="1"/>
    <col min="6" max="6" width="13.140625" bestFit="1" customWidth="1"/>
    <col min="7" max="7" width="14.5703125" customWidth="1"/>
    <col min="8" max="8" width="14.28515625" bestFit="1" customWidth="1"/>
    <col min="9" max="10" width="14.5703125" customWidth="1"/>
    <col min="11" max="11" width="13" customWidth="1"/>
    <col min="12" max="12" width="2.28515625" customWidth="1"/>
    <col min="13" max="13" width="2.85546875" customWidth="1"/>
    <col min="14" max="14" width="9.140625" style="37"/>
  </cols>
  <sheetData>
    <row r="1" spans="1:14" s="30" customFormat="1" ht="20.25">
      <c r="A1" s="111" t="str">
        <f>Title!A38</f>
        <v>PAL Metering Capex &amp; Opex Expenditure Model</v>
      </c>
      <c r="B1" s="111"/>
      <c r="C1" s="27"/>
      <c r="D1" s="27"/>
      <c r="E1" s="27"/>
      <c r="F1" s="27"/>
      <c r="G1" s="27"/>
      <c r="H1" s="27"/>
      <c r="I1" s="27"/>
      <c r="J1" s="28"/>
      <c r="K1" s="29"/>
      <c r="L1" s="29"/>
      <c r="M1" s="29"/>
      <c r="N1" s="29"/>
    </row>
    <row r="2" spans="1:14" s="30" customFormat="1" ht="15.75">
      <c r="A2" s="155" t="str">
        <f ca="1">MID(CELL("Filename",D1),FIND("]",CELL("Filename",D1))+1,255)</f>
        <v>Inputs</v>
      </c>
      <c r="B2" s="155"/>
      <c r="C2" s="31"/>
      <c r="D2" s="31"/>
      <c r="E2" s="31"/>
      <c r="F2" s="31"/>
      <c r="G2" s="31"/>
      <c r="I2" s="31"/>
      <c r="J2" s="35" t="str">
        <f ca="1">Check!G6</f>
        <v>OK</v>
      </c>
      <c r="K2" s="32"/>
      <c r="L2" s="32"/>
      <c r="M2" s="29"/>
      <c r="N2" s="29"/>
    </row>
    <row r="3" spans="1:14" s="34" customFormat="1" ht="15">
      <c r="A3" s="33" t="s">
        <v>83</v>
      </c>
      <c r="B3" s="33"/>
    </row>
    <row r="6" spans="1:14">
      <c r="B6" s="16"/>
      <c r="C6" s="17"/>
      <c r="D6" s="17"/>
      <c r="E6" s="17"/>
      <c r="F6" s="17"/>
      <c r="G6" s="17"/>
      <c r="H6" s="17"/>
      <c r="I6" s="17"/>
      <c r="J6" s="17"/>
      <c r="K6" s="17"/>
      <c r="L6" s="18"/>
      <c r="N6" s="198">
        <f ca="1">SUM(N7:N320)</f>
        <v>0</v>
      </c>
    </row>
    <row r="7" spans="1:14">
      <c r="B7" s="19"/>
      <c r="C7" s="12"/>
      <c r="D7" s="42" t="s">
        <v>88</v>
      </c>
      <c r="E7" s="42"/>
      <c r="F7" s="628" t="s">
        <v>74</v>
      </c>
      <c r="H7" s="12"/>
      <c r="I7" s="12"/>
      <c r="J7" s="12"/>
      <c r="K7" s="12"/>
      <c r="L7" s="20"/>
      <c r="N7"/>
    </row>
    <row r="8" spans="1:14">
      <c r="B8" s="19"/>
      <c r="C8" s="12"/>
      <c r="D8" s="42" t="s">
        <v>86</v>
      </c>
      <c r="E8" s="42"/>
      <c r="F8" s="628" t="s">
        <v>87</v>
      </c>
      <c r="H8" s="12"/>
      <c r="I8" s="12"/>
      <c r="J8" s="12"/>
      <c r="K8" s="12"/>
      <c r="L8" s="20"/>
      <c r="N8"/>
    </row>
    <row r="9" spans="1:14">
      <c r="B9" s="21"/>
      <c r="C9" s="22"/>
      <c r="D9" s="22"/>
      <c r="E9" s="22"/>
      <c r="F9" s="22"/>
      <c r="G9" s="22"/>
      <c r="H9" s="22"/>
      <c r="I9" s="22"/>
      <c r="J9" s="22"/>
      <c r="K9" s="22"/>
      <c r="L9" s="23"/>
      <c r="N9"/>
    </row>
    <row r="10" spans="1:14">
      <c r="L10" s="37"/>
      <c r="N10"/>
    </row>
    <row r="11" spans="1:14">
      <c r="B11" s="16"/>
      <c r="C11" s="17"/>
      <c r="D11" s="171"/>
      <c r="E11" s="171"/>
      <c r="F11" s="171"/>
      <c r="G11" s="17"/>
      <c r="H11" s="17"/>
      <c r="I11" s="17"/>
      <c r="J11" s="17"/>
      <c r="K11" s="17"/>
      <c r="L11" s="213"/>
      <c r="N11"/>
    </row>
    <row r="12" spans="1:14">
      <c r="B12" s="19"/>
      <c r="C12" s="26" t="s">
        <v>241</v>
      </c>
      <c r="D12" s="26"/>
      <c r="E12" s="26"/>
      <c r="F12" s="41">
        <v>2015</v>
      </c>
      <c r="G12" s="41">
        <v>2016</v>
      </c>
      <c r="H12" s="41">
        <v>2017</v>
      </c>
      <c r="I12" s="41">
        <v>2018</v>
      </c>
      <c r="J12" s="41">
        <v>2019</v>
      </c>
      <c r="K12" s="41">
        <v>2020</v>
      </c>
      <c r="L12" s="44"/>
      <c r="N12"/>
    </row>
    <row r="13" spans="1:14" ht="15">
      <c r="B13" s="19"/>
      <c r="C13" s="12"/>
      <c r="D13" s="214" t="s">
        <v>239</v>
      </c>
      <c r="E13" s="26"/>
      <c r="F13" s="224">
        <v>2.164431082030327E-2</v>
      </c>
      <c r="G13" s="224">
        <v>1.873364326810889E-2</v>
      </c>
      <c r="H13" s="224">
        <v>1.6843734056402271E-2</v>
      </c>
      <c r="I13" s="224">
        <v>1.6843734056402049E-2</v>
      </c>
      <c r="J13" s="224">
        <v>1.6843734056402049E-2</v>
      </c>
      <c r="K13" s="224">
        <v>1.6843734056402049E-2</v>
      </c>
      <c r="L13" s="44"/>
      <c r="N13"/>
    </row>
    <row r="14" spans="1:14" ht="15">
      <c r="B14" s="19"/>
      <c r="C14" s="12"/>
      <c r="D14" s="214" t="s">
        <v>256</v>
      </c>
      <c r="E14" s="26"/>
      <c r="F14" s="224">
        <v>0</v>
      </c>
      <c r="G14" s="224">
        <v>0</v>
      </c>
      <c r="H14" s="224">
        <v>0</v>
      </c>
      <c r="I14" s="224">
        <v>0</v>
      </c>
      <c r="J14" s="224">
        <v>0</v>
      </c>
      <c r="K14" s="224">
        <v>0</v>
      </c>
      <c r="L14" s="44"/>
      <c r="N14"/>
    </row>
    <row r="15" spans="1:14" ht="15">
      <c r="B15" s="19"/>
      <c r="C15" s="12"/>
      <c r="D15" s="214" t="s">
        <v>240</v>
      </c>
      <c r="E15" s="26"/>
      <c r="F15" s="224">
        <v>1.2240601503759274E-2</v>
      </c>
      <c r="G15" s="224">
        <v>9.6491228070174628E-3</v>
      </c>
      <c r="H15" s="224">
        <v>2.1539961013645303E-2</v>
      </c>
      <c r="I15" s="224">
        <v>1.7348927875243669E-2</v>
      </c>
      <c r="J15" s="224">
        <v>1.7153996101364477E-2</v>
      </c>
      <c r="K15" s="224">
        <v>1.7446393762183154E-2</v>
      </c>
      <c r="L15" s="44"/>
      <c r="N15"/>
    </row>
    <row r="16" spans="1:14" ht="15">
      <c r="B16" s="19"/>
      <c r="C16" s="26" t="s">
        <v>237</v>
      </c>
      <c r="D16" s="214"/>
      <c r="E16" s="26"/>
      <c r="F16" s="215"/>
      <c r="G16" s="215"/>
      <c r="H16" s="215"/>
      <c r="I16" s="215"/>
      <c r="J16" s="215"/>
      <c r="K16" s="215"/>
      <c r="L16" s="44"/>
      <c r="N16"/>
    </row>
    <row r="17" spans="2:14" ht="15">
      <c r="B17" s="19"/>
      <c r="C17" s="26"/>
      <c r="D17" s="214" t="s">
        <v>239</v>
      </c>
      <c r="E17" s="26"/>
      <c r="F17" s="225">
        <f t="shared" ref="F17:K19" si="0">(1+E17)*(1+F13)-1</f>
        <v>2.164431082030327E-2</v>
      </c>
      <c r="G17" s="225">
        <f t="shared" si="0"/>
        <v>4.07834308861037E-2</v>
      </c>
      <c r="H17" s="225">
        <f t="shared" si="0"/>
        <v>5.8314110206259206E-2</v>
      </c>
      <c r="I17" s="225">
        <f t="shared" si="0"/>
        <v>7.6140071626711103E-2</v>
      </c>
      <c r="J17" s="225">
        <f t="shared" si="0"/>
        <v>9.4266288800628928E-2</v>
      </c>
      <c r="K17" s="225">
        <f t="shared" si="0"/>
        <v>0.1126978191560728</v>
      </c>
      <c r="L17" s="44"/>
      <c r="N17"/>
    </row>
    <row r="18" spans="2:14">
      <c r="B18" s="19"/>
      <c r="C18" s="26"/>
      <c r="D18" s="186" t="s">
        <v>256</v>
      </c>
      <c r="E18" s="26"/>
      <c r="F18" s="225">
        <f t="shared" si="0"/>
        <v>0</v>
      </c>
      <c r="G18" s="225">
        <f t="shared" si="0"/>
        <v>0</v>
      </c>
      <c r="H18" s="225">
        <f t="shared" si="0"/>
        <v>0</v>
      </c>
      <c r="I18" s="225">
        <f t="shared" si="0"/>
        <v>0</v>
      </c>
      <c r="J18" s="225">
        <f t="shared" si="0"/>
        <v>0</v>
      </c>
      <c r="K18" s="225">
        <f t="shared" si="0"/>
        <v>0</v>
      </c>
      <c r="L18" s="44"/>
      <c r="N18"/>
    </row>
    <row r="19" spans="2:14">
      <c r="B19" s="19"/>
      <c r="C19" s="26"/>
      <c r="D19" s="186" t="s">
        <v>240</v>
      </c>
      <c r="E19" s="26"/>
      <c r="F19" s="225">
        <f t="shared" si="0"/>
        <v>1.2240601503759274E-2</v>
      </c>
      <c r="G19" s="225">
        <f t="shared" si="0"/>
        <v>2.2007835377918283E-2</v>
      </c>
      <c r="H19" s="225">
        <f t="shared" si="0"/>
        <v>4.402184430759859E-2</v>
      </c>
      <c r="I19" s="225">
        <f t="shared" si="0"/>
        <v>6.2134503984669909E-2</v>
      </c>
      <c r="J19" s="225">
        <f t="shared" si="0"/>
        <v>8.0354355125147547E-2</v>
      </c>
      <c r="K19" s="225">
        <f t="shared" si="0"/>
        <v>9.9202642607350233E-2</v>
      </c>
      <c r="L19" s="44"/>
      <c r="N19"/>
    </row>
    <row r="20" spans="2:14">
      <c r="B20" s="19"/>
      <c r="C20" s="26"/>
      <c r="D20" s="26"/>
      <c r="E20" s="26"/>
      <c r="F20" s="216"/>
      <c r="G20" s="216"/>
      <c r="H20" s="216"/>
      <c r="I20" s="216"/>
      <c r="J20" s="216"/>
      <c r="K20" s="216"/>
      <c r="L20" s="44"/>
      <c r="N20"/>
    </row>
    <row r="21" spans="2:14">
      <c r="B21" s="19"/>
      <c r="C21" s="26" t="s">
        <v>235</v>
      </c>
      <c r="E21" s="12"/>
      <c r="F21" s="224">
        <v>3.6291578990387929E-2</v>
      </c>
      <c r="G21" s="12"/>
      <c r="H21" s="216"/>
      <c r="I21" s="216"/>
      <c r="J21" s="216"/>
      <c r="K21" s="216"/>
      <c r="L21" s="44"/>
      <c r="N21"/>
    </row>
    <row r="22" spans="2:14">
      <c r="B22" s="21"/>
      <c r="C22" s="22"/>
      <c r="D22" s="172"/>
      <c r="E22" s="172"/>
      <c r="F22" s="172"/>
      <c r="G22" s="22"/>
      <c r="H22" s="22"/>
      <c r="I22" s="22"/>
      <c r="J22" s="22"/>
      <c r="K22" s="22"/>
      <c r="L22" s="217"/>
      <c r="N22"/>
    </row>
    <row r="23" spans="2:14">
      <c r="C23" s="12"/>
      <c r="D23" s="26"/>
      <c r="E23" s="26"/>
      <c r="F23" s="26"/>
      <c r="G23" s="12"/>
      <c r="H23" s="12"/>
      <c r="I23" s="12"/>
      <c r="J23" s="12"/>
      <c r="K23" s="12"/>
      <c r="L23" s="43"/>
      <c r="N23"/>
    </row>
    <row r="24" spans="2:14">
      <c r="B24" s="16"/>
      <c r="C24" s="17"/>
      <c r="D24" s="171"/>
      <c r="E24" s="171"/>
      <c r="F24" s="171"/>
      <c r="G24" s="17"/>
      <c r="H24" s="17"/>
      <c r="I24" s="17"/>
      <c r="J24" s="17"/>
      <c r="K24" s="17"/>
      <c r="L24" s="213"/>
      <c r="N24"/>
    </row>
    <row r="25" spans="2:14">
      <c r="B25" s="19"/>
      <c r="C25" s="26" t="s">
        <v>236</v>
      </c>
      <c r="D25" s="26"/>
      <c r="E25" s="26"/>
      <c r="F25" s="41" t="s">
        <v>274</v>
      </c>
      <c r="G25" s="26"/>
      <c r="H25" s="12"/>
      <c r="I25" s="12"/>
      <c r="J25" s="12"/>
      <c r="K25" s="12"/>
      <c r="L25" s="44"/>
      <c r="N25"/>
    </row>
    <row r="26" spans="2:14">
      <c r="B26" s="19"/>
      <c r="C26" s="26"/>
      <c r="D26" s="186" t="s">
        <v>226</v>
      </c>
      <c r="E26" s="26"/>
      <c r="F26" s="620">
        <v>0.5</v>
      </c>
      <c r="G26" s="26"/>
      <c r="H26" s="330"/>
      <c r="I26" s="12"/>
      <c r="J26" s="331"/>
      <c r="K26" s="12"/>
      <c r="L26" s="44"/>
      <c r="N26"/>
    </row>
    <row r="27" spans="2:14">
      <c r="B27" s="19"/>
      <c r="C27" s="26"/>
      <c r="D27" s="186" t="s">
        <v>227</v>
      </c>
      <c r="E27" s="26"/>
      <c r="F27" s="620">
        <v>0.5</v>
      </c>
      <c r="G27" s="26"/>
      <c r="H27" s="330"/>
      <c r="I27" s="12"/>
      <c r="J27" s="12"/>
      <c r="K27" s="12"/>
      <c r="L27" s="44"/>
      <c r="N27"/>
    </row>
    <row r="28" spans="2:14">
      <c r="B28" s="19"/>
      <c r="C28" s="26"/>
      <c r="D28" s="186" t="s">
        <v>228</v>
      </c>
      <c r="E28" s="26"/>
      <c r="F28" s="620">
        <v>0.75</v>
      </c>
      <c r="G28" s="26"/>
      <c r="H28" s="330"/>
      <c r="I28" s="12"/>
      <c r="J28" s="12"/>
      <c r="K28" s="12"/>
      <c r="L28" s="44"/>
      <c r="N28"/>
    </row>
    <row r="29" spans="2:14">
      <c r="B29" s="19"/>
      <c r="C29" s="26"/>
      <c r="D29" s="186" t="s">
        <v>229</v>
      </c>
      <c r="E29" s="26"/>
      <c r="F29" s="620">
        <v>0</v>
      </c>
      <c r="G29" s="26"/>
      <c r="H29" s="330"/>
      <c r="I29" s="12"/>
      <c r="J29" s="12"/>
      <c r="K29" s="12"/>
      <c r="L29" s="44"/>
      <c r="N29"/>
    </row>
    <row r="30" spans="2:14">
      <c r="B30" s="19"/>
      <c r="C30" s="26"/>
      <c r="D30" s="186" t="s">
        <v>230</v>
      </c>
      <c r="E30" s="26"/>
      <c r="F30" s="620">
        <v>1</v>
      </c>
      <c r="G30" s="26"/>
      <c r="H30" s="330"/>
      <c r="I30" s="12"/>
      <c r="J30" s="12"/>
      <c r="K30" s="12"/>
      <c r="L30" s="44"/>
      <c r="N30"/>
    </row>
    <row r="31" spans="2:14">
      <c r="B31" s="19"/>
      <c r="C31" s="26"/>
      <c r="D31" s="186" t="s">
        <v>231</v>
      </c>
      <c r="E31" s="26"/>
      <c r="F31" s="620">
        <v>0.75</v>
      </c>
      <c r="G31" s="26"/>
      <c r="H31" s="330"/>
      <c r="I31" s="12"/>
      <c r="J31" s="12"/>
      <c r="K31" s="12"/>
      <c r="L31" s="44"/>
      <c r="N31"/>
    </row>
    <row r="32" spans="2:14">
      <c r="B32" s="19"/>
      <c r="C32" s="26"/>
      <c r="D32" s="161" t="s">
        <v>281</v>
      </c>
      <c r="E32" s="26"/>
      <c r="F32" s="620">
        <v>0</v>
      </c>
      <c r="G32" s="26"/>
      <c r="H32" s="330"/>
      <c r="I32" s="12"/>
      <c r="J32" s="12"/>
      <c r="K32" s="12"/>
      <c r="L32" s="44"/>
      <c r="N32"/>
    </row>
    <row r="33" spans="2:17">
      <c r="B33" s="19"/>
      <c r="C33" s="26"/>
      <c r="D33" s="259" t="s">
        <v>310</v>
      </c>
      <c r="E33" s="26"/>
      <c r="F33" s="620">
        <v>0</v>
      </c>
      <c r="G33" s="26"/>
      <c r="H33" s="330"/>
      <c r="I33" s="12"/>
      <c r="J33" s="12"/>
      <c r="K33" s="12"/>
      <c r="L33" s="44"/>
      <c r="N33"/>
    </row>
    <row r="34" spans="2:17">
      <c r="B34" s="19"/>
      <c r="C34" s="26"/>
      <c r="D34" s="186" t="s">
        <v>233</v>
      </c>
      <c r="E34" s="26"/>
      <c r="F34" s="620">
        <v>0.8</v>
      </c>
      <c r="G34" s="26"/>
      <c r="H34" s="330"/>
      <c r="I34" s="12"/>
      <c r="J34" s="12"/>
      <c r="K34" s="12"/>
      <c r="L34" s="44"/>
      <c r="N34"/>
    </row>
    <row r="35" spans="2:17">
      <c r="B35" s="19"/>
      <c r="C35" s="12"/>
      <c r="D35" s="26"/>
      <c r="E35" s="26"/>
      <c r="F35" s="26"/>
      <c r="G35" s="12"/>
      <c r="H35" s="12"/>
      <c r="I35" s="12"/>
      <c r="J35" s="12"/>
      <c r="K35" s="12"/>
      <c r="L35" s="44"/>
      <c r="N35"/>
    </row>
    <row r="36" spans="2:17">
      <c r="B36" s="19"/>
      <c r="C36" s="12"/>
      <c r="D36" s="26"/>
      <c r="E36" s="26"/>
      <c r="F36" s="41">
        <v>2015</v>
      </c>
      <c r="G36" s="41">
        <v>2016</v>
      </c>
      <c r="H36" s="41">
        <v>2017</v>
      </c>
      <c r="I36" s="41">
        <v>2018</v>
      </c>
      <c r="J36" s="41">
        <v>2019</v>
      </c>
      <c r="K36" s="41">
        <v>2020</v>
      </c>
      <c r="L36" s="44"/>
      <c r="N36"/>
    </row>
    <row r="37" spans="2:17">
      <c r="B37" s="19"/>
      <c r="C37" s="26" t="s">
        <v>395</v>
      </c>
      <c r="D37" s="26"/>
      <c r="E37" s="26"/>
      <c r="F37" s="224">
        <v>1.6316361295190873E-2</v>
      </c>
      <c r="G37" s="224">
        <v>1.6316361295190873E-2</v>
      </c>
      <c r="H37" s="224">
        <v>-4.7309627815883548E-3</v>
      </c>
      <c r="I37" s="224">
        <v>-4.7228118906920136E-3</v>
      </c>
      <c r="J37" s="224">
        <v>-4.7149103463610675E-3</v>
      </c>
      <c r="K37" s="224">
        <v>-4.7072513933507087E-3</v>
      </c>
      <c r="L37" s="44"/>
      <c r="N37"/>
    </row>
    <row r="38" spans="2:17">
      <c r="B38" s="21"/>
      <c r="C38" s="22"/>
      <c r="D38" s="172"/>
      <c r="E38" s="172"/>
      <c r="F38" s="172"/>
      <c r="G38" s="22"/>
      <c r="H38" s="22"/>
      <c r="I38" s="22"/>
      <c r="J38" s="22"/>
      <c r="K38" s="22"/>
      <c r="L38" s="217"/>
      <c r="N38"/>
    </row>
    <row r="39" spans="2:17">
      <c r="C39" s="12"/>
      <c r="D39" s="26"/>
      <c r="E39" s="26"/>
      <c r="F39" s="26"/>
      <c r="G39" s="12"/>
      <c r="H39" s="12"/>
      <c r="I39" s="12"/>
      <c r="J39" s="12"/>
      <c r="K39" s="12"/>
      <c r="L39" s="37"/>
      <c r="N39"/>
    </row>
    <row r="40" spans="2:17">
      <c r="B40" s="16"/>
      <c r="C40" s="17"/>
      <c r="D40" s="17"/>
      <c r="E40" s="17"/>
      <c r="F40" s="17"/>
      <c r="G40" s="17"/>
      <c r="H40" s="17"/>
      <c r="I40" s="17"/>
      <c r="J40" s="17"/>
      <c r="K40" s="17"/>
      <c r="L40" s="18"/>
      <c r="N40"/>
    </row>
    <row r="41" spans="2:17">
      <c r="B41" s="19"/>
      <c r="D41" s="12"/>
      <c r="E41" s="12"/>
      <c r="F41" s="190">
        <v>2014</v>
      </c>
      <c r="G41" s="12"/>
      <c r="H41" s="12"/>
      <c r="I41" s="12"/>
      <c r="J41" s="12"/>
      <c r="K41" s="12"/>
      <c r="L41" s="20"/>
      <c r="N41"/>
    </row>
    <row r="42" spans="2:17">
      <c r="B42" s="19"/>
      <c r="C42" s="26" t="s">
        <v>311</v>
      </c>
      <c r="E42" s="12"/>
      <c r="F42" s="235" t="s">
        <v>87</v>
      </c>
      <c r="G42" s="12"/>
      <c r="H42" s="12"/>
      <c r="I42" s="12"/>
      <c r="J42" s="12"/>
      <c r="K42" s="12"/>
      <c r="L42" s="20"/>
      <c r="N42"/>
    </row>
    <row r="43" spans="2:17">
      <c r="B43" s="19"/>
      <c r="C43" s="12"/>
      <c r="D43" s="186" t="s">
        <v>312</v>
      </c>
      <c r="E43" s="12"/>
      <c r="F43" s="629">
        <v>762007</v>
      </c>
      <c r="G43" s="12"/>
      <c r="H43" s="337"/>
      <c r="I43" s="320"/>
      <c r="J43" s="12"/>
      <c r="K43" s="12"/>
      <c r="L43" s="20"/>
      <c r="N43"/>
    </row>
    <row r="44" spans="2:17">
      <c r="B44" s="19"/>
      <c r="C44" s="12"/>
      <c r="D44" s="12"/>
      <c r="E44" s="12"/>
      <c r="F44" s="12"/>
      <c r="G44" s="12"/>
      <c r="H44" s="12"/>
      <c r="I44" s="12"/>
      <c r="J44" s="12"/>
      <c r="K44" s="12"/>
      <c r="L44" s="20"/>
      <c r="N44"/>
    </row>
    <row r="45" spans="2:17">
      <c r="B45" s="19"/>
      <c r="D45" s="12"/>
      <c r="E45" s="12"/>
      <c r="F45" s="190">
        <v>2014</v>
      </c>
      <c r="G45" s="12"/>
      <c r="H45" s="12"/>
      <c r="I45" s="12"/>
      <c r="J45" s="12"/>
      <c r="K45" s="12"/>
      <c r="L45" s="20"/>
      <c r="M45" s="12"/>
      <c r="N45" s="12"/>
      <c r="O45" s="12"/>
    </row>
    <row r="46" spans="2:17">
      <c r="B46" s="19"/>
      <c r="C46" s="26" t="s">
        <v>280</v>
      </c>
      <c r="D46" s="12"/>
      <c r="E46" s="12"/>
      <c r="F46" s="235" t="s">
        <v>87</v>
      </c>
      <c r="G46" s="12"/>
      <c r="H46" s="12"/>
      <c r="I46" s="12"/>
      <c r="J46" s="12"/>
      <c r="K46" s="12"/>
      <c r="L46" s="20"/>
      <c r="M46" s="12"/>
      <c r="N46" s="12"/>
      <c r="O46" s="12"/>
    </row>
    <row r="47" spans="2:17">
      <c r="B47" s="19"/>
      <c r="C47" s="12"/>
      <c r="D47" s="186" t="s">
        <v>281</v>
      </c>
      <c r="E47" s="12"/>
      <c r="F47" s="629">
        <v>335175</v>
      </c>
      <c r="G47" s="12"/>
      <c r="H47" s="12"/>
      <c r="I47" s="12"/>
      <c r="J47" s="12"/>
      <c r="K47" s="12"/>
      <c r="L47" s="20"/>
      <c r="M47" s="39"/>
      <c r="N47" s="39"/>
      <c r="O47" s="39"/>
      <c r="P47" s="39"/>
      <c r="Q47" s="39"/>
    </row>
    <row r="48" spans="2:17">
      <c r="B48" s="19"/>
      <c r="C48" s="12"/>
      <c r="D48" s="12"/>
      <c r="E48" s="12"/>
      <c r="F48" s="12"/>
      <c r="G48" s="12"/>
      <c r="H48" s="12"/>
      <c r="I48" s="12"/>
      <c r="J48" s="12"/>
      <c r="K48" s="12"/>
      <c r="L48" s="20"/>
      <c r="N48"/>
    </row>
    <row r="49" spans="2:14">
      <c r="B49" s="19"/>
      <c r="D49" s="26"/>
      <c r="E49" s="12"/>
      <c r="F49" s="244">
        <v>2015</v>
      </c>
      <c r="G49" s="244">
        <v>2016</v>
      </c>
      <c r="H49" s="244">
        <v>2017</v>
      </c>
      <c r="I49" s="244">
        <v>2018</v>
      </c>
      <c r="J49" s="244">
        <v>2019</v>
      </c>
      <c r="K49" s="244">
        <v>2020</v>
      </c>
      <c r="L49" s="20"/>
      <c r="N49"/>
    </row>
    <row r="50" spans="2:14">
      <c r="B50" s="19"/>
      <c r="C50" s="26" t="s">
        <v>282</v>
      </c>
      <c r="D50" s="186"/>
      <c r="E50" s="12"/>
      <c r="F50" s="224">
        <v>3.8117162903872126E-2</v>
      </c>
      <c r="G50" s="224">
        <v>7.9091658978225787E-2</v>
      </c>
      <c r="H50" s="224">
        <v>0.11932147583306718</v>
      </c>
      <c r="I50" s="224">
        <v>0.15844021694278143</v>
      </c>
      <c r="J50" s="224">
        <v>0.2010351548724354</v>
      </c>
      <c r="K50" s="224">
        <v>0.23922459997579359</v>
      </c>
      <c r="L50" s="20"/>
      <c r="N50" s="258"/>
    </row>
    <row r="51" spans="2:14">
      <c r="B51" s="19"/>
      <c r="C51" s="26" t="s">
        <v>237</v>
      </c>
      <c r="D51" s="12"/>
      <c r="E51" s="12"/>
      <c r="F51" s="225">
        <f t="shared" ref="F51:K51" si="1">(1+E51)*(1+F50)-1</f>
        <v>3.8117162903872126E-2</v>
      </c>
      <c r="G51" s="225">
        <f t="shared" si="1"/>
        <v>0.12022357153170837</v>
      </c>
      <c r="H51" s="225">
        <f t="shared" si="1"/>
        <v>0.25389030134986124</v>
      </c>
      <c r="I51" s="225">
        <f t="shared" si="1"/>
        <v>0.45255695271818275</v>
      </c>
      <c r="J51" s="225">
        <f t="shared" si="1"/>
        <v>0.74457196466891551</v>
      </c>
      <c r="K51" s="225">
        <f t="shared" si="1"/>
        <v>1.161916495045821</v>
      </c>
      <c r="L51" s="20"/>
      <c r="N51"/>
    </row>
    <row r="52" spans="2:14">
      <c r="B52" s="19"/>
      <c r="C52" s="12"/>
      <c r="D52" s="186"/>
      <c r="E52" s="12"/>
      <c r="L52" s="20"/>
      <c r="N52"/>
    </row>
    <row r="53" spans="2:14">
      <c r="B53" s="19"/>
      <c r="C53" s="26" t="s">
        <v>283</v>
      </c>
      <c r="D53" s="12"/>
      <c r="E53" s="12"/>
      <c r="F53" s="25"/>
      <c r="G53" s="25"/>
      <c r="H53" s="25"/>
      <c r="I53" s="25"/>
      <c r="J53" s="25"/>
      <c r="K53" s="25"/>
      <c r="L53" s="20"/>
      <c r="N53"/>
    </row>
    <row r="54" spans="2:14">
      <c r="B54" s="19"/>
      <c r="C54" s="12"/>
      <c r="D54" s="12" t="s">
        <v>264</v>
      </c>
      <c r="E54" s="12"/>
      <c r="F54" s="630" t="s">
        <v>79</v>
      </c>
      <c r="G54" s="245">
        <f>IF(F54="Yes",1,0)</f>
        <v>1</v>
      </c>
      <c r="H54" s="25"/>
      <c r="I54" s="25"/>
      <c r="J54" s="25"/>
      <c r="K54" s="25"/>
      <c r="L54" s="20"/>
      <c r="N54"/>
    </row>
    <row r="55" spans="2:14">
      <c r="B55" s="19"/>
      <c r="C55" s="12"/>
      <c r="D55" s="12" t="s">
        <v>233</v>
      </c>
      <c r="E55" s="12"/>
      <c r="F55" s="630" t="s">
        <v>284</v>
      </c>
      <c r="G55" s="245">
        <f>IF(F55="Yes",1,0)</f>
        <v>0</v>
      </c>
      <c r="H55" s="25"/>
      <c r="I55" s="25"/>
      <c r="J55" s="25"/>
      <c r="K55" s="25"/>
      <c r="L55" s="20"/>
      <c r="N55"/>
    </row>
    <row r="56" spans="2:14">
      <c r="B56" s="19"/>
      <c r="C56" s="12"/>
      <c r="D56" s="12" t="s">
        <v>265</v>
      </c>
      <c r="E56" s="12"/>
      <c r="F56" s="630" t="s">
        <v>79</v>
      </c>
      <c r="G56" s="245">
        <f>IF(F56="Yes",1,0)</f>
        <v>1</v>
      </c>
      <c r="H56" s="25"/>
      <c r="I56" s="25"/>
      <c r="J56" s="25"/>
      <c r="K56" s="25"/>
      <c r="L56" s="20"/>
      <c r="N56"/>
    </row>
    <row r="57" spans="2:14">
      <c r="B57" s="19"/>
      <c r="C57" s="12"/>
      <c r="D57" s="12" t="s">
        <v>148</v>
      </c>
      <c r="E57" s="25"/>
      <c r="F57" s="630" t="s">
        <v>284</v>
      </c>
      <c r="G57" s="245">
        <f>IF(F57="Yes",1,0)</f>
        <v>0</v>
      </c>
      <c r="H57" s="218"/>
      <c r="I57" s="218"/>
      <c r="J57" s="218"/>
      <c r="K57" s="218"/>
      <c r="L57" s="20"/>
      <c r="N57"/>
    </row>
    <row r="58" spans="2:14">
      <c r="B58" s="21"/>
      <c r="C58" s="22"/>
      <c r="D58" s="22"/>
      <c r="E58" s="22"/>
      <c r="F58" s="22"/>
      <c r="G58" s="246">
        <f>SUM(G54:G57)</f>
        <v>2</v>
      </c>
      <c r="H58" s="22"/>
      <c r="I58" s="22"/>
      <c r="J58" s="22"/>
      <c r="K58" s="22"/>
      <c r="L58" s="23"/>
      <c r="N58"/>
    </row>
    <row r="59" spans="2:14">
      <c r="B59" s="12"/>
      <c r="C59" s="12"/>
      <c r="D59" s="12"/>
      <c r="E59" s="12"/>
      <c r="F59" s="12"/>
      <c r="G59" s="12"/>
      <c r="H59" s="12"/>
      <c r="I59" s="12"/>
      <c r="J59" s="12"/>
      <c r="K59" s="12"/>
      <c r="L59" s="43"/>
      <c r="N59"/>
    </row>
    <row r="60" spans="2:14">
      <c r="B60" s="16"/>
      <c r="C60" s="17"/>
      <c r="D60" s="17"/>
      <c r="E60" s="17"/>
      <c r="F60" s="17"/>
      <c r="G60" s="17"/>
      <c r="H60" s="17"/>
      <c r="I60" s="17"/>
      <c r="J60" s="17"/>
      <c r="K60" s="17"/>
      <c r="L60" s="213"/>
      <c r="N60"/>
    </row>
    <row r="61" spans="2:14">
      <c r="B61" s="19"/>
      <c r="C61" s="26" t="s">
        <v>253</v>
      </c>
      <c r="D61" s="12"/>
      <c r="E61" s="12"/>
      <c r="F61" s="41">
        <v>2015</v>
      </c>
      <c r="G61" s="41">
        <v>2016</v>
      </c>
      <c r="H61" s="41">
        <v>2017</v>
      </c>
      <c r="I61" s="41">
        <v>2018</v>
      </c>
      <c r="J61" s="41">
        <v>2019</v>
      </c>
      <c r="K61" s="41">
        <v>2020</v>
      </c>
      <c r="L61" s="44"/>
      <c r="N61"/>
    </row>
    <row r="62" spans="2:14">
      <c r="B62" s="19"/>
      <c r="C62" s="12"/>
      <c r="D62" s="12"/>
      <c r="E62" s="12"/>
      <c r="F62" s="12"/>
      <c r="G62" s="12"/>
      <c r="H62" s="12"/>
      <c r="I62" s="12"/>
      <c r="J62" s="12"/>
      <c r="K62" s="12"/>
      <c r="L62" s="20"/>
      <c r="N62"/>
    </row>
    <row r="63" spans="2:14">
      <c r="B63" s="19"/>
      <c r="C63" s="12"/>
      <c r="D63" s="131" t="s">
        <v>167</v>
      </c>
      <c r="E63" s="131"/>
      <c r="F63" s="12"/>
      <c r="G63" s="12"/>
      <c r="H63" s="12"/>
      <c r="I63" s="12"/>
      <c r="J63" s="12"/>
      <c r="K63" s="12"/>
      <c r="L63" s="20"/>
    </row>
    <row r="64" spans="2:14">
      <c r="B64" s="19"/>
      <c r="C64" s="12"/>
      <c r="D64" s="25" t="s">
        <v>92</v>
      </c>
      <c r="E64" s="25"/>
      <c r="F64" s="223"/>
      <c r="G64" s="620">
        <v>1</v>
      </c>
      <c r="H64" s="620">
        <v>1</v>
      </c>
      <c r="I64" s="620">
        <v>1</v>
      </c>
      <c r="J64" s="620">
        <v>1</v>
      </c>
      <c r="K64" s="620">
        <v>1</v>
      </c>
      <c r="L64" s="20"/>
    </row>
    <row r="65" spans="2:12">
      <c r="B65" s="19"/>
      <c r="C65" s="12"/>
      <c r="D65" s="25" t="s">
        <v>93</v>
      </c>
      <c r="E65" s="25"/>
      <c r="F65" s="223"/>
      <c r="G65" s="620"/>
      <c r="H65" s="620"/>
      <c r="I65" s="620"/>
      <c r="J65" s="620"/>
      <c r="K65" s="620"/>
      <c r="L65" s="20"/>
    </row>
    <row r="66" spans="2:12">
      <c r="B66" s="19"/>
      <c r="C66" s="12"/>
      <c r="D66" s="25" t="s">
        <v>94</v>
      </c>
      <c r="E66" s="25"/>
      <c r="F66" s="223"/>
      <c r="G66" s="620"/>
      <c r="H66" s="620"/>
      <c r="I66" s="620"/>
      <c r="J66" s="620"/>
      <c r="K66" s="620"/>
      <c r="L66" s="20"/>
    </row>
    <row r="67" spans="2:12">
      <c r="B67" s="19"/>
      <c r="C67" s="12"/>
      <c r="D67" s="12"/>
      <c r="E67" s="12"/>
      <c r="F67" s="12"/>
      <c r="G67" s="12"/>
      <c r="H67" s="12"/>
      <c r="I67" s="12"/>
      <c r="J67" s="12"/>
      <c r="K67" s="12"/>
      <c r="L67" s="20"/>
    </row>
    <row r="68" spans="2:12">
      <c r="B68" s="19"/>
      <c r="C68" s="12"/>
      <c r="D68" s="131" t="s">
        <v>169</v>
      </c>
      <c r="E68" s="131"/>
      <c r="F68" s="12"/>
      <c r="G68" s="12"/>
      <c r="H68" s="12"/>
      <c r="I68" s="12"/>
      <c r="J68" s="12"/>
      <c r="K68" s="12"/>
      <c r="L68" s="20"/>
    </row>
    <row r="69" spans="2:12">
      <c r="B69" s="19"/>
      <c r="C69" s="12"/>
      <c r="D69" s="25" t="s">
        <v>92</v>
      </c>
      <c r="E69" s="25"/>
      <c r="F69" s="223"/>
      <c r="G69" s="620">
        <v>1</v>
      </c>
      <c r="H69" s="620">
        <v>1</v>
      </c>
      <c r="I69" s="620">
        <v>1</v>
      </c>
      <c r="J69" s="620">
        <v>1</v>
      </c>
      <c r="K69" s="620">
        <v>1</v>
      </c>
      <c r="L69" s="20"/>
    </row>
    <row r="70" spans="2:12">
      <c r="B70" s="19"/>
      <c r="C70" s="12"/>
      <c r="D70" s="25" t="s">
        <v>93</v>
      </c>
      <c r="E70" s="25"/>
      <c r="F70" s="223"/>
      <c r="G70" s="620"/>
      <c r="H70" s="620"/>
      <c r="I70" s="620"/>
      <c r="J70" s="620"/>
      <c r="K70" s="620"/>
      <c r="L70" s="20"/>
    </row>
    <row r="71" spans="2:12">
      <c r="B71" s="19"/>
      <c r="C71" s="12"/>
      <c r="D71" s="25" t="s">
        <v>94</v>
      </c>
      <c r="E71" s="25"/>
      <c r="F71" s="223"/>
      <c r="G71" s="620"/>
      <c r="H71" s="620"/>
      <c r="I71" s="620"/>
      <c r="J71" s="620"/>
      <c r="K71" s="620"/>
      <c r="L71" s="20"/>
    </row>
    <row r="72" spans="2:12">
      <c r="B72" s="19"/>
      <c r="C72" s="12"/>
      <c r="D72" s="132"/>
      <c r="E72" s="132"/>
      <c r="F72" s="12"/>
      <c r="G72" s="12"/>
      <c r="H72" s="12"/>
      <c r="I72" s="12"/>
      <c r="J72" s="12"/>
      <c r="K72" s="12"/>
      <c r="L72" s="20"/>
    </row>
    <row r="73" spans="2:12">
      <c r="B73" s="19"/>
      <c r="C73" s="12"/>
      <c r="D73" s="131" t="s">
        <v>170</v>
      </c>
      <c r="E73" s="131"/>
      <c r="F73" s="12"/>
      <c r="G73" s="12"/>
      <c r="H73" s="12"/>
      <c r="I73" s="12"/>
      <c r="J73" s="12"/>
      <c r="K73" s="12"/>
      <c r="L73" s="20"/>
    </row>
    <row r="74" spans="2:12">
      <c r="B74" s="19"/>
      <c r="C74" s="12"/>
      <c r="D74" s="25" t="s">
        <v>92</v>
      </c>
      <c r="E74" s="25"/>
      <c r="F74" s="223"/>
      <c r="G74" s="620"/>
      <c r="H74" s="620"/>
      <c r="I74" s="620"/>
      <c r="J74" s="620"/>
      <c r="K74" s="620"/>
      <c r="L74" s="20"/>
    </row>
    <row r="75" spans="2:12">
      <c r="B75" s="19"/>
      <c r="C75" s="12"/>
      <c r="D75" s="25" t="s">
        <v>93</v>
      </c>
      <c r="E75" s="25"/>
      <c r="F75" s="223"/>
      <c r="G75" s="620"/>
      <c r="H75" s="620"/>
      <c r="I75" s="620"/>
      <c r="J75" s="620"/>
      <c r="K75" s="620"/>
      <c r="L75" s="20"/>
    </row>
    <row r="76" spans="2:12">
      <c r="B76" s="19"/>
      <c r="C76" s="12"/>
      <c r="D76" s="25" t="s">
        <v>94</v>
      </c>
      <c r="E76" s="25"/>
      <c r="F76" s="223"/>
      <c r="G76" s="620">
        <v>1</v>
      </c>
      <c r="H76" s="620">
        <v>1</v>
      </c>
      <c r="I76" s="620">
        <v>1</v>
      </c>
      <c r="J76" s="620">
        <v>1</v>
      </c>
      <c r="K76" s="620">
        <v>1</v>
      </c>
      <c r="L76" s="20"/>
    </row>
    <row r="77" spans="2:12">
      <c r="B77" s="19"/>
      <c r="C77" s="12"/>
      <c r="D77" s="12"/>
      <c r="E77" s="12"/>
      <c r="F77" s="12"/>
      <c r="G77" s="12"/>
      <c r="H77" s="12"/>
      <c r="I77" s="12"/>
      <c r="J77" s="12"/>
      <c r="K77" s="12"/>
      <c r="L77" s="20"/>
    </row>
    <row r="78" spans="2:12">
      <c r="B78" s="19"/>
      <c r="C78" s="12"/>
      <c r="D78" s="131" t="s">
        <v>172</v>
      </c>
      <c r="E78" s="131"/>
      <c r="F78" s="12"/>
      <c r="G78" s="12"/>
      <c r="H78" s="12"/>
      <c r="I78" s="12"/>
      <c r="J78" s="12"/>
      <c r="K78" s="12"/>
      <c r="L78" s="20"/>
    </row>
    <row r="79" spans="2:12">
      <c r="B79" s="19"/>
      <c r="C79" s="12"/>
      <c r="D79" s="25" t="s">
        <v>92</v>
      </c>
      <c r="E79" s="25"/>
      <c r="F79" s="223"/>
      <c r="G79" s="620">
        <v>1</v>
      </c>
      <c r="H79" s="620">
        <v>1</v>
      </c>
      <c r="I79" s="620">
        <v>1</v>
      </c>
      <c r="J79" s="620">
        <v>1</v>
      </c>
      <c r="K79" s="620">
        <v>1</v>
      </c>
      <c r="L79" s="20"/>
    </row>
    <row r="80" spans="2:12">
      <c r="B80" s="19"/>
      <c r="C80" s="12"/>
      <c r="D80" s="25" t="s">
        <v>93</v>
      </c>
      <c r="E80" s="25"/>
      <c r="F80" s="223"/>
      <c r="G80" s="620"/>
      <c r="H80" s="620"/>
      <c r="I80" s="620"/>
      <c r="J80" s="620"/>
      <c r="K80" s="620"/>
      <c r="L80" s="20"/>
    </row>
    <row r="81" spans="2:14">
      <c r="B81" s="19"/>
      <c r="C81" s="12"/>
      <c r="D81" s="25" t="s">
        <v>94</v>
      </c>
      <c r="E81" s="25"/>
      <c r="F81" s="223"/>
      <c r="G81" s="620"/>
      <c r="H81" s="620"/>
      <c r="I81" s="620"/>
      <c r="J81" s="620"/>
      <c r="K81" s="620"/>
      <c r="L81" s="20"/>
    </row>
    <row r="82" spans="2:14">
      <c r="B82" s="19"/>
      <c r="C82" s="12"/>
      <c r="D82" s="132"/>
      <c r="E82" s="132"/>
      <c r="F82" s="12"/>
      <c r="G82" s="12"/>
      <c r="H82" s="12"/>
      <c r="I82" s="12"/>
      <c r="J82" s="12"/>
      <c r="K82" s="12"/>
      <c r="L82" s="20"/>
    </row>
    <row r="83" spans="2:14">
      <c r="B83" s="19"/>
      <c r="C83" s="12"/>
      <c r="D83" s="131" t="s">
        <v>173</v>
      </c>
      <c r="E83" s="131"/>
      <c r="F83" s="12"/>
      <c r="G83" s="12"/>
      <c r="H83" s="12"/>
      <c r="I83" s="12"/>
      <c r="J83" s="12"/>
      <c r="K83" s="12"/>
      <c r="L83" s="20"/>
    </row>
    <row r="84" spans="2:14">
      <c r="B84" s="19"/>
      <c r="C84" s="12"/>
      <c r="D84" s="25" t="s">
        <v>92</v>
      </c>
      <c r="E84" s="25"/>
      <c r="F84" s="223"/>
      <c r="G84" s="620"/>
      <c r="H84" s="620"/>
      <c r="I84" s="620"/>
      <c r="J84" s="620"/>
      <c r="K84" s="620"/>
      <c r="L84" s="20"/>
    </row>
    <row r="85" spans="2:14">
      <c r="B85" s="19"/>
      <c r="C85" s="12"/>
      <c r="D85" s="25" t="s">
        <v>93</v>
      </c>
      <c r="E85" s="25"/>
      <c r="F85" s="223"/>
      <c r="G85" s="620"/>
      <c r="H85" s="620"/>
      <c r="I85" s="620"/>
      <c r="J85" s="620"/>
      <c r="K85" s="620"/>
      <c r="L85" s="20"/>
    </row>
    <row r="86" spans="2:14">
      <c r="B86" s="19"/>
      <c r="C86" s="12"/>
      <c r="D86" s="25" t="s">
        <v>94</v>
      </c>
      <c r="E86" s="25"/>
      <c r="F86" s="223"/>
      <c r="G86" s="620">
        <v>1</v>
      </c>
      <c r="H86" s="620">
        <v>1</v>
      </c>
      <c r="I86" s="620">
        <v>1</v>
      </c>
      <c r="J86" s="620">
        <v>1</v>
      </c>
      <c r="K86" s="620">
        <v>1</v>
      </c>
      <c r="L86" s="20"/>
    </row>
    <row r="87" spans="2:14">
      <c r="B87" s="19"/>
      <c r="C87" s="12"/>
      <c r="D87" s="25"/>
      <c r="E87" s="25"/>
      <c r="F87" s="25"/>
      <c r="G87" s="25"/>
      <c r="H87" s="25"/>
      <c r="I87" s="25"/>
      <c r="J87" s="25"/>
      <c r="K87" s="25"/>
      <c r="L87" s="20"/>
    </row>
    <row r="88" spans="2:14">
      <c r="B88" s="19"/>
      <c r="C88" s="12"/>
      <c r="D88" s="25"/>
      <c r="E88" s="25"/>
      <c r="F88" s="198"/>
      <c r="G88" s="198">
        <f>SUM(G64:G87)-5</f>
        <v>0</v>
      </c>
      <c r="H88" s="198">
        <f>SUM(H64:H87)-5</f>
        <v>0</v>
      </c>
      <c r="I88" s="198">
        <f>SUM(I64:I87)-5</f>
        <v>0</v>
      </c>
      <c r="J88" s="198">
        <f>SUM(J64:J87)-5</f>
        <v>0</v>
      </c>
      <c r="K88" s="198">
        <f>SUM(K64:K87)-5</f>
        <v>0</v>
      </c>
      <c r="L88" s="20"/>
      <c r="N88" s="198">
        <f>SUM(G88:M88)</f>
        <v>0</v>
      </c>
    </row>
    <row r="89" spans="2:14">
      <c r="B89" s="21"/>
      <c r="C89" s="22"/>
      <c r="D89" s="22"/>
      <c r="E89" s="22"/>
      <c r="F89" s="22"/>
      <c r="G89" s="22"/>
      <c r="H89" s="22"/>
      <c r="I89" s="22"/>
      <c r="J89" s="22"/>
      <c r="K89" s="22"/>
      <c r="L89" s="23"/>
    </row>
    <row r="90" spans="2:14">
      <c r="C90" s="12"/>
      <c r="D90" s="12"/>
      <c r="E90" s="12"/>
      <c r="F90" s="12"/>
      <c r="G90" s="12"/>
      <c r="H90" s="12"/>
      <c r="I90" s="12"/>
      <c r="J90" s="12"/>
      <c r="K90" s="12"/>
      <c r="L90" s="12"/>
    </row>
    <row r="91" spans="2:14">
      <c r="B91" s="16"/>
      <c r="C91" s="17"/>
      <c r="D91" s="17"/>
      <c r="E91" s="17"/>
      <c r="F91" s="17"/>
      <c r="G91" s="17"/>
      <c r="H91" s="17"/>
      <c r="I91" s="17"/>
      <c r="J91" s="17"/>
      <c r="K91" s="17"/>
      <c r="L91" s="18"/>
    </row>
    <row r="92" spans="2:14">
      <c r="B92" s="19"/>
      <c r="C92" s="26" t="s">
        <v>254</v>
      </c>
      <c r="D92" s="12"/>
      <c r="E92" s="12"/>
      <c r="F92" s="12"/>
      <c r="G92" s="25"/>
      <c r="H92" s="25"/>
      <c r="I92" s="25"/>
      <c r="J92" s="25"/>
      <c r="K92" s="25"/>
      <c r="L92" s="20"/>
    </row>
    <row r="93" spans="2:14">
      <c r="B93" s="19"/>
      <c r="C93" s="12"/>
      <c r="D93" s="25"/>
      <c r="E93" s="25"/>
      <c r="F93" s="12"/>
      <c r="G93" s="25"/>
      <c r="H93" s="25"/>
      <c r="I93" s="25"/>
      <c r="J93" s="25"/>
      <c r="K93" s="25"/>
      <c r="L93" s="20"/>
    </row>
    <row r="94" spans="2:14">
      <c r="B94" s="19"/>
      <c r="C94" s="12"/>
      <c r="D94" s="131" t="s">
        <v>226</v>
      </c>
      <c r="E94" s="25"/>
      <c r="F94" s="12"/>
      <c r="G94" s="25"/>
      <c r="H94" s="25"/>
      <c r="I94" s="25"/>
      <c r="J94" s="25"/>
      <c r="K94" s="25"/>
      <c r="L94" s="20"/>
    </row>
    <row r="95" spans="2:14">
      <c r="B95" s="19"/>
      <c r="C95" s="12"/>
      <c r="D95" s="25" t="s">
        <v>92</v>
      </c>
      <c r="E95" s="25"/>
      <c r="F95" s="620">
        <v>0</v>
      </c>
      <c r="G95" s="25"/>
      <c r="H95" s="25"/>
      <c r="I95" s="25"/>
      <c r="J95" s="25"/>
      <c r="K95" s="25"/>
      <c r="L95" s="20"/>
    </row>
    <row r="96" spans="2:14">
      <c r="B96" s="19"/>
      <c r="C96" s="12"/>
      <c r="D96" s="25" t="s">
        <v>93</v>
      </c>
      <c r="E96" s="25"/>
      <c r="F96" s="620">
        <v>0</v>
      </c>
      <c r="G96" s="25"/>
      <c r="H96" s="25"/>
      <c r="I96" s="25"/>
      <c r="J96" s="25"/>
      <c r="K96" s="25"/>
      <c r="L96" s="20"/>
    </row>
    <row r="97" spans="2:12">
      <c r="B97" s="19"/>
      <c r="C97" s="12"/>
      <c r="D97" s="25" t="s">
        <v>94</v>
      </c>
      <c r="E97" s="25"/>
      <c r="F97" s="620">
        <v>1</v>
      </c>
      <c r="G97" s="25"/>
      <c r="H97" s="25"/>
      <c r="I97" s="25"/>
      <c r="J97" s="25"/>
      <c r="K97" s="25"/>
      <c r="L97" s="20"/>
    </row>
    <row r="98" spans="2:12">
      <c r="B98" s="19"/>
      <c r="C98" s="12"/>
      <c r="D98" s="25"/>
      <c r="E98" s="25"/>
      <c r="F98" s="12"/>
      <c r="G98" s="25"/>
      <c r="H98" s="25"/>
      <c r="I98" s="25"/>
      <c r="J98" s="25"/>
      <c r="K98" s="25"/>
      <c r="L98" s="20"/>
    </row>
    <row r="99" spans="2:12">
      <c r="B99" s="19"/>
      <c r="C99" s="12"/>
      <c r="D99" s="131" t="s">
        <v>227</v>
      </c>
      <c r="E99" s="25"/>
      <c r="F99" s="12"/>
      <c r="G99" s="25"/>
      <c r="H99" s="25"/>
      <c r="I99" s="25"/>
      <c r="J99" s="25"/>
      <c r="K99" s="25"/>
      <c r="L99" s="20"/>
    </row>
    <row r="100" spans="2:12">
      <c r="B100" s="19"/>
      <c r="C100" s="12"/>
      <c r="D100" s="25" t="s">
        <v>92</v>
      </c>
      <c r="E100" s="25"/>
      <c r="F100" s="620">
        <v>0</v>
      </c>
      <c r="G100" s="25"/>
      <c r="H100" s="25"/>
      <c r="I100" s="25"/>
      <c r="J100" s="25"/>
      <c r="K100" s="25"/>
      <c r="L100" s="20"/>
    </row>
    <row r="101" spans="2:12">
      <c r="B101" s="19"/>
      <c r="C101" s="12"/>
      <c r="D101" s="25" t="s">
        <v>93</v>
      </c>
      <c r="E101" s="25"/>
      <c r="F101" s="620">
        <v>0</v>
      </c>
      <c r="G101" s="25"/>
      <c r="H101" s="25"/>
      <c r="I101" s="25"/>
      <c r="J101" s="25"/>
      <c r="K101" s="25"/>
      <c r="L101" s="20"/>
    </row>
    <row r="102" spans="2:12">
      <c r="B102" s="19"/>
      <c r="C102" s="12"/>
      <c r="D102" s="25" t="s">
        <v>94</v>
      </c>
      <c r="E102" s="25"/>
      <c r="F102" s="620">
        <v>1</v>
      </c>
      <c r="G102" s="25"/>
      <c r="H102" s="25"/>
      <c r="I102" s="25"/>
      <c r="J102" s="25"/>
      <c r="K102" s="25"/>
      <c r="L102" s="20"/>
    </row>
    <row r="103" spans="2:12">
      <c r="B103" s="19"/>
      <c r="C103" s="12"/>
      <c r="D103" s="25"/>
      <c r="E103" s="25"/>
      <c r="F103" s="25"/>
      <c r="G103" s="25"/>
      <c r="H103" s="25"/>
      <c r="I103" s="25"/>
      <c r="J103" s="25"/>
      <c r="K103" s="25"/>
      <c r="L103" s="20"/>
    </row>
    <row r="104" spans="2:12">
      <c r="B104" s="19"/>
      <c r="C104" s="12"/>
      <c r="D104" s="131" t="s">
        <v>228</v>
      </c>
      <c r="E104" s="25"/>
      <c r="F104" s="12"/>
      <c r="G104" s="25"/>
      <c r="H104" s="25"/>
      <c r="I104" s="25"/>
      <c r="J104" s="25"/>
      <c r="K104" s="25"/>
      <c r="L104" s="20"/>
    </row>
    <row r="105" spans="2:12">
      <c r="B105" s="19"/>
      <c r="C105" s="12"/>
      <c r="D105" s="25" t="s">
        <v>92</v>
      </c>
      <c r="E105" s="25"/>
      <c r="F105" s="620">
        <v>0</v>
      </c>
      <c r="G105" s="25"/>
      <c r="H105" s="25"/>
      <c r="I105" s="25"/>
      <c r="J105" s="25"/>
      <c r="K105" s="25"/>
      <c r="L105" s="20"/>
    </row>
    <row r="106" spans="2:12">
      <c r="B106" s="19"/>
      <c r="C106" s="12"/>
      <c r="D106" s="25" t="s">
        <v>93</v>
      </c>
      <c r="E106" s="25"/>
      <c r="F106" s="620">
        <v>0</v>
      </c>
      <c r="G106" s="25"/>
      <c r="H106" s="25"/>
      <c r="I106" s="25"/>
      <c r="J106" s="25"/>
      <c r="K106" s="25"/>
      <c r="L106" s="20"/>
    </row>
    <row r="107" spans="2:12">
      <c r="B107" s="19"/>
      <c r="C107" s="12"/>
      <c r="D107" s="25" t="s">
        <v>94</v>
      </c>
      <c r="E107" s="25"/>
      <c r="F107" s="620">
        <v>1</v>
      </c>
      <c r="G107" s="25"/>
      <c r="H107" s="25"/>
      <c r="I107" s="25"/>
      <c r="J107" s="25"/>
      <c r="K107" s="25"/>
      <c r="L107" s="20"/>
    </row>
    <row r="108" spans="2:12">
      <c r="B108" s="19"/>
      <c r="C108" s="12"/>
      <c r="D108" s="25"/>
      <c r="E108" s="25"/>
      <c r="F108" s="25"/>
      <c r="G108" s="25"/>
      <c r="H108" s="25"/>
      <c r="I108" s="25"/>
      <c r="J108" s="25"/>
      <c r="K108" s="25"/>
      <c r="L108" s="20"/>
    </row>
    <row r="109" spans="2:12">
      <c r="B109" s="19"/>
      <c r="C109" s="12"/>
      <c r="D109" s="131" t="s">
        <v>229</v>
      </c>
      <c r="E109" s="25"/>
      <c r="F109" s="25"/>
      <c r="G109" s="25"/>
      <c r="H109" s="25"/>
      <c r="I109" s="25"/>
      <c r="J109" s="25"/>
      <c r="K109" s="25"/>
      <c r="L109" s="20"/>
    </row>
    <row r="110" spans="2:12">
      <c r="B110" s="19"/>
      <c r="C110" s="12"/>
      <c r="D110" s="25" t="s">
        <v>92</v>
      </c>
      <c r="E110" s="25"/>
      <c r="F110" s="620">
        <v>0</v>
      </c>
      <c r="G110" s="25"/>
      <c r="H110" s="25"/>
      <c r="I110" s="25"/>
      <c r="J110" s="25"/>
      <c r="K110" s="25"/>
      <c r="L110" s="20"/>
    </row>
    <row r="111" spans="2:12">
      <c r="B111" s="19"/>
      <c r="C111" s="12"/>
      <c r="D111" s="25" t="s">
        <v>93</v>
      </c>
      <c r="E111" s="25"/>
      <c r="F111" s="620">
        <v>0</v>
      </c>
      <c r="G111" s="25"/>
      <c r="H111" s="25"/>
      <c r="I111" s="25"/>
      <c r="J111" s="25"/>
      <c r="K111" s="25"/>
      <c r="L111" s="20"/>
    </row>
    <row r="112" spans="2:12">
      <c r="B112" s="19"/>
      <c r="C112" s="12"/>
      <c r="D112" s="25" t="s">
        <v>94</v>
      </c>
      <c r="E112" s="25"/>
      <c r="F112" s="620">
        <v>1</v>
      </c>
      <c r="G112" s="25"/>
      <c r="H112" s="25"/>
      <c r="I112" s="25"/>
      <c r="J112" s="25"/>
      <c r="K112" s="25"/>
      <c r="L112" s="20"/>
    </row>
    <row r="113" spans="2:12">
      <c r="B113" s="19"/>
      <c r="C113" s="12"/>
      <c r="D113" s="25"/>
      <c r="E113" s="25"/>
      <c r="F113" s="12"/>
      <c r="G113" s="25"/>
      <c r="H113" s="25"/>
      <c r="I113" s="25"/>
      <c r="J113" s="25"/>
      <c r="K113" s="25"/>
      <c r="L113" s="20"/>
    </row>
    <row r="114" spans="2:12">
      <c r="B114" s="19"/>
      <c r="C114" s="12"/>
      <c r="D114" s="131" t="s">
        <v>230</v>
      </c>
      <c r="E114" s="25"/>
      <c r="F114" s="12"/>
      <c r="G114" s="25"/>
      <c r="H114" s="25"/>
      <c r="I114" s="25"/>
      <c r="J114" s="25"/>
      <c r="K114" s="25"/>
      <c r="L114" s="20"/>
    </row>
    <row r="115" spans="2:12">
      <c r="B115" s="19"/>
      <c r="C115" s="12"/>
      <c r="D115" s="25" t="s">
        <v>92</v>
      </c>
      <c r="E115" s="25"/>
      <c r="F115" s="620">
        <v>1</v>
      </c>
      <c r="G115" s="25"/>
      <c r="H115" s="25"/>
      <c r="I115" s="25"/>
      <c r="J115" s="25"/>
      <c r="K115" s="25"/>
      <c r="L115" s="20"/>
    </row>
    <row r="116" spans="2:12">
      <c r="B116" s="19"/>
      <c r="C116" s="12"/>
      <c r="D116" s="25" t="s">
        <v>93</v>
      </c>
      <c r="E116" s="25"/>
      <c r="F116" s="620">
        <v>0</v>
      </c>
      <c r="G116" s="25"/>
      <c r="H116" s="25"/>
      <c r="I116" s="25"/>
      <c r="J116" s="25"/>
      <c r="K116" s="25"/>
      <c r="L116" s="20"/>
    </row>
    <row r="117" spans="2:12">
      <c r="B117" s="19"/>
      <c r="C117" s="12"/>
      <c r="D117" s="25" t="s">
        <v>94</v>
      </c>
      <c r="E117" s="25"/>
      <c r="F117" s="620">
        <v>0</v>
      </c>
      <c r="G117" s="25"/>
      <c r="H117" s="25"/>
      <c r="I117" s="25"/>
      <c r="J117" s="25"/>
      <c r="K117" s="25"/>
      <c r="L117" s="20"/>
    </row>
    <row r="118" spans="2:12">
      <c r="B118" s="19"/>
      <c r="C118" s="12"/>
      <c r="D118" s="25"/>
      <c r="E118" s="25"/>
      <c r="F118" s="12"/>
      <c r="G118" s="25"/>
      <c r="H118" s="25"/>
      <c r="I118" s="25"/>
      <c r="J118" s="25"/>
      <c r="K118" s="25"/>
      <c r="L118" s="20"/>
    </row>
    <row r="119" spans="2:12">
      <c r="B119" s="19"/>
      <c r="C119" s="12"/>
      <c r="D119" s="131" t="s">
        <v>231</v>
      </c>
      <c r="E119" s="25"/>
      <c r="F119" s="12"/>
      <c r="G119" s="25"/>
      <c r="H119" s="25"/>
      <c r="I119" s="25"/>
      <c r="J119" s="25"/>
      <c r="K119" s="25"/>
      <c r="L119" s="20"/>
    </row>
    <row r="120" spans="2:12">
      <c r="B120" s="19"/>
      <c r="C120" s="12"/>
      <c r="D120" s="25" t="s">
        <v>92</v>
      </c>
      <c r="E120" s="25"/>
      <c r="F120" s="620">
        <v>0</v>
      </c>
      <c r="G120" s="25"/>
      <c r="H120" s="25"/>
      <c r="I120" s="25"/>
      <c r="J120" s="25"/>
      <c r="K120" s="25"/>
      <c r="L120" s="20"/>
    </row>
    <row r="121" spans="2:12">
      <c r="B121" s="19"/>
      <c r="C121" s="12"/>
      <c r="D121" s="25" t="s">
        <v>93</v>
      </c>
      <c r="E121" s="25"/>
      <c r="F121" s="620">
        <v>0.1</v>
      </c>
      <c r="G121" s="25"/>
      <c r="H121" s="25"/>
      <c r="I121" s="25"/>
      <c r="J121" s="25"/>
      <c r="K121" s="25"/>
      <c r="L121" s="20"/>
    </row>
    <row r="122" spans="2:12">
      <c r="B122" s="19"/>
      <c r="C122" s="12"/>
      <c r="D122" s="25" t="s">
        <v>94</v>
      </c>
      <c r="E122" s="25"/>
      <c r="F122" s="620">
        <v>0.9</v>
      </c>
      <c r="G122" s="25"/>
      <c r="H122" s="25"/>
      <c r="I122" s="25"/>
      <c r="J122" s="25"/>
      <c r="K122" s="25"/>
      <c r="L122" s="20"/>
    </row>
    <row r="123" spans="2:12">
      <c r="B123" s="19"/>
      <c r="C123" s="12"/>
      <c r="D123" s="25"/>
      <c r="E123" s="25"/>
      <c r="F123" s="25"/>
      <c r="G123" s="25"/>
      <c r="H123" s="25"/>
      <c r="I123" s="25"/>
      <c r="J123" s="25"/>
      <c r="K123" s="25"/>
      <c r="L123" s="20"/>
    </row>
    <row r="124" spans="2:12">
      <c r="B124" s="19"/>
      <c r="C124" s="12"/>
      <c r="D124" s="131" t="s">
        <v>281</v>
      </c>
      <c r="E124" s="25"/>
      <c r="F124" s="12"/>
      <c r="G124" s="25"/>
      <c r="H124" s="25"/>
      <c r="I124" s="25"/>
      <c r="J124" s="25"/>
      <c r="K124" s="25"/>
      <c r="L124" s="20"/>
    </row>
    <row r="125" spans="2:12">
      <c r="B125" s="19"/>
      <c r="C125" s="12"/>
      <c r="D125" s="25" t="s">
        <v>92</v>
      </c>
      <c r="E125" s="25"/>
      <c r="F125" s="620">
        <v>0</v>
      </c>
      <c r="G125" s="25"/>
      <c r="H125" s="25"/>
      <c r="I125" s="25"/>
      <c r="J125" s="25"/>
      <c r="K125" s="25"/>
      <c r="L125" s="20"/>
    </row>
    <row r="126" spans="2:12">
      <c r="B126" s="19"/>
      <c r="C126" s="12"/>
      <c r="D126" s="25" t="s">
        <v>93</v>
      </c>
      <c r="E126" s="25"/>
      <c r="F126" s="620">
        <v>0</v>
      </c>
      <c r="G126" s="25"/>
      <c r="H126" s="25"/>
      <c r="I126" s="25"/>
      <c r="J126" s="25"/>
      <c r="K126" s="25"/>
      <c r="L126" s="20"/>
    </row>
    <row r="127" spans="2:12">
      <c r="B127" s="19"/>
      <c r="C127" s="12"/>
      <c r="D127" s="25" t="s">
        <v>94</v>
      </c>
      <c r="E127" s="25"/>
      <c r="F127" s="620">
        <v>1</v>
      </c>
      <c r="G127" s="25"/>
      <c r="H127" s="25"/>
      <c r="I127" s="25"/>
      <c r="J127" s="25"/>
      <c r="K127" s="25"/>
      <c r="L127" s="20"/>
    </row>
    <row r="128" spans="2:12">
      <c r="B128" s="19"/>
      <c r="C128" s="12"/>
      <c r="D128" s="25"/>
      <c r="E128" s="25"/>
      <c r="F128" s="25"/>
      <c r="G128" s="25"/>
      <c r="H128" s="25"/>
      <c r="I128" s="25"/>
      <c r="J128" s="25"/>
      <c r="K128" s="25"/>
      <c r="L128" s="20"/>
    </row>
    <row r="129" spans="2:14">
      <c r="B129" s="19"/>
      <c r="C129" s="12"/>
      <c r="D129" s="338" t="s">
        <v>310</v>
      </c>
      <c r="E129" s="25"/>
      <c r="F129" s="25"/>
      <c r="G129" s="25"/>
      <c r="H129" s="25"/>
      <c r="I129" s="25"/>
      <c r="J129" s="25"/>
      <c r="K129" s="25"/>
      <c r="L129" s="20"/>
    </row>
    <row r="130" spans="2:14">
      <c r="B130" s="19"/>
      <c r="C130" s="12"/>
      <c r="D130" s="25" t="s">
        <v>92</v>
      </c>
      <c r="E130" s="25"/>
      <c r="F130" s="620">
        <v>0</v>
      </c>
      <c r="G130" s="25"/>
      <c r="H130" s="25"/>
      <c r="I130" s="25"/>
      <c r="J130" s="25"/>
      <c r="K130" s="25"/>
      <c r="L130" s="20"/>
    </row>
    <row r="131" spans="2:14">
      <c r="B131" s="19"/>
      <c r="C131" s="12"/>
      <c r="D131" s="25" t="s">
        <v>93</v>
      </c>
      <c r="E131" s="25"/>
      <c r="F131" s="620">
        <v>0</v>
      </c>
      <c r="G131" s="25"/>
      <c r="H131" s="25"/>
      <c r="I131" s="25"/>
      <c r="J131" s="25"/>
      <c r="K131" s="25"/>
      <c r="L131" s="20"/>
    </row>
    <row r="132" spans="2:14">
      <c r="B132" s="19"/>
      <c r="C132" s="12"/>
      <c r="D132" s="25" t="s">
        <v>94</v>
      </c>
      <c r="E132" s="25"/>
      <c r="F132" s="620">
        <v>1</v>
      </c>
      <c r="G132" s="25"/>
      <c r="H132" s="25"/>
      <c r="I132" s="25"/>
      <c r="J132" s="25"/>
      <c r="K132" s="25"/>
      <c r="L132" s="20"/>
    </row>
    <row r="133" spans="2:14">
      <c r="B133" s="19"/>
      <c r="C133" s="12"/>
      <c r="D133" s="25"/>
      <c r="E133" s="25"/>
      <c r="F133" s="25"/>
      <c r="G133" s="25"/>
      <c r="H133" s="25"/>
      <c r="I133" s="25"/>
      <c r="J133" s="25"/>
      <c r="K133" s="25"/>
      <c r="L133" s="20"/>
    </row>
    <row r="134" spans="2:14">
      <c r="B134" s="19"/>
      <c r="C134" s="12"/>
      <c r="D134" s="131" t="s">
        <v>233</v>
      </c>
      <c r="E134" s="25"/>
      <c r="F134" s="12"/>
      <c r="G134" s="25"/>
      <c r="H134" s="25"/>
      <c r="I134" s="25"/>
      <c r="J134" s="25"/>
      <c r="K134" s="25"/>
      <c r="L134" s="20"/>
    </row>
    <row r="135" spans="2:14">
      <c r="B135" s="19"/>
      <c r="C135" s="12"/>
      <c r="D135" s="25" t="s">
        <v>92</v>
      </c>
      <c r="E135" s="25"/>
      <c r="F135" s="339">
        <v>0.50230647604099998</v>
      </c>
      <c r="G135" s="25"/>
      <c r="H135" s="25"/>
      <c r="I135" s="25" t="s">
        <v>396</v>
      </c>
      <c r="J135" s="25"/>
      <c r="K135" s="25"/>
      <c r="L135" s="20"/>
    </row>
    <row r="136" spans="2:14">
      <c r="B136" s="19"/>
      <c r="C136" s="12"/>
      <c r="D136" s="25" t="s">
        <v>93</v>
      </c>
      <c r="E136" s="25"/>
      <c r="F136" s="339">
        <v>0.32160130968840722</v>
      </c>
      <c r="G136" s="25"/>
      <c r="H136" s="25"/>
      <c r="I136" s="25"/>
      <c r="J136" s="25"/>
      <c r="K136" s="25"/>
      <c r="L136" s="20"/>
    </row>
    <row r="137" spans="2:14">
      <c r="B137" s="19"/>
      <c r="C137" s="12"/>
      <c r="D137" s="25" t="s">
        <v>94</v>
      </c>
      <c r="E137" s="25"/>
      <c r="F137" s="339">
        <v>0.17609221427059263</v>
      </c>
      <c r="G137" s="25"/>
      <c r="H137" s="25"/>
      <c r="I137" s="25"/>
      <c r="J137" s="25"/>
      <c r="K137" s="25"/>
      <c r="L137" s="20"/>
    </row>
    <row r="138" spans="2:14">
      <c r="B138" s="19"/>
      <c r="C138" s="12"/>
      <c r="D138" s="25"/>
      <c r="E138" s="25"/>
      <c r="F138" s="12"/>
      <c r="G138" s="25"/>
      <c r="H138" s="25"/>
      <c r="I138" s="25"/>
      <c r="J138" s="25"/>
      <c r="K138" s="25"/>
      <c r="L138" s="20"/>
    </row>
    <row r="139" spans="2:14">
      <c r="B139" s="19"/>
      <c r="C139" s="12"/>
      <c r="D139" s="25"/>
      <c r="E139" s="25"/>
      <c r="F139" s="198">
        <f>SUM(F95:F137)-9</f>
        <v>0</v>
      </c>
      <c r="G139" s="25"/>
      <c r="H139" s="25"/>
      <c r="I139" s="25"/>
      <c r="J139" s="25"/>
      <c r="K139" s="25"/>
      <c r="L139" s="20"/>
      <c r="N139" s="198">
        <f>SUM(F139:M139)</f>
        <v>0</v>
      </c>
    </row>
    <row r="140" spans="2:14">
      <c r="B140" s="21"/>
      <c r="C140" s="22"/>
      <c r="D140" s="22"/>
      <c r="E140" s="22"/>
      <c r="F140" s="22"/>
      <c r="G140" s="22"/>
      <c r="H140" s="22"/>
      <c r="I140" s="22"/>
      <c r="J140" s="22"/>
      <c r="K140" s="22"/>
      <c r="L140" s="23"/>
    </row>
    <row r="141" spans="2:14">
      <c r="C141" s="12"/>
      <c r="D141" s="12"/>
      <c r="E141" s="12"/>
      <c r="F141" s="12"/>
      <c r="G141" s="12"/>
      <c r="H141" s="12"/>
      <c r="I141" s="12"/>
      <c r="J141" s="12"/>
      <c r="K141" s="12"/>
      <c r="L141" s="12"/>
    </row>
    <row r="142" spans="2:14">
      <c r="B142" s="16"/>
      <c r="C142" s="17"/>
      <c r="D142" s="17"/>
      <c r="E142" s="17"/>
      <c r="F142" s="17"/>
      <c r="G142" s="17"/>
      <c r="H142" s="17"/>
      <c r="I142" s="17"/>
      <c r="J142" s="17"/>
      <c r="K142" s="17"/>
      <c r="L142" s="18"/>
    </row>
    <row r="143" spans="2:14" ht="12" customHeight="1">
      <c r="B143" s="19"/>
      <c r="C143" s="12"/>
      <c r="D143" s="26" t="s">
        <v>292</v>
      </c>
      <c r="F143" s="248" t="s">
        <v>293</v>
      </c>
      <c r="G143" s="248" t="s">
        <v>290</v>
      </c>
      <c r="H143" s="248" t="s">
        <v>291</v>
      </c>
      <c r="I143" s="12"/>
      <c r="J143" s="12"/>
      <c r="K143" s="12"/>
      <c r="L143" s="20"/>
    </row>
    <row r="144" spans="2:14" ht="12" customHeight="1">
      <c r="B144" s="19"/>
      <c r="C144" s="12"/>
      <c r="F144" s="248"/>
      <c r="G144" s="248">
        <v>2015</v>
      </c>
      <c r="H144" s="248">
        <v>2015</v>
      </c>
      <c r="I144" s="12"/>
      <c r="J144" s="12"/>
      <c r="K144" s="12"/>
      <c r="L144" s="20"/>
    </row>
    <row r="145" spans="2:12" ht="12" customHeight="1">
      <c r="B145" s="19"/>
      <c r="C145" s="12"/>
      <c r="D145" s="12"/>
      <c r="F145" s="235"/>
      <c r="G145" s="235" t="s">
        <v>87</v>
      </c>
      <c r="H145" s="235" t="s">
        <v>87</v>
      </c>
      <c r="I145" s="12"/>
      <c r="J145" s="12"/>
      <c r="K145" s="12"/>
      <c r="L145" s="20"/>
    </row>
    <row r="146" spans="2:12">
      <c r="B146" s="19"/>
      <c r="C146" s="12"/>
      <c r="D146" s="25" t="s">
        <v>125</v>
      </c>
      <c r="F146" s="250">
        <v>411583</v>
      </c>
      <c r="G146" s="631">
        <v>649.66117553999993</v>
      </c>
      <c r="H146" s="631">
        <v>26</v>
      </c>
      <c r="I146" s="12"/>
      <c r="J146" s="26" t="s">
        <v>90</v>
      </c>
      <c r="K146" s="12"/>
      <c r="L146" s="20"/>
    </row>
    <row r="147" spans="2:12">
      <c r="B147" s="19"/>
      <c r="C147" s="12"/>
      <c r="D147" s="25" t="s">
        <v>126</v>
      </c>
      <c r="F147" s="250">
        <v>411584</v>
      </c>
      <c r="G147" s="631">
        <v>649.66117553999993</v>
      </c>
      <c r="H147" s="631">
        <v>26</v>
      </c>
      <c r="I147" s="12"/>
      <c r="J147" s="324" t="s">
        <v>591</v>
      </c>
      <c r="K147" s="12"/>
      <c r="L147" s="20"/>
    </row>
    <row r="148" spans="2:12">
      <c r="B148" s="19"/>
      <c r="C148" s="12"/>
      <c r="D148" s="25" t="s">
        <v>127</v>
      </c>
      <c r="F148" s="250">
        <v>411585</v>
      </c>
      <c r="G148" s="631">
        <v>713.70979524000006</v>
      </c>
      <c r="H148" s="631">
        <v>26</v>
      </c>
      <c r="I148" s="12"/>
      <c r="J148" s="324"/>
      <c r="K148" s="12"/>
      <c r="L148" s="20"/>
    </row>
    <row r="149" spans="2:12">
      <c r="B149" s="19"/>
      <c r="C149" s="12"/>
      <c r="D149" s="25" t="s">
        <v>289</v>
      </c>
      <c r="F149" s="250">
        <v>100913</v>
      </c>
      <c r="G149" s="631">
        <v>649.66117553999993</v>
      </c>
      <c r="H149" s="631">
        <v>26</v>
      </c>
      <c r="I149" s="12"/>
      <c r="J149" s="12"/>
      <c r="K149" s="12"/>
      <c r="L149" s="20"/>
    </row>
    <row r="150" spans="2:12">
      <c r="B150" s="19"/>
      <c r="C150" s="12"/>
      <c r="D150" s="25" t="s">
        <v>128</v>
      </c>
      <c r="F150" s="250">
        <v>100915</v>
      </c>
      <c r="G150" s="631">
        <v>713.70979524000006</v>
      </c>
      <c r="H150" s="631">
        <v>26</v>
      </c>
      <c r="I150" s="12"/>
      <c r="K150" s="12"/>
      <c r="L150" s="20"/>
    </row>
    <row r="151" spans="2:12">
      <c r="B151" s="19"/>
      <c r="C151" s="12"/>
      <c r="D151" s="25" t="s">
        <v>129</v>
      </c>
      <c r="F151" s="250">
        <v>100916</v>
      </c>
      <c r="G151" s="631">
        <v>915.40512179999996</v>
      </c>
      <c r="H151" s="631">
        <v>26</v>
      </c>
      <c r="I151" s="12"/>
      <c r="J151" s="324"/>
      <c r="K151" s="12"/>
      <c r="L151" s="20"/>
    </row>
    <row r="152" spans="2:12">
      <c r="B152" s="19"/>
      <c r="C152" s="12"/>
      <c r="D152" s="25" t="s">
        <v>130</v>
      </c>
      <c r="F152" s="250">
        <v>400538</v>
      </c>
      <c r="G152" s="631">
        <v>316.16777789999998</v>
      </c>
      <c r="H152" s="631">
        <v>130.41999999999999</v>
      </c>
      <c r="I152" s="12"/>
      <c r="J152" s="24"/>
      <c r="K152" s="12"/>
      <c r="L152" s="20"/>
    </row>
    <row r="153" spans="2:12">
      <c r="B153" s="19"/>
      <c r="C153" s="12"/>
      <c r="D153" s="25" t="s">
        <v>131</v>
      </c>
      <c r="F153" s="250">
        <v>400539</v>
      </c>
      <c r="G153" s="631">
        <v>316.16777789999998</v>
      </c>
      <c r="H153" s="631">
        <v>130.41999999999999</v>
      </c>
      <c r="I153" s="12"/>
      <c r="J153" s="320"/>
      <c r="K153" s="12"/>
      <c r="L153" s="20"/>
    </row>
    <row r="154" spans="2:12">
      <c r="B154" s="19"/>
      <c r="C154" s="12"/>
      <c r="D154" s="25" t="s">
        <v>132</v>
      </c>
      <c r="F154" s="250">
        <v>400682</v>
      </c>
      <c r="G154" s="631">
        <v>316.16777789999998</v>
      </c>
      <c r="H154" s="631">
        <v>130.41999999999999</v>
      </c>
      <c r="I154" s="12"/>
      <c r="J154" s="320"/>
      <c r="K154" s="12"/>
      <c r="L154" s="20"/>
    </row>
    <row r="155" spans="2:12">
      <c r="B155" s="19"/>
      <c r="C155" s="12"/>
      <c r="D155" s="25" t="s">
        <v>133</v>
      </c>
      <c r="F155" s="250">
        <v>400683</v>
      </c>
      <c r="G155" s="631">
        <v>366.59160953999998</v>
      </c>
      <c r="H155" s="631">
        <v>130.41999999999999</v>
      </c>
      <c r="I155" s="12"/>
      <c r="J155" s="320"/>
      <c r="K155" s="12"/>
      <c r="L155" s="20"/>
    </row>
    <row r="156" spans="2:12">
      <c r="B156" s="19"/>
      <c r="C156" s="12"/>
      <c r="D156" s="25" t="s">
        <v>134</v>
      </c>
      <c r="F156" s="250">
        <v>400684</v>
      </c>
      <c r="G156" s="631">
        <v>366.59160953999998</v>
      </c>
      <c r="H156" s="631">
        <v>130.41999999999999</v>
      </c>
      <c r="I156" s="12"/>
      <c r="J156" s="320"/>
      <c r="K156" s="12"/>
      <c r="L156" s="20"/>
    </row>
    <row r="157" spans="2:12">
      <c r="B157" s="19"/>
      <c r="C157" s="12"/>
      <c r="D157" s="25" t="s">
        <v>135</v>
      </c>
      <c r="F157" s="250">
        <v>400685</v>
      </c>
      <c r="G157" s="631">
        <v>1203.34304376</v>
      </c>
      <c r="H157" s="631">
        <v>130.41999999999999</v>
      </c>
      <c r="I157" s="12"/>
      <c r="J157" s="320"/>
      <c r="K157" s="12"/>
      <c r="L157" s="20"/>
    </row>
    <row r="158" spans="2:12">
      <c r="B158" s="19"/>
      <c r="C158" s="12"/>
      <c r="D158" s="25" t="s">
        <v>136</v>
      </c>
      <c r="F158" s="250">
        <v>400116</v>
      </c>
      <c r="G158" s="631">
        <v>66.570912719999995</v>
      </c>
      <c r="H158" s="631">
        <v>0</v>
      </c>
      <c r="I158" s="12"/>
      <c r="J158" s="320"/>
      <c r="K158" s="12"/>
      <c r="L158" s="20"/>
    </row>
    <row r="159" spans="2:12">
      <c r="B159" s="19"/>
      <c r="C159" s="12"/>
      <c r="D159" s="25" t="s">
        <v>137</v>
      </c>
      <c r="F159" s="250">
        <v>400165</v>
      </c>
      <c r="G159" s="631">
        <v>621.72870785999999</v>
      </c>
      <c r="H159" s="631">
        <v>0</v>
      </c>
      <c r="I159" s="12"/>
      <c r="J159" s="320"/>
      <c r="K159" s="12"/>
      <c r="L159" s="20"/>
    </row>
    <row r="160" spans="2:12">
      <c r="B160" s="19"/>
      <c r="C160" s="12"/>
      <c r="D160" s="25" t="s">
        <v>120</v>
      </c>
      <c r="F160" s="250">
        <v>100337</v>
      </c>
      <c r="G160" s="631">
        <v>204.41587841999998</v>
      </c>
      <c r="H160" s="631">
        <v>0</v>
      </c>
      <c r="I160" s="12"/>
      <c r="J160" s="320"/>
      <c r="K160" s="12"/>
      <c r="L160" s="20"/>
    </row>
    <row r="161" spans="2:12">
      <c r="B161" s="19"/>
      <c r="C161" s="12"/>
      <c r="D161" s="25" t="s">
        <v>121</v>
      </c>
      <c r="F161" s="250">
        <v>100339</v>
      </c>
      <c r="G161" s="631">
        <v>272.56184747999998</v>
      </c>
      <c r="H161" s="631">
        <v>0</v>
      </c>
      <c r="I161" s="12"/>
      <c r="J161" s="320"/>
      <c r="K161" s="12"/>
      <c r="L161" s="20"/>
    </row>
    <row r="162" spans="2:12">
      <c r="B162" s="19"/>
      <c r="C162" s="12"/>
      <c r="D162" s="25" t="s">
        <v>122</v>
      </c>
      <c r="F162" s="250">
        <v>100495</v>
      </c>
      <c r="G162" s="631">
        <v>1375.0902710999999</v>
      </c>
      <c r="H162" s="631">
        <v>0</v>
      </c>
      <c r="I162" s="12"/>
      <c r="J162" s="320"/>
      <c r="K162" s="12"/>
      <c r="L162" s="20"/>
    </row>
    <row r="163" spans="2:12">
      <c r="B163" s="19"/>
      <c r="C163" s="12"/>
      <c r="D163" s="25" t="s">
        <v>123</v>
      </c>
      <c r="F163" s="250">
        <v>100496</v>
      </c>
      <c r="G163" s="631">
        <v>1384.9040836799998</v>
      </c>
      <c r="H163" s="631">
        <v>0</v>
      </c>
      <c r="I163" s="12"/>
      <c r="J163" s="320"/>
      <c r="K163" s="12"/>
      <c r="L163" s="20"/>
    </row>
    <row r="164" spans="2:12">
      <c r="B164" s="19"/>
      <c r="C164" s="12"/>
      <c r="D164" s="25" t="s">
        <v>124</v>
      </c>
      <c r="F164" s="250">
        <v>411427</v>
      </c>
      <c r="G164" s="631">
        <v>719.55190485103969</v>
      </c>
      <c r="H164" s="631">
        <v>0</v>
      </c>
      <c r="I164" s="12"/>
      <c r="J164" s="320"/>
      <c r="K164" s="12"/>
      <c r="L164" s="20"/>
    </row>
    <row r="165" spans="2:12">
      <c r="B165" s="19"/>
      <c r="C165" s="12"/>
      <c r="D165" s="25" t="s">
        <v>414</v>
      </c>
      <c r="F165" s="250">
        <v>100497</v>
      </c>
      <c r="G165" s="631">
        <f>142.42+32.57</f>
        <v>174.98999999999998</v>
      </c>
      <c r="H165" s="631">
        <v>0</v>
      </c>
      <c r="I165" s="12"/>
      <c r="J165" s="320"/>
      <c r="K165" s="12"/>
      <c r="L165" s="20"/>
    </row>
    <row r="166" spans="2:12">
      <c r="B166" s="19"/>
      <c r="C166" s="12"/>
      <c r="D166" s="25" t="s">
        <v>436</v>
      </c>
      <c r="F166" s="250">
        <v>100056</v>
      </c>
      <c r="G166" s="632">
        <v>347.16</v>
      </c>
      <c r="H166" s="633">
        <v>0</v>
      </c>
      <c r="I166" s="12"/>
      <c r="J166" s="352"/>
      <c r="K166" s="12"/>
      <c r="L166" s="20"/>
    </row>
    <row r="167" spans="2:12">
      <c r="B167" s="21"/>
      <c r="C167" s="22"/>
      <c r="D167" s="22"/>
      <c r="E167" s="22"/>
      <c r="F167" s="22"/>
      <c r="G167" s="22"/>
      <c r="H167" s="22"/>
      <c r="I167" s="22"/>
      <c r="J167" s="22"/>
      <c r="K167" s="22"/>
      <c r="L167" s="23"/>
    </row>
    <row r="168" spans="2:12">
      <c r="C168" s="12"/>
      <c r="D168" s="12"/>
      <c r="E168" s="12"/>
      <c r="F168" s="12"/>
      <c r="G168" s="12"/>
      <c r="H168" s="12"/>
      <c r="I168" s="12"/>
      <c r="J168" s="12"/>
      <c r="K168" s="12"/>
      <c r="L168" s="12"/>
    </row>
    <row r="169" spans="2:12">
      <c r="B169" s="16"/>
      <c r="C169" s="17"/>
      <c r="D169" s="17"/>
      <c r="E169" s="17"/>
      <c r="F169" s="17"/>
      <c r="G169" s="17"/>
      <c r="H169" s="17"/>
      <c r="I169" s="17"/>
      <c r="J169" s="17"/>
      <c r="K169" s="17"/>
      <c r="L169" s="18"/>
    </row>
    <row r="170" spans="2:12">
      <c r="B170" s="19"/>
      <c r="C170" s="12"/>
      <c r="D170" s="26"/>
      <c r="E170" s="26"/>
      <c r="F170" s="240">
        <v>2015</v>
      </c>
      <c r="G170" s="240">
        <v>2016</v>
      </c>
      <c r="H170" s="240">
        <v>2017</v>
      </c>
      <c r="I170" s="240">
        <v>2018</v>
      </c>
      <c r="J170" s="240">
        <v>2019</v>
      </c>
      <c r="K170" s="240">
        <v>2020</v>
      </c>
      <c r="L170" s="20"/>
    </row>
    <row r="171" spans="2:12" ht="13.5" customHeight="1">
      <c r="B171" s="19"/>
      <c r="C171" s="26" t="s">
        <v>271</v>
      </c>
      <c r="D171" s="12"/>
      <c r="E171" s="12"/>
      <c r="F171" s="235" t="s">
        <v>87</v>
      </c>
      <c r="G171" s="235" t="s">
        <v>87</v>
      </c>
      <c r="H171" s="235" t="s">
        <v>87</v>
      </c>
      <c r="I171" s="235" t="s">
        <v>87</v>
      </c>
      <c r="J171" s="235" t="s">
        <v>87</v>
      </c>
      <c r="K171" s="235" t="s">
        <v>87</v>
      </c>
      <c r="L171" s="20"/>
    </row>
    <row r="172" spans="2:12">
      <c r="B172" s="19"/>
      <c r="C172" s="12"/>
      <c r="D172" s="186" t="s">
        <v>70</v>
      </c>
      <c r="E172" s="12"/>
      <c r="F172" s="506">
        <v>2819098.4104302609</v>
      </c>
      <c r="G172" s="237">
        <v>394781.40238611941</v>
      </c>
      <c r="H172" s="237">
        <v>373673.80449235858</v>
      </c>
      <c r="I172" s="237">
        <v>353738.66713147931</v>
      </c>
      <c r="J172" s="237">
        <v>214294.93047649582</v>
      </c>
      <c r="K172" s="237">
        <v>690619.27634904929</v>
      </c>
      <c r="L172" s="20"/>
    </row>
    <row r="173" spans="2:12">
      <c r="B173" s="19"/>
      <c r="C173" s="12"/>
      <c r="D173" s="186" t="s">
        <v>257</v>
      </c>
      <c r="E173" s="12"/>
      <c r="F173" s="506">
        <v>1805016.2316206659</v>
      </c>
      <c r="G173" s="237">
        <v>99000.258446534877</v>
      </c>
      <c r="H173" s="237">
        <v>217626.41430373446</v>
      </c>
      <c r="I173" s="237">
        <v>52819.968586186456</v>
      </c>
      <c r="J173" s="237">
        <v>31888.499961911682</v>
      </c>
      <c r="K173" s="237">
        <v>896584.42604268703</v>
      </c>
      <c r="L173" s="20"/>
    </row>
    <row r="174" spans="2:12">
      <c r="B174" s="19"/>
      <c r="C174" s="12"/>
      <c r="D174" s="186" t="s">
        <v>77</v>
      </c>
      <c r="E174" s="12"/>
      <c r="F174" s="506">
        <v>988447.54409352341</v>
      </c>
      <c r="G174" s="237">
        <v>170521.21272663487</v>
      </c>
      <c r="H174" s="237">
        <v>107731.76619928764</v>
      </c>
      <c r="I174" s="237">
        <v>139608.23891536376</v>
      </c>
      <c r="J174" s="237">
        <v>84323.282664494254</v>
      </c>
      <c r="K174" s="237">
        <v>208571.10728024831</v>
      </c>
      <c r="L174" s="20"/>
    </row>
    <row r="175" spans="2:12">
      <c r="B175" s="19"/>
      <c r="C175" s="12"/>
      <c r="D175" s="12"/>
      <c r="E175" s="12"/>
      <c r="F175" s="12"/>
      <c r="G175" s="12"/>
      <c r="H175" s="12"/>
      <c r="I175" s="12"/>
      <c r="J175" s="12"/>
      <c r="K175" s="12"/>
      <c r="L175" s="20"/>
    </row>
    <row r="176" spans="2:12">
      <c r="B176" s="19"/>
      <c r="C176" s="12"/>
      <c r="D176" s="26"/>
      <c r="E176" s="12"/>
      <c r="F176" s="340">
        <v>2015</v>
      </c>
      <c r="G176" s="340">
        <v>2016</v>
      </c>
      <c r="H176" s="340">
        <v>2017</v>
      </c>
      <c r="I176" s="340">
        <v>2018</v>
      </c>
      <c r="J176" s="340">
        <v>2019</v>
      </c>
      <c r="K176" s="340">
        <v>2020</v>
      </c>
      <c r="L176" s="20"/>
    </row>
    <row r="177" spans="2:12">
      <c r="B177" s="19"/>
      <c r="C177" s="26" t="s">
        <v>272</v>
      </c>
      <c r="E177" s="12"/>
      <c r="F177" s="235" t="s">
        <v>87</v>
      </c>
      <c r="G177" s="235" t="s">
        <v>87</v>
      </c>
      <c r="H177" s="235" t="s">
        <v>87</v>
      </c>
      <c r="I177" s="235" t="s">
        <v>87</v>
      </c>
      <c r="J177" s="235" t="s">
        <v>87</v>
      </c>
      <c r="K177" s="235" t="s">
        <v>87</v>
      </c>
      <c r="L177" s="20"/>
    </row>
    <row r="178" spans="2:12">
      <c r="B178" s="19"/>
      <c r="C178" s="12"/>
      <c r="D178" s="186" t="s">
        <v>70</v>
      </c>
      <c r="E178" s="12"/>
      <c r="F178" s="236"/>
      <c r="G178" s="634">
        <v>0</v>
      </c>
      <c r="H178" s="634">
        <v>0</v>
      </c>
      <c r="I178" s="634">
        <v>0</v>
      </c>
      <c r="J178" s="634">
        <v>0</v>
      </c>
      <c r="K178" s="634">
        <v>0</v>
      </c>
      <c r="L178" s="20"/>
    </row>
    <row r="179" spans="2:12">
      <c r="B179" s="19"/>
      <c r="C179" s="12"/>
      <c r="D179" s="186" t="s">
        <v>257</v>
      </c>
      <c r="E179" s="12"/>
      <c r="F179" s="236"/>
      <c r="G179" s="634">
        <v>0</v>
      </c>
      <c r="H179" s="634">
        <v>0</v>
      </c>
      <c r="I179" s="634">
        <v>0</v>
      </c>
      <c r="J179" s="634">
        <v>0</v>
      </c>
      <c r="K179" s="634">
        <v>0</v>
      </c>
      <c r="L179" s="20"/>
    </row>
    <row r="180" spans="2:12">
      <c r="B180" s="19"/>
      <c r="C180" s="12"/>
      <c r="D180" s="186" t="s">
        <v>77</v>
      </c>
      <c r="E180" s="12"/>
      <c r="F180" s="236"/>
      <c r="G180" s="634">
        <v>0</v>
      </c>
      <c r="H180" s="634">
        <v>0</v>
      </c>
      <c r="I180" s="634">
        <v>0</v>
      </c>
      <c r="J180" s="634">
        <v>0</v>
      </c>
      <c r="K180" s="634">
        <v>0</v>
      </c>
      <c r="L180" s="20"/>
    </row>
    <row r="181" spans="2:12">
      <c r="B181" s="19"/>
      <c r="C181" s="12"/>
      <c r="D181" s="186"/>
      <c r="E181" s="12"/>
      <c r="F181" s="12"/>
      <c r="G181" s="12"/>
      <c r="H181" s="12"/>
      <c r="I181" s="12"/>
      <c r="J181" s="12"/>
      <c r="K181" s="12"/>
      <c r="L181" s="20"/>
    </row>
    <row r="182" spans="2:12">
      <c r="B182" s="19"/>
      <c r="C182" s="12"/>
      <c r="D182" s="186"/>
      <c r="E182" s="12"/>
      <c r="F182" s="340">
        <v>2015</v>
      </c>
      <c r="G182" s="340">
        <v>2016</v>
      </c>
      <c r="H182" s="340">
        <v>2017</v>
      </c>
      <c r="I182" s="340">
        <v>2018</v>
      </c>
      <c r="J182" s="340">
        <v>2019</v>
      </c>
      <c r="K182" s="340">
        <v>2020</v>
      </c>
      <c r="L182" s="20"/>
    </row>
    <row r="183" spans="2:12">
      <c r="B183" s="19"/>
      <c r="C183" s="26" t="s">
        <v>410</v>
      </c>
      <c r="D183" s="186"/>
      <c r="E183" s="12"/>
      <c r="F183" s="235" t="s">
        <v>87</v>
      </c>
      <c r="G183" s="235" t="s">
        <v>87</v>
      </c>
      <c r="H183" s="235" t="s">
        <v>87</v>
      </c>
      <c r="I183" s="235" t="s">
        <v>87</v>
      </c>
      <c r="J183" s="235" t="s">
        <v>87</v>
      </c>
      <c r="K183" s="235" t="s">
        <v>87</v>
      </c>
      <c r="L183" s="20"/>
    </row>
    <row r="184" spans="2:12">
      <c r="B184" s="19"/>
      <c r="C184" s="12"/>
      <c r="D184" s="268" t="s">
        <v>409</v>
      </c>
      <c r="E184" s="12"/>
      <c r="F184" s="635">
        <v>-377633.92526801297</v>
      </c>
      <c r="G184" s="635">
        <v>-503511.90035735065</v>
      </c>
      <c r="H184" s="635">
        <v>-503511.90035735065</v>
      </c>
      <c r="I184" s="635">
        <v>-503511.90035735065</v>
      </c>
      <c r="J184" s="635">
        <v>-503511.90035735065</v>
      </c>
      <c r="K184" s="635">
        <v>-503511.90035735065</v>
      </c>
      <c r="L184" s="20"/>
    </row>
    <row r="185" spans="2:12">
      <c r="B185" s="19"/>
      <c r="C185" s="12"/>
      <c r="D185" s="268" t="s">
        <v>528</v>
      </c>
      <c r="E185" s="12"/>
      <c r="F185" s="635">
        <v>-12154</v>
      </c>
      <c r="G185" s="635">
        <v>-16206</v>
      </c>
      <c r="H185" s="635">
        <v>-16206</v>
      </c>
      <c r="I185" s="635">
        <v>-16206</v>
      </c>
      <c r="J185" s="635">
        <v>-16206</v>
      </c>
      <c r="K185" s="635">
        <v>-16206</v>
      </c>
      <c r="L185" s="20"/>
    </row>
    <row r="186" spans="2:12">
      <c r="B186" s="21"/>
      <c r="C186" s="22"/>
      <c r="D186" s="172"/>
      <c r="E186" s="172"/>
      <c r="F186" s="172"/>
      <c r="G186" s="172"/>
      <c r="H186" s="172"/>
      <c r="I186" s="172"/>
      <c r="J186" s="172"/>
      <c r="K186" s="172"/>
      <c r="L186" s="23"/>
    </row>
    <row r="187" spans="2:12">
      <c r="C187" s="12"/>
      <c r="D187" s="12"/>
      <c r="E187" s="12"/>
      <c r="F187" s="12"/>
      <c r="G187" s="12"/>
      <c r="H187" s="12"/>
      <c r="I187" s="12"/>
      <c r="J187" s="12"/>
      <c r="K187" s="12"/>
      <c r="L187" s="12"/>
    </row>
    <row r="188" spans="2:12">
      <c r="B188" s="16"/>
      <c r="C188" s="17"/>
      <c r="D188" s="17"/>
      <c r="E188" s="17"/>
      <c r="F188" s="17"/>
      <c r="G188" s="17"/>
      <c r="H188" s="17"/>
      <c r="I188" s="17"/>
      <c r="J188" s="17"/>
      <c r="K188" s="17"/>
      <c r="L188" s="18"/>
    </row>
    <row r="189" spans="2:12">
      <c r="B189" s="19"/>
      <c r="C189" s="12"/>
      <c r="D189" s="12"/>
      <c r="E189" s="12"/>
      <c r="F189" s="190">
        <v>2015</v>
      </c>
      <c r="G189" s="190">
        <v>2016</v>
      </c>
      <c r="H189" s="190">
        <v>2017</v>
      </c>
      <c r="I189" s="190">
        <v>2018</v>
      </c>
      <c r="J189" s="190">
        <v>2019</v>
      </c>
      <c r="K189" s="190">
        <v>2020</v>
      </c>
      <c r="L189" s="20"/>
    </row>
    <row r="190" spans="2:12" ht="13.5" customHeight="1">
      <c r="B190" s="19"/>
      <c r="C190" s="26" t="s">
        <v>263</v>
      </c>
      <c r="D190" s="12"/>
      <c r="E190" s="12"/>
      <c r="F190" s="235" t="s">
        <v>87</v>
      </c>
      <c r="G190" s="235" t="s">
        <v>87</v>
      </c>
      <c r="H190" s="235" t="s">
        <v>87</v>
      </c>
      <c r="I190" s="235" t="s">
        <v>87</v>
      </c>
      <c r="J190" s="235" t="s">
        <v>87</v>
      </c>
      <c r="K190" s="235" t="s">
        <v>87</v>
      </c>
      <c r="L190" s="20"/>
    </row>
    <row r="191" spans="2:12">
      <c r="B191" s="19"/>
      <c r="C191" s="12"/>
      <c r="D191" s="186" t="s">
        <v>226</v>
      </c>
      <c r="E191" s="12"/>
      <c r="F191" s="634">
        <v>0</v>
      </c>
      <c r="G191" s="634">
        <v>0</v>
      </c>
      <c r="H191" s="634">
        <v>0</v>
      </c>
      <c r="I191" s="634">
        <v>0</v>
      </c>
      <c r="J191" s="634">
        <v>0</v>
      </c>
      <c r="K191" s="634">
        <v>0</v>
      </c>
      <c r="L191" s="20"/>
    </row>
    <row r="192" spans="2:12">
      <c r="B192" s="19"/>
      <c r="C192" s="12"/>
      <c r="D192" s="186" t="s">
        <v>227</v>
      </c>
      <c r="E192" s="12"/>
      <c r="F192" s="368"/>
      <c r="G192" s="367">
        <f>($G$166*(1+G17))*'PAL Vols'!L124</f>
        <v>373075.73407124955</v>
      </c>
      <c r="H192" s="367">
        <f>($G$166*(1+H17))*'PAL Vols'!M124</f>
        <v>399927.76757922606</v>
      </c>
      <c r="I192" s="367">
        <f>($G$166*(1+I17))*'PAL Vols'!N124</f>
        <v>406664.04453810112</v>
      </c>
      <c r="J192" s="367">
        <f>($G$166*(1+J17))*'PAL Vols'!O124</f>
        <v>413513.78555460175</v>
      </c>
      <c r="K192" s="367">
        <f>($G$166*(1+K17))*'PAL Vols'!P124</f>
        <v>420478.90178713953</v>
      </c>
      <c r="L192" s="20"/>
    </row>
    <row r="193" spans="2:14">
      <c r="B193" s="19"/>
      <c r="C193" s="12"/>
      <c r="D193" s="186" t="s">
        <v>228</v>
      </c>
      <c r="E193" s="12"/>
      <c r="F193" s="634">
        <v>0</v>
      </c>
      <c r="G193" s="634">
        <v>0</v>
      </c>
      <c r="H193" s="634">
        <v>0</v>
      </c>
      <c r="I193" s="634">
        <v>0</v>
      </c>
      <c r="J193" s="634">
        <v>0</v>
      </c>
      <c r="K193" s="634">
        <v>0</v>
      </c>
      <c r="L193" s="20"/>
    </row>
    <row r="194" spans="2:14">
      <c r="B194" s="19"/>
      <c r="C194" s="12"/>
      <c r="D194" s="186" t="s">
        <v>229</v>
      </c>
      <c r="E194" s="12"/>
      <c r="F194" s="634">
        <v>0</v>
      </c>
      <c r="G194" s="634">
        <v>0</v>
      </c>
      <c r="H194" s="634">
        <v>0</v>
      </c>
      <c r="I194" s="634">
        <v>0</v>
      </c>
      <c r="J194" s="634">
        <v>0</v>
      </c>
      <c r="K194" s="634">
        <v>0</v>
      </c>
      <c r="L194" s="20"/>
    </row>
    <row r="195" spans="2:14">
      <c r="B195" s="19"/>
      <c r="C195" s="12"/>
      <c r="D195" s="186" t="s">
        <v>230</v>
      </c>
      <c r="E195" s="12"/>
      <c r="F195" s="634">
        <v>0</v>
      </c>
      <c r="G195" s="634">
        <v>0</v>
      </c>
      <c r="H195" s="634">
        <v>0</v>
      </c>
      <c r="I195" s="634">
        <v>0</v>
      </c>
      <c r="J195" s="634">
        <v>0</v>
      </c>
      <c r="K195" s="634">
        <v>0</v>
      </c>
      <c r="L195" s="20"/>
    </row>
    <row r="196" spans="2:14">
      <c r="B196" s="19"/>
      <c r="C196" s="12"/>
      <c r="D196" s="186" t="s">
        <v>231</v>
      </c>
      <c r="E196" s="12"/>
      <c r="F196" s="634">
        <v>0</v>
      </c>
      <c r="G196" s="634">
        <v>0</v>
      </c>
      <c r="H196" s="634">
        <v>0</v>
      </c>
      <c r="I196" s="634">
        <v>0</v>
      </c>
      <c r="J196" s="634">
        <v>0</v>
      </c>
      <c r="K196" s="634">
        <v>0</v>
      </c>
      <c r="L196" s="20"/>
    </row>
    <row r="197" spans="2:14">
      <c r="B197" s="19"/>
      <c r="C197" s="12"/>
      <c r="D197" s="161" t="s">
        <v>281</v>
      </c>
      <c r="E197" s="12"/>
      <c r="F197" s="634">
        <v>0</v>
      </c>
      <c r="G197" s="634">
        <v>0</v>
      </c>
      <c r="H197" s="634">
        <v>0</v>
      </c>
      <c r="I197" s="634">
        <v>0</v>
      </c>
      <c r="J197" s="634">
        <v>0</v>
      </c>
      <c r="K197" s="634">
        <v>0</v>
      </c>
      <c r="L197" s="20"/>
    </row>
    <row r="198" spans="2:14">
      <c r="B198" s="19"/>
      <c r="C198" s="12"/>
      <c r="D198" s="259" t="s">
        <v>310</v>
      </c>
      <c r="E198" s="12"/>
      <c r="F198" s="634">
        <v>0</v>
      </c>
      <c r="G198" s="634">
        <v>0</v>
      </c>
      <c r="H198" s="634">
        <v>0</v>
      </c>
      <c r="I198" s="634">
        <v>0</v>
      </c>
      <c r="J198" s="634">
        <v>0</v>
      </c>
      <c r="K198" s="634">
        <v>0</v>
      </c>
      <c r="L198" s="20"/>
    </row>
    <row r="199" spans="2:14">
      <c r="B199" s="19"/>
      <c r="C199" s="12"/>
      <c r="D199" s="186" t="s">
        <v>233</v>
      </c>
      <c r="E199" s="12"/>
      <c r="F199" s="634">
        <v>0</v>
      </c>
      <c r="G199" s="634">
        <v>0</v>
      </c>
      <c r="H199" s="634">
        <v>0</v>
      </c>
      <c r="I199" s="634">
        <v>0</v>
      </c>
      <c r="J199" s="634">
        <v>0</v>
      </c>
      <c r="K199" s="634">
        <v>0</v>
      </c>
      <c r="L199" s="20"/>
    </row>
    <row r="200" spans="2:14">
      <c r="B200" s="21"/>
      <c r="C200" s="22"/>
      <c r="D200" s="22"/>
      <c r="E200" s="22"/>
      <c r="F200" s="22"/>
      <c r="G200" s="22"/>
      <c r="H200" s="22"/>
      <c r="I200" s="22"/>
      <c r="J200" s="22"/>
      <c r="K200" s="22"/>
      <c r="L200" s="23"/>
    </row>
    <row r="201" spans="2:14">
      <c r="C201" s="12"/>
      <c r="D201" s="12"/>
      <c r="E201" s="12"/>
      <c r="F201" s="12"/>
      <c r="G201" s="12"/>
      <c r="H201" s="12"/>
      <c r="I201" s="12"/>
      <c r="J201" s="12"/>
      <c r="K201" s="12"/>
      <c r="L201" s="12"/>
    </row>
    <row r="202" spans="2:14" s="12" customFormat="1">
      <c r="B202" s="16"/>
      <c r="C202" s="17"/>
      <c r="D202" s="17"/>
      <c r="E202" s="17"/>
      <c r="F202" s="17"/>
      <c r="G202" s="17"/>
      <c r="H202" s="17"/>
      <c r="I202" s="17"/>
      <c r="J202" s="17"/>
      <c r="K202" s="17"/>
      <c r="L202" s="18"/>
      <c r="N202" s="43"/>
    </row>
    <row r="203" spans="2:14">
      <c r="B203" s="19"/>
      <c r="C203" s="26" t="s">
        <v>316</v>
      </c>
      <c r="D203" s="12"/>
      <c r="E203" s="12"/>
      <c r="F203" s="12"/>
      <c r="G203" s="41">
        <v>2016</v>
      </c>
      <c r="H203" s="41">
        <v>2017</v>
      </c>
      <c r="I203" s="41">
        <v>2018</v>
      </c>
      <c r="J203" s="41">
        <v>2019</v>
      </c>
      <c r="K203" s="41">
        <v>2020</v>
      </c>
      <c r="L203" s="20"/>
    </row>
    <row r="204" spans="2:14">
      <c r="B204" s="19"/>
      <c r="C204" s="12"/>
      <c r="D204" s="12" t="s">
        <v>317</v>
      </c>
      <c r="E204" s="12"/>
      <c r="F204" s="12"/>
      <c r="G204" s="262">
        <v>0.96045599502163925</v>
      </c>
      <c r="H204" s="262">
        <v>0.94261476035952796</v>
      </c>
      <c r="I204" s="262">
        <v>0.92845445577228114</v>
      </c>
      <c r="J204" s="262">
        <v>0.92870841825392203</v>
      </c>
      <c r="K204" s="262">
        <v>0.92831595606728812</v>
      </c>
      <c r="L204" s="20"/>
    </row>
    <row r="205" spans="2:14">
      <c r="B205" s="19"/>
      <c r="C205" s="12"/>
      <c r="D205" s="12"/>
      <c r="E205" s="12"/>
      <c r="F205" s="12"/>
      <c r="G205" s="12"/>
      <c r="H205" s="12"/>
      <c r="I205" s="12"/>
      <c r="J205" s="12"/>
      <c r="K205" s="12"/>
      <c r="L205" s="20"/>
    </row>
    <row r="206" spans="2:14">
      <c r="B206" s="19"/>
      <c r="C206" s="12"/>
      <c r="D206" s="12"/>
      <c r="E206" s="12"/>
      <c r="F206" s="260">
        <v>2014</v>
      </c>
      <c r="G206" s="260">
        <v>2016</v>
      </c>
      <c r="H206" s="260">
        <v>2017</v>
      </c>
      <c r="I206" s="260">
        <v>2018</v>
      </c>
      <c r="J206" s="260">
        <v>2019</v>
      </c>
      <c r="K206" s="260">
        <v>2020</v>
      </c>
      <c r="L206" s="20"/>
    </row>
    <row r="207" spans="2:14" ht="12.75" customHeight="1">
      <c r="B207" s="19"/>
      <c r="C207" s="12"/>
      <c r="D207" s="12"/>
      <c r="E207" s="12"/>
      <c r="F207" s="235" t="s">
        <v>74</v>
      </c>
      <c r="G207" s="235" t="s">
        <v>87</v>
      </c>
      <c r="H207" s="235" t="s">
        <v>87</v>
      </c>
      <c r="I207" s="235" t="s">
        <v>87</v>
      </c>
      <c r="J207" s="235" t="s">
        <v>87</v>
      </c>
      <c r="K207" s="235" t="s">
        <v>87</v>
      </c>
      <c r="L207" s="20"/>
    </row>
    <row r="208" spans="2:14">
      <c r="B208" s="19"/>
      <c r="C208" s="12"/>
      <c r="D208" s="12"/>
      <c r="E208" s="12"/>
      <c r="F208" s="634">
        <f>28600</f>
        <v>28600</v>
      </c>
      <c r="G208" s="261">
        <f>G204*$F$208*(1+$F$21)*(1+G19)</f>
        <v>29092.409986437666</v>
      </c>
      <c r="H208" s="261">
        <f>H204*$F$208*(1+$F$21)*(1+H19)</f>
        <v>29167.004178315085</v>
      </c>
      <c r="I208" s="261">
        <f>I204*$F$208*(1+$F$21)*(1+I19)</f>
        <v>29227.26143613418</v>
      </c>
      <c r="J208" s="261">
        <f>J204*$F$208*(1+$F$21)*(1+J19)</f>
        <v>29736.757510613428</v>
      </c>
      <c r="K208" s="261">
        <f>K204*$F$208*(1+$F$21)*(1+K19)</f>
        <v>30242.771018581585</v>
      </c>
      <c r="L208" s="20"/>
      <c r="N208" s="515"/>
    </row>
    <row r="209" spans="2:12">
      <c r="B209" s="21"/>
      <c r="C209" s="22"/>
      <c r="D209" s="22"/>
      <c r="E209" s="22"/>
      <c r="F209" s="22"/>
      <c r="G209" s="22"/>
      <c r="H209" s="22"/>
      <c r="I209" s="22"/>
      <c r="J209" s="22"/>
      <c r="K209" s="22"/>
      <c r="L209" s="23"/>
    </row>
    <row r="210" spans="2:12">
      <c r="C210" s="12"/>
      <c r="D210" s="12"/>
      <c r="E210" s="12"/>
      <c r="F210" s="12"/>
      <c r="G210" s="12"/>
      <c r="H210" s="12"/>
      <c r="I210" s="12"/>
      <c r="J210" s="12"/>
      <c r="K210" s="12"/>
      <c r="L210" s="12"/>
    </row>
    <row r="211" spans="2:12">
      <c r="B211" s="16"/>
      <c r="C211" s="17"/>
      <c r="D211" s="17"/>
      <c r="E211" s="17"/>
      <c r="F211" s="17"/>
      <c r="G211" s="17"/>
      <c r="H211" s="17"/>
      <c r="I211" s="17"/>
      <c r="J211" s="17"/>
      <c r="K211" s="17"/>
      <c r="L211" s="18"/>
    </row>
    <row r="212" spans="2:12">
      <c r="B212" s="19"/>
      <c r="C212" s="26" t="s">
        <v>417</v>
      </c>
      <c r="D212" s="12"/>
      <c r="E212" s="12"/>
      <c r="F212" s="349">
        <v>2014</v>
      </c>
      <c r="G212" s="350"/>
      <c r="H212" s="350"/>
      <c r="I212" s="350"/>
      <c r="J212" s="350"/>
      <c r="K212" s="350"/>
      <c r="L212" s="20"/>
    </row>
    <row r="213" spans="2:12">
      <c r="B213" s="19"/>
      <c r="C213" s="12"/>
      <c r="D213" s="12" t="s">
        <v>415</v>
      </c>
      <c r="E213" s="12"/>
      <c r="F213" s="262">
        <v>0.6913261961983832</v>
      </c>
      <c r="G213" s="350"/>
      <c r="H213" s="350"/>
      <c r="I213" s="350"/>
      <c r="J213" s="350"/>
      <c r="K213" s="350"/>
      <c r="L213" s="20"/>
    </row>
    <row r="214" spans="2:12">
      <c r="B214" s="19"/>
      <c r="C214" s="12"/>
      <c r="D214" s="12" t="s">
        <v>416</v>
      </c>
      <c r="E214" s="12"/>
      <c r="F214" s="262">
        <v>0.3086738038016168</v>
      </c>
      <c r="G214" s="350"/>
      <c r="H214" s="350"/>
      <c r="I214" s="350"/>
      <c r="J214" s="350"/>
      <c r="K214" s="350"/>
      <c r="L214" s="20"/>
    </row>
    <row r="215" spans="2:12">
      <c r="B215" s="21"/>
      <c r="C215" s="22"/>
      <c r="D215" s="22"/>
      <c r="E215" s="22"/>
      <c r="F215" s="22"/>
      <c r="G215" s="351"/>
      <c r="H215" s="351"/>
      <c r="I215" s="351"/>
      <c r="J215" s="351"/>
      <c r="K215" s="351"/>
      <c r="L215" s="23"/>
    </row>
    <row r="216" spans="2:12">
      <c r="B216" s="12"/>
      <c r="C216" s="12"/>
      <c r="D216" s="12"/>
      <c r="E216" s="12"/>
      <c r="F216" s="12"/>
      <c r="G216" s="350"/>
      <c r="H216" s="350"/>
      <c r="I216" s="350"/>
      <c r="J216" s="350"/>
      <c r="K216" s="350"/>
      <c r="L216" s="12"/>
    </row>
    <row r="217" spans="2:12">
      <c r="B217" s="16"/>
      <c r="C217" s="17"/>
      <c r="D217" s="17"/>
      <c r="E217" s="17"/>
      <c r="F217" s="17"/>
      <c r="G217" s="514"/>
      <c r="H217" s="514"/>
      <c r="I217" s="514"/>
      <c r="J217" s="514"/>
      <c r="K217" s="514"/>
      <c r="L217" s="18"/>
    </row>
    <row r="218" spans="2:12">
      <c r="B218" s="19"/>
      <c r="C218" s="12"/>
      <c r="D218" s="12"/>
      <c r="E218" s="12"/>
      <c r="F218" s="365">
        <v>2015</v>
      </c>
      <c r="G218" s="350"/>
      <c r="H218" s="350"/>
      <c r="I218" s="350"/>
      <c r="J218" s="350"/>
      <c r="K218" s="350"/>
      <c r="L218" s="20"/>
    </row>
    <row r="219" spans="2:12">
      <c r="B219" s="19"/>
      <c r="C219" s="26" t="s">
        <v>539</v>
      </c>
      <c r="D219" s="12"/>
      <c r="E219" s="12"/>
      <c r="F219" s="235" t="s">
        <v>87</v>
      </c>
      <c r="G219" s="350"/>
      <c r="H219" s="350"/>
      <c r="I219" s="350"/>
      <c r="J219" s="350"/>
      <c r="K219" s="350"/>
      <c r="L219" s="20"/>
    </row>
    <row r="220" spans="2:12">
      <c r="B220" s="19"/>
      <c r="C220" s="12"/>
      <c r="D220" s="12" t="s">
        <v>533</v>
      </c>
      <c r="E220" s="12"/>
      <c r="F220" s="237">
        <v>7603051.7845553374</v>
      </c>
      <c r="G220" s="350"/>
      <c r="H220" s="350"/>
      <c r="I220" s="350"/>
      <c r="J220" s="350"/>
      <c r="K220" s="350"/>
      <c r="L220" s="20"/>
    </row>
    <row r="221" spans="2:12">
      <c r="B221" s="19"/>
      <c r="C221" s="12"/>
      <c r="D221" s="12" t="s">
        <v>535</v>
      </c>
      <c r="E221" s="12"/>
      <c r="F221" s="237">
        <v>5612562.1861444488</v>
      </c>
      <c r="G221" s="350"/>
      <c r="H221" s="350"/>
      <c r="I221" s="350"/>
      <c r="J221" s="350"/>
      <c r="K221" s="350"/>
      <c r="L221" s="20"/>
    </row>
    <row r="222" spans="2:12">
      <c r="B222" s="19"/>
      <c r="C222" s="12"/>
      <c r="D222" s="12" t="s">
        <v>534</v>
      </c>
      <c r="E222" s="12"/>
      <c r="F222" s="237">
        <v>1149321.0740706988</v>
      </c>
      <c r="G222" s="350"/>
      <c r="H222" s="350"/>
      <c r="I222" s="350"/>
      <c r="J222" s="350"/>
      <c r="K222" s="350"/>
      <c r="L222" s="20"/>
    </row>
    <row r="223" spans="2:12">
      <c r="B223" s="19"/>
      <c r="C223" s="12"/>
      <c r="D223" s="12" t="s">
        <v>536</v>
      </c>
      <c r="E223" s="12"/>
      <c r="F223" s="237">
        <v>140640.36901357846</v>
      </c>
      <c r="G223" s="350"/>
      <c r="H223" s="350"/>
      <c r="I223" s="350"/>
      <c r="J223" s="350"/>
      <c r="K223" s="350"/>
      <c r="L223" s="20"/>
    </row>
    <row r="224" spans="2:12">
      <c r="B224" s="19"/>
      <c r="C224" s="12"/>
      <c r="D224" s="12" t="s">
        <v>537</v>
      </c>
      <c r="E224" s="12"/>
      <c r="F224" s="237">
        <v>23266639.358363751</v>
      </c>
      <c r="G224" s="350"/>
      <c r="H224" s="350"/>
      <c r="I224" s="350"/>
      <c r="J224" s="350"/>
      <c r="K224" s="350"/>
      <c r="L224" s="20"/>
    </row>
    <row r="225" spans="2:12">
      <c r="B225" s="19"/>
      <c r="C225" s="12"/>
      <c r="D225" s="12"/>
      <c r="E225" s="12"/>
      <c r="F225" s="522"/>
      <c r="G225" s="350"/>
      <c r="H225" s="350"/>
      <c r="I225" s="350"/>
      <c r="J225" s="350"/>
      <c r="K225" s="350"/>
      <c r="L225" s="20"/>
    </row>
    <row r="226" spans="2:12">
      <c r="B226" s="19"/>
      <c r="C226" s="12"/>
      <c r="D226" s="12"/>
      <c r="E226" s="12"/>
      <c r="F226" s="522"/>
      <c r="G226" s="350"/>
      <c r="H226" s="350"/>
      <c r="I226" s="350"/>
      <c r="J226" s="350"/>
      <c r="K226" s="350"/>
      <c r="L226" s="20"/>
    </row>
    <row r="227" spans="2:12">
      <c r="B227" s="19"/>
      <c r="C227" s="12"/>
      <c r="D227" s="12"/>
      <c r="E227" s="12"/>
      <c r="F227" s="365">
        <v>2014</v>
      </c>
      <c r="G227" s="365">
        <v>2014</v>
      </c>
      <c r="H227" s="365">
        <v>2014</v>
      </c>
      <c r="I227" s="369">
        <v>2014</v>
      </c>
      <c r="J227" s="369">
        <v>2014</v>
      </c>
      <c r="L227" s="20"/>
    </row>
    <row r="228" spans="2:12" ht="24">
      <c r="B228" s="19"/>
      <c r="C228" s="26" t="s">
        <v>538</v>
      </c>
      <c r="D228" s="12"/>
      <c r="E228" s="12"/>
      <c r="F228" s="235" t="s">
        <v>541</v>
      </c>
      <c r="G228" s="235" t="s">
        <v>540</v>
      </c>
      <c r="H228" s="235" t="s">
        <v>543</v>
      </c>
      <c r="I228" s="235" t="s">
        <v>542</v>
      </c>
      <c r="J228" s="235" t="s">
        <v>544</v>
      </c>
      <c r="L228" s="20"/>
    </row>
    <row r="229" spans="2:12">
      <c r="B229" s="19"/>
      <c r="C229" s="12"/>
      <c r="D229" s="186" t="s">
        <v>503</v>
      </c>
      <c r="E229" s="12" t="s">
        <v>438</v>
      </c>
      <c r="F229" s="237">
        <v>2138263.3182571866</v>
      </c>
      <c r="G229" s="262"/>
      <c r="H229" s="237"/>
      <c r="I229" s="543">
        <f>('PAL Cost'!Y85+'PAL Cost'!Y86)/SUM('PAL Cost'!Y85:Y87)</f>
        <v>0.59458082957270153</v>
      </c>
      <c r="J229" s="537">
        <v>247.68485095067606</v>
      </c>
      <c r="L229" s="20"/>
    </row>
    <row r="230" spans="2:12">
      <c r="B230" s="19"/>
      <c r="C230" s="12"/>
      <c r="D230" s="186" t="s">
        <v>503</v>
      </c>
      <c r="E230" s="12" t="s">
        <v>451</v>
      </c>
      <c r="F230" s="237">
        <v>0</v>
      </c>
      <c r="G230" s="262"/>
      <c r="H230" s="237"/>
      <c r="I230" s="524"/>
      <c r="J230" s="237"/>
      <c r="L230" s="20"/>
    </row>
    <row r="231" spans="2:12">
      <c r="B231" s="19"/>
      <c r="C231" s="12"/>
      <c r="D231" s="186" t="s">
        <v>503</v>
      </c>
      <c r="E231" s="12" t="s">
        <v>449</v>
      </c>
      <c r="F231" s="237">
        <v>0</v>
      </c>
      <c r="G231" s="262"/>
      <c r="H231" s="237"/>
      <c r="I231" s="524"/>
      <c r="J231" s="237"/>
      <c r="L231" s="20"/>
    </row>
    <row r="232" spans="2:12">
      <c r="B232" s="19"/>
      <c r="C232" s="12"/>
      <c r="D232" s="186" t="s">
        <v>496</v>
      </c>
      <c r="E232" s="12" t="s">
        <v>438</v>
      </c>
      <c r="F232" s="237">
        <v>1504425.5385052806</v>
      </c>
      <c r="G232" s="262"/>
      <c r="H232" s="237">
        <v>2261.8324639459956</v>
      </c>
      <c r="I232" s="524"/>
      <c r="J232" s="237"/>
      <c r="L232" s="20"/>
    </row>
    <row r="233" spans="2:12">
      <c r="B233" s="19"/>
      <c r="C233" s="12"/>
      <c r="D233" s="186" t="s">
        <v>496</v>
      </c>
      <c r="E233" s="12" t="s">
        <v>451</v>
      </c>
      <c r="F233" s="237">
        <v>1103.151444860486</v>
      </c>
      <c r="G233" s="262"/>
      <c r="H233" s="237">
        <v>1.3961337833691316</v>
      </c>
      <c r="I233" s="524"/>
      <c r="J233" s="237"/>
      <c r="L233" s="20"/>
    </row>
    <row r="234" spans="2:12">
      <c r="B234" s="19"/>
      <c r="C234" s="12"/>
      <c r="D234" s="186" t="s">
        <v>496</v>
      </c>
      <c r="E234" s="12" t="s">
        <v>449</v>
      </c>
      <c r="F234" s="237">
        <v>3770.1109818858372</v>
      </c>
      <c r="G234" s="262"/>
      <c r="H234" s="237">
        <v>4.7714022706351642</v>
      </c>
      <c r="I234" s="524"/>
      <c r="J234" s="237"/>
      <c r="L234" s="20"/>
    </row>
    <row r="235" spans="2:12">
      <c r="B235" s="19"/>
      <c r="C235" s="12"/>
      <c r="D235" s="186" t="s">
        <v>489</v>
      </c>
      <c r="E235" s="12" t="s">
        <v>438</v>
      </c>
      <c r="F235" s="237">
        <v>207402.35381081433</v>
      </c>
      <c r="G235" s="262"/>
      <c r="H235" s="237">
        <v>963.08071143216443</v>
      </c>
      <c r="I235" s="524"/>
      <c r="J235" s="237"/>
      <c r="L235" s="20"/>
    </row>
    <row r="236" spans="2:12">
      <c r="B236" s="19"/>
      <c r="C236" s="12"/>
      <c r="D236" s="186" t="s">
        <v>489</v>
      </c>
      <c r="E236" s="12" t="s">
        <v>451</v>
      </c>
      <c r="F236" s="237">
        <v>283.50403025713501</v>
      </c>
      <c r="G236" s="262"/>
      <c r="H236" s="237">
        <v>1.3164617379558918</v>
      </c>
      <c r="I236" s="524"/>
      <c r="J236" s="237"/>
      <c r="L236" s="20"/>
    </row>
    <row r="237" spans="2:12">
      <c r="B237" s="19"/>
      <c r="C237" s="12"/>
      <c r="D237" s="186" t="s">
        <v>489</v>
      </c>
      <c r="E237" s="12" t="s">
        <v>449</v>
      </c>
      <c r="F237" s="237">
        <v>7388.2171921154459</v>
      </c>
      <c r="G237" s="262"/>
      <c r="H237" s="237">
        <v>34.307467291756829</v>
      </c>
      <c r="I237" s="524"/>
      <c r="J237" s="237"/>
      <c r="L237" s="20"/>
    </row>
    <row r="238" spans="2:12">
      <c r="B238" s="19"/>
      <c r="C238" s="12"/>
      <c r="D238" s="186" t="s">
        <v>480</v>
      </c>
      <c r="E238" s="12" t="s">
        <v>438</v>
      </c>
      <c r="F238" s="237">
        <v>0</v>
      </c>
      <c r="G238" s="262">
        <v>0.80012863285034619</v>
      </c>
      <c r="H238" s="237">
        <v>0</v>
      </c>
      <c r="I238" s="524"/>
      <c r="J238" s="237"/>
      <c r="L238" s="20"/>
    </row>
    <row r="239" spans="2:12">
      <c r="B239" s="19"/>
      <c r="C239" s="12"/>
      <c r="D239" s="186" t="s">
        <v>480</v>
      </c>
      <c r="E239" s="12" t="s">
        <v>451</v>
      </c>
      <c r="F239" s="237">
        <v>296326.90489054332</v>
      </c>
      <c r="G239" s="262">
        <v>3.4913314275218883E-2</v>
      </c>
      <c r="H239" s="237">
        <v>39388</v>
      </c>
      <c r="I239" s="524"/>
      <c r="J239" s="237"/>
      <c r="L239" s="20"/>
    </row>
    <row r="240" spans="2:12">
      <c r="B240" s="19"/>
      <c r="C240" s="12"/>
      <c r="D240" s="186" t="s">
        <v>480</v>
      </c>
      <c r="E240" s="12" t="s">
        <v>449</v>
      </c>
      <c r="F240" s="237">
        <v>1400082.1823938792</v>
      </c>
      <c r="G240" s="262">
        <v>0.16495805287443471</v>
      </c>
      <c r="H240" s="237">
        <v>186100</v>
      </c>
      <c r="I240" s="524"/>
      <c r="J240" s="237"/>
      <c r="L240" s="20"/>
    </row>
    <row r="241" spans="2:12">
      <c r="B241" s="19"/>
      <c r="C241" s="12"/>
      <c r="D241" s="186" t="s">
        <v>472</v>
      </c>
      <c r="E241" s="12" t="s">
        <v>438</v>
      </c>
      <c r="F241" s="262"/>
      <c r="G241" s="262"/>
      <c r="H241" s="262"/>
      <c r="I241" s="524"/>
      <c r="J241" s="262"/>
      <c r="L241" s="20"/>
    </row>
    <row r="242" spans="2:12">
      <c r="B242" s="19"/>
      <c r="C242" s="12"/>
      <c r="D242" s="186" t="s">
        <v>472</v>
      </c>
      <c r="E242" s="12" t="s">
        <v>451</v>
      </c>
      <c r="F242" s="262"/>
      <c r="G242" s="262"/>
      <c r="H242" s="262"/>
      <c r="I242" s="524"/>
      <c r="J242" s="262"/>
      <c r="L242" s="20"/>
    </row>
    <row r="243" spans="2:12">
      <c r="B243" s="19"/>
      <c r="C243" s="12"/>
      <c r="D243" s="186" t="s">
        <v>472</v>
      </c>
      <c r="E243" s="12" t="s">
        <v>449</v>
      </c>
      <c r="F243" s="262"/>
      <c r="G243" s="262"/>
      <c r="H243" s="262"/>
      <c r="I243" s="524"/>
      <c r="J243" s="262"/>
      <c r="L243" s="20"/>
    </row>
    <row r="244" spans="2:12">
      <c r="B244" s="19"/>
      <c r="C244" s="12"/>
      <c r="D244" s="186" t="s">
        <v>468</v>
      </c>
      <c r="E244" s="12" t="s">
        <v>438</v>
      </c>
      <c r="F244" s="262"/>
      <c r="G244" s="262"/>
      <c r="H244" s="262"/>
      <c r="I244" s="524"/>
      <c r="J244" s="262"/>
      <c r="L244" s="20"/>
    </row>
    <row r="245" spans="2:12">
      <c r="B245" s="19"/>
      <c r="C245" s="12"/>
      <c r="D245" s="186" t="s">
        <v>468</v>
      </c>
      <c r="E245" s="12" t="s">
        <v>451</v>
      </c>
      <c r="F245" s="262"/>
      <c r="G245" s="262"/>
      <c r="H245" s="262"/>
      <c r="I245" s="524"/>
      <c r="J245" s="262"/>
      <c r="L245" s="20"/>
    </row>
    <row r="246" spans="2:12">
      <c r="B246" s="19"/>
      <c r="C246" s="12"/>
      <c r="D246" s="186" t="s">
        <v>468</v>
      </c>
      <c r="E246" s="12" t="s">
        <v>449</v>
      </c>
      <c r="F246" s="262"/>
      <c r="G246" s="262"/>
      <c r="H246" s="262"/>
      <c r="I246" s="524"/>
      <c r="J246" s="262"/>
      <c r="L246" s="20"/>
    </row>
    <row r="247" spans="2:12">
      <c r="B247" s="19"/>
      <c r="C247" s="12"/>
      <c r="D247" s="186" t="s">
        <v>464</v>
      </c>
      <c r="E247" s="12" t="s">
        <v>438</v>
      </c>
      <c r="F247" s="262"/>
      <c r="G247" s="262"/>
      <c r="H247" s="262"/>
      <c r="I247" s="544">
        <f>100%-I229</f>
        <v>0.40541917042729847</v>
      </c>
      <c r="J247" s="537">
        <v>538.07396442594563</v>
      </c>
      <c r="L247" s="20"/>
    </row>
    <row r="248" spans="2:12">
      <c r="B248" s="19"/>
      <c r="C248" s="12"/>
      <c r="D248" s="186" t="s">
        <v>464</v>
      </c>
      <c r="E248" s="12" t="s">
        <v>451</v>
      </c>
      <c r="F248" s="262"/>
      <c r="G248" s="262"/>
      <c r="H248" s="262"/>
      <c r="I248" s="524"/>
      <c r="J248" s="262"/>
      <c r="L248" s="20"/>
    </row>
    <row r="249" spans="2:12">
      <c r="B249" s="19"/>
      <c r="C249" s="12"/>
      <c r="D249" s="186" t="s">
        <v>464</v>
      </c>
      <c r="E249" s="12" t="s">
        <v>449</v>
      </c>
      <c r="F249" s="262"/>
      <c r="G249" s="262"/>
      <c r="H249" s="262"/>
      <c r="I249" s="524"/>
      <c r="J249" s="262"/>
      <c r="L249" s="20"/>
    </row>
    <row r="250" spans="2:12">
      <c r="B250" s="19"/>
      <c r="C250" s="12"/>
      <c r="D250" s="186" t="s">
        <v>227</v>
      </c>
      <c r="E250" s="12" t="s">
        <v>438</v>
      </c>
      <c r="F250" s="262"/>
      <c r="G250" s="262"/>
      <c r="H250" s="262"/>
      <c r="I250" s="524"/>
      <c r="J250" s="262"/>
      <c r="L250" s="20"/>
    </row>
    <row r="251" spans="2:12">
      <c r="B251" s="19"/>
      <c r="C251" s="12"/>
      <c r="D251" s="186" t="s">
        <v>227</v>
      </c>
      <c r="E251" s="12" t="s">
        <v>451</v>
      </c>
      <c r="F251" s="262"/>
      <c r="G251" s="262"/>
      <c r="H251" s="262"/>
      <c r="I251" s="524"/>
      <c r="J251" s="262"/>
      <c r="L251" s="20"/>
    </row>
    <row r="252" spans="2:12">
      <c r="B252" s="19"/>
      <c r="C252" s="12"/>
      <c r="D252" s="186" t="s">
        <v>227</v>
      </c>
      <c r="E252" s="12" t="s">
        <v>449</v>
      </c>
      <c r="F252" s="262"/>
      <c r="G252" s="262"/>
      <c r="H252" s="262"/>
      <c r="I252" s="524"/>
      <c r="J252" s="262"/>
      <c r="L252" s="20"/>
    </row>
    <row r="253" spans="2:12">
      <c r="B253" s="19"/>
      <c r="C253" s="12"/>
      <c r="D253" s="186" t="s">
        <v>457</v>
      </c>
      <c r="E253" s="12" t="s">
        <v>438</v>
      </c>
      <c r="F253" s="262"/>
      <c r="G253" s="262"/>
      <c r="H253" s="262"/>
      <c r="I253" s="524"/>
      <c r="J253" s="262"/>
      <c r="L253" s="20"/>
    </row>
    <row r="254" spans="2:12">
      <c r="B254" s="19"/>
      <c r="C254" s="12"/>
      <c r="D254" s="186" t="s">
        <v>455</v>
      </c>
      <c r="E254" s="12" t="s">
        <v>438</v>
      </c>
      <c r="F254" s="237">
        <v>6791095.2084871503</v>
      </c>
      <c r="G254" s="262"/>
      <c r="H254" s="237">
        <v>781952</v>
      </c>
      <c r="I254" s="192"/>
      <c r="J254" s="262"/>
      <c r="L254" s="20"/>
    </row>
    <row r="255" spans="2:12">
      <c r="B255" s="19"/>
      <c r="C255" s="12"/>
      <c r="D255" s="186" t="s">
        <v>453</v>
      </c>
      <c r="E255" s="12" t="s">
        <v>438</v>
      </c>
      <c r="F255" s="237">
        <v>634521.60620036814</v>
      </c>
      <c r="G255" s="262">
        <v>0.96441691540751617</v>
      </c>
      <c r="H255" s="262"/>
      <c r="I255" s="524"/>
      <c r="J255" s="262"/>
      <c r="L255" s="20"/>
    </row>
    <row r="256" spans="2:12">
      <c r="B256" s="19"/>
      <c r="C256" s="12"/>
      <c r="D256" s="186" t="s">
        <v>453</v>
      </c>
      <c r="E256" s="12" t="s">
        <v>451</v>
      </c>
      <c r="F256" s="237">
        <v>3040.054400088392</v>
      </c>
      <c r="G256" s="262">
        <v>1.3149523553503081E-3</v>
      </c>
      <c r="H256" s="262"/>
      <c r="I256" s="524"/>
      <c r="J256" s="262"/>
      <c r="L256" s="20"/>
    </row>
    <row r="257" spans="2:14">
      <c r="B257" s="19"/>
      <c r="C257" s="12"/>
      <c r="D257" s="186" t="s">
        <v>453</v>
      </c>
      <c r="E257" s="12" t="s">
        <v>449</v>
      </c>
      <c r="F257" s="237">
        <v>45069.762457751938</v>
      </c>
      <c r="G257" s="262">
        <v>3.4268132237133653E-2</v>
      </c>
      <c r="H257" s="262"/>
      <c r="I257" s="524"/>
      <c r="J257" s="262"/>
      <c r="L257" s="20"/>
    </row>
    <row r="258" spans="2:14">
      <c r="B258" s="19"/>
      <c r="C258" s="12"/>
      <c r="D258" s="186" t="s">
        <v>453</v>
      </c>
      <c r="E258" s="12" t="s">
        <v>447</v>
      </c>
      <c r="F258" s="237">
        <v>1379.0440179701329</v>
      </c>
      <c r="G258" s="262"/>
      <c r="H258" s="262"/>
      <c r="I258" s="524"/>
      <c r="J258" s="262"/>
      <c r="L258" s="20"/>
    </row>
    <row r="259" spans="2:14">
      <c r="B259" s="19"/>
      <c r="C259" s="12"/>
      <c r="D259" s="186" t="s">
        <v>445</v>
      </c>
      <c r="E259" s="12" t="s">
        <v>438</v>
      </c>
      <c r="F259" s="262"/>
      <c r="G259" s="262"/>
      <c r="H259" s="262"/>
      <c r="I259" s="524"/>
      <c r="J259" s="262"/>
      <c r="L259" s="20"/>
    </row>
    <row r="260" spans="2:14">
      <c r="B260" s="19"/>
      <c r="C260" s="12"/>
      <c r="D260" s="186" t="s">
        <v>443</v>
      </c>
      <c r="E260" s="12" t="s">
        <v>438</v>
      </c>
      <c r="F260" s="262"/>
      <c r="G260" s="262"/>
      <c r="H260" s="262"/>
      <c r="I260" s="524"/>
      <c r="J260" s="262"/>
      <c r="L260" s="20"/>
    </row>
    <row r="261" spans="2:14">
      <c r="B261" s="19"/>
      <c r="C261" s="12"/>
      <c r="D261" s="186" t="s">
        <v>441</v>
      </c>
      <c r="E261" s="12" t="s">
        <v>438</v>
      </c>
      <c r="F261" s="262"/>
      <c r="G261" s="262"/>
      <c r="H261" s="262"/>
      <c r="I261" s="524"/>
      <c r="J261" s="262"/>
      <c r="L261" s="20"/>
    </row>
    <row r="262" spans="2:14">
      <c r="B262" s="19"/>
      <c r="C262" s="12"/>
      <c r="D262" s="186" t="s">
        <v>439</v>
      </c>
      <c r="E262" s="12" t="s">
        <v>438</v>
      </c>
      <c r="F262" s="262"/>
      <c r="G262" s="262"/>
      <c r="H262" s="262"/>
      <c r="I262" s="524"/>
      <c r="J262" s="262"/>
      <c r="L262" s="20"/>
    </row>
    <row r="263" spans="2:14">
      <c r="B263" s="19"/>
      <c r="C263" s="12"/>
      <c r="D263" s="12"/>
      <c r="E263" s="12"/>
      <c r="F263" s="350"/>
      <c r="G263" s="350"/>
      <c r="H263" s="350"/>
      <c r="I263" s="523">
        <f>SUM(I229:I262)</f>
        <v>1</v>
      </c>
      <c r="J263" s="350"/>
      <c r="L263" s="20"/>
    </row>
    <row r="264" spans="2:14">
      <c r="B264" s="21"/>
      <c r="C264" s="22"/>
      <c r="D264" s="22"/>
      <c r="E264" s="22"/>
      <c r="F264" s="22"/>
      <c r="G264" s="351"/>
      <c r="H264" s="351"/>
      <c r="I264" s="351"/>
      <c r="J264" s="351"/>
      <c r="K264" s="351"/>
      <c r="L264" s="23"/>
    </row>
    <row r="265" spans="2:14">
      <c r="B265" s="12"/>
      <c r="C265" s="12"/>
      <c r="D265" s="12"/>
      <c r="E265" s="12"/>
      <c r="F265" s="12"/>
      <c r="G265" s="350"/>
      <c r="H265" s="350"/>
      <c r="I265" s="350"/>
      <c r="J265" s="350"/>
      <c r="K265" s="350"/>
      <c r="L265" s="12"/>
    </row>
    <row r="266" spans="2:14">
      <c r="C266" s="12"/>
      <c r="D266" s="12"/>
      <c r="E266" s="12"/>
      <c r="F266" s="12"/>
      <c r="G266" s="12"/>
      <c r="H266" s="12"/>
      <c r="I266" s="12"/>
      <c r="J266" s="12"/>
      <c r="K266" s="12"/>
      <c r="L266" s="12"/>
    </row>
    <row r="267" spans="2:14">
      <c r="D267" s="220" t="s">
        <v>70</v>
      </c>
      <c r="N267"/>
    </row>
    <row r="268" spans="2:14">
      <c r="D268" s="221">
        <v>125</v>
      </c>
      <c r="E268" s="219">
        <v>0</v>
      </c>
      <c r="F268" s="193"/>
      <c r="G268" s="218">
        <f t="shared" ref="G268:K272" ca="1" si="2">OFFSET(G$64,$E268,0)</f>
        <v>1</v>
      </c>
      <c r="H268" s="218">
        <f t="shared" ca="1" si="2"/>
        <v>1</v>
      </c>
      <c r="I268" s="218">
        <f t="shared" ca="1" si="2"/>
        <v>1</v>
      </c>
      <c r="J268" s="218">
        <f t="shared" ca="1" si="2"/>
        <v>1</v>
      </c>
      <c r="K268" s="218">
        <f t="shared" ca="1" si="2"/>
        <v>1</v>
      </c>
      <c r="N268"/>
    </row>
    <row r="269" spans="2:14">
      <c r="D269" s="221">
        <v>134</v>
      </c>
      <c r="E269" s="219">
        <v>5</v>
      </c>
      <c r="G269" s="218">
        <f t="shared" ca="1" si="2"/>
        <v>1</v>
      </c>
      <c r="H269" s="218">
        <f t="shared" ca="1" si="2"/>
        <v>1</v>
      </c>
      <c r="I269" s="218">
        <f t="shared" ca="1" si="2"/>
        <v>1</v>
      </c>
      <c r="J269" s="218">
        <f t="shared" ca="1" si="2"/>
        <v>1</v>
      </c>
      <c r="K269" s="218">
        <f t="shared" ca="1" si="2"/>
        <v>1</v>
      </c>
      <c r="N269"/>
    </row>
    <row r="270" spans="2:14">
      <c r="D270" s="221">
        <v>137</v>
      </c>
      <c r="E270" s="219">
        <v>10</v>
      </c>
      <c r="G270" s="218">
        <f t="shared" ca="1" si="2"/>
        <v>0</v>
      </c>
      <c r="H270" s="218">
        <f t="shared" ca="1" si="2"/>
        <v>0</v>
      </c>
      <c r="I270" s="218">
        <f t="shared" ca="1" si="2"/>
        <v>0</v>
      </c>
      <c r="J270" s="218">
        <f t="shared" ca="1" si="2"/>
        <v>0</v>
      </c>
      <c r="K270" s="218">
        <f t="shared" ca="1" si="2"/>
        <v>0</v>
      </c>
      <c r="N270"/>
    </row>
    <row r="271" spans="2:14">
      <c r="D271" s="221">
        <v>175</v>
      </c>
      <c r="E271" s="219">
        <v>15</v>
      </c>
      <c r="G271" s="218">
        <f t="shared" ca="1" si="2"/>
        <v>1</v>
      </c>
      <c r="H271" s="218">
        <f t="shared" ca="1" si="2"/>
        <v>1</v>
      </c>
      <c r="I271" s="218">
        <f t="shared" ca="1" si="2"/>
        <v>1</v>
      </c>
      <c r="J271" s="218">
        <f t="shared" ca="1" si="2"/>
        <v>1</v>
      </c>
      <c r="K271" s="218">
        <f t="shared" ca="1" si="2"/>
        <v>1</v>
      </c>
      <c r="N271"/>
    </row>
    <row r="272" spans="2:14">
      <c r="D272" s="221">
        <v>176</v>
      </c>
      <c r="E272" s="219">
        <v>20</v>
      </c>
      <c r="G272" s="218">
        <f t="shared" ca="1" si="2"/>
        <v>0</v>
      </c>
      <c r="H272" s="218">
        <f t="shared" ca="1" si="2"/>
        <v>0</v>
      </c>
      <c r="I272" s="218">
        <f t="shared" ca="1" si="2"/>
        <v>0</v>
      </c>
      <c r="J272" s="218">
        <f t="shared" ca="1" si="2"/>
        <v>0</v>
      </c>
      <c r="K272" s="218">
        <f t="shared" ca="1" si="2"/>
        <v>0</v>
      </c>
      <c r="N272"/>
    </row>
    <row r="273" spans="4:14">
      <c r="D273" s="221"/>
      <c r="E273" s="219"/>
      <c r="G273" s="218"/>
      <c r="H273" s="218"/>
      <c r="I273" s="218"/>
      <c r="J273" s="218"/>
      <c r="K273" s="218"/>
      <c r="N273"/>
    </row>
    <row r="274" spans="4:14">
      <c r="D274" s="220" t="s">
        <v>76</v>
      </c>
      <c r="E274" s="219"/>
      <c r="G274" s="218"/>
      <c r="H274" s="218"/>
      <c r="I274" s="218"/>
      <c r="J274" s="218"/>
      <c r="K274" s="218"/>
      <c r="N274"/>
    </row>
    <row r="275" spans="4:14">
      <c r="D275" s="221">
        <v>125</v>
      </c>
      <c r="E275" s="219">
        <v>0</v>
      </c>
      <c r="F275" s="193"/>
      <c r="G275" s="218">
        <f t="shared" ref="G275:K279" ca="1" si="3">OFFSET(G$65,$E275,0)</f>
        <v>0</v>
      </c>
      <c r="H275" s="218">
        <f t="shared" ca="1" si="3"/>
        <v>0</v>
      </c>
      <c r="I275" s="218">
        <f t="shared" ca="1" si="3"/>
        <v>0</v>
      </c>
      <c r="J275" s="218">
        <f t="shared" ca="1" si="3"/>
        <v>0</v>
      </c>
      <c r="K275" s="218">
        <f t="shared" ca="1" si="3"/>
        <v>0</v>
      </c>
      <c r="N275"/>
    </row>
    <row r="276" spans="4:14">
      <c r="D276" s="221">
        <v>134</v>
      </c>
      <c r="E276" s="219">
        <v>5</v>
      </c>
      <c r="G276" s="218">
        <f t="shared" ca="1" si="3"/>
        <v>0</v>
      </c>
      <c r="H276" s="218">
        <f t="shared" ca="1" si="3"/>
        <v>0</v>
      </c>
      <c r="I276" s="218">
        <f t="shared" ca="1" si="3"/>
        <v>0</v>
      </c>
      <c r="J276" s="218">
        <f t="shared" ca="1" si="3"/>
        <v>0</v>
      </c>
      <c r="K276" s="218">
        <f t="shared" ca="1" si="3"/>
        <v>0</v>
      </c>
      <c r="N276"/>
    </row>
    <row r="277" spans="4:14">
      <c r="D277" s="221">
        <v>137</v>
      </c>
      <c r="E277" s="219">
        <v>10</v>
      </c>
      <c r="G277" s="218">
        <f t="shared" ca="1" si="3"/>
        <v>0</v>
      </c>
      <c r="H277" s="218">
        <f t="shared" ca="1" si="3"/>
        <v>0</v>
      </c>
      <c r="I277" s="218">
        <f t="shared" ca="1" si="3"/>
        <v>0</v>
      </c>
      <c r="J277" s="218">
        <f t="shared" ca="1" si="3"/>
        <v>0</v>
      </c>
      <c r="K277" s="218">
        <f t="shared" ca="1" si="3"/>
        <v>0</v>
      </c>
      <c r="N277"/>
    </row>
    <row r="278" spans="4:14">
      <c r="D278" s="221">
        <v>175</v>
      </c>
      <c r="E278" s="219">
        <v>15</v>
      </c>
      <c r="G278" s="218">
        <f t="shared" ca="1" si="3"/>
        <v>0</v>
      </c>
      <c r="H278" s="218">
        <f t="shared" ca="1" si="3"/>
        <v>0</v>
      </c>
      <c r="I278" s="218">
        <f t="shared" ca="1" si="3"/>
        <v>0</v>
      </c>
      <c r="J278" s="218">
        <f t="shared" ca="1" si="3"/>
        <v>0</v>
      </c>
      <c r="K278" s="218">
        <f t="shared" ca="1" si="3"/>
        <v>0</v>
      </c>
      <c r="N278"/>
    </row>
    <row r="279" spans="4:14">
      <c r="D279" s="221">
        <v>176</v>
      </c>
      <c r="E279" s="219">
        <v>20</v>
      </c>
      <c r="G279" s="218">
        <f t="shared" ca="1" si="3"/>
        <v>0</v>
      </c>
      <c r="H279" s="218">
        <f t="shared" ca="1" si="3"/>
        <v>0</v>
      </c>
      <c r="I279" s="218">
        <f t="shared" ca="1" si="3"/>
        <v>0</v>
      </c>
      <c r="J279" s="218">
        <f t="shared" ca="1" si="3"/>
        <v>0</v>
      </c>
      <c r="K279" s="218">
        <f t="shared" ca="1" si="3"/>
        <v>0</v>
      </c>
      <c r="N279"/>
    </row>
    <row r="280" spans="4:14">
      <c r="D280" s="219"/>
      <c r="E280" s="219"/>
      <c r="G280" s="218"/>
      <c r="H280" s="218"/>
      <c r="I280" s="218"/>
      <c r="J280" s="218"/>
      <c r="K280" s="218"/>
    </row>
    <row r="281" spans="4:14">
      <c r="D281" s="220" t="s">
        <v>77</v>
      </c>
      <c r="E281" s="219"/>
      <c r="G281" s="218"/>
      <c r="H281" s="218"/>
      <c r="I281" s="218"/>
      <c r="J281" s="218"/>
      <c r="K281" s="218"/>
      <c r="N281"/>
    </row>
    <row r="282" spans="4:14">
      <c r="D282" s="221">
        <v>125</v>
      </c>
      <c r="E282" s="219">
        <v>0</v>
      </c>
      <c r="F282" s="193"/>
      <c r="G282" s="218">
        <f t="shared" ref="G282:K286" ca="1" si="4">OFFSET(G$66,$E282,0)</f>
        <v>0</v>
      </c>
      <c r="H282" s="218">
        <f t="shared" ca="1" si="4"/>
        <v>0</v>
      </c>
      <c r="I282" s="218">
        <f t="shared" ca="1" si="4"/>
        <v>0</v>
      </c>
      <c r="J282" s="218">
        <f t="shared" ca="1" si="4"/>
        <v>0</v>
      </c>
      <c r="K282" s="218">
        <f t="shared" ca="1" si="4"/>
        <v>0</v>
      </c>
      <c r="N282"/>
    </row>
    <row r="283" spans="4:14">
      <c r="D283" s="221">
        <v>134</v>
      </c>
      <c r="E283" s="219">
        <v>5</v>
      </c>
      <c r="G283" s="218">
        <f t="shared" ca="1" si="4"/>
        <v>0</v>
      </c>
      <c r="H283" s="218">
        <f t="shared" ca="1" si="4"/>
        <v>0</v>
      </c>
      <c r="I283" s="218">
        <f t="shared" ca="1" si="4"/>
        <v>0</v>
      </c>
      <c r="J283" s="218">
        <f t="shared" ca="1" si="4"/>
        <v>0</v>
      </c>
      <c r="K283" s="218">
        <f t="shared" ca="1" si="4"/>
        <v>0</v>
      </c>
      <c r="N283"/>
    </row>
    <row r="284" spans="4:14">
      <c r="D284" s="221">
        <v>137</v>
      </c>
      <c r="E284" s="219">
        <v>10</v>
      </c>
      <c r="G284" s="218">
        <f t="shared" ca="1" si="4"/>
        <v>1</v>
      </c>
      <c r="H284" s="218">
        <f t="shared" ca="1" si="4"/>
        <v>1</v>
      </c>
      <c r="I284" s="218">
        <f t="shared" ca="1" si="4"/>
        <v>1</v>
      </c>
      <c r="J284" s="218">
        <f t="shared" ca="1" si="4"/>
        <v>1</v>
      </c>
      <c r="K284" s="218">
        <f t="shared" ca="1" si="4"/>
        <v>1</v>
      </c>
      <c r="N284"/>
    </row>
    <row r="285" spans="4:14">
      <c r="D285" s="221">
        <v>175</v>
      </c>
      <c r="E285" s="219">
        <v>15</v>
      </c>
      <c r="G285" s="218">
        <f t="shared" ca="1" si="4"/>
        <v>0</v>
      </c>
      <c r="H285" s="218">
        <f t="shared" ca="1" si="4"/>
        <v>0</v>
      </c>
      <c r="I285" s="218">
        <f t="shared" ca="1" si="4"/>
        <v>0</v>
      </c>
      <c r="J285" s="218">
        <f t="shared" ca="1" si="4"/>
        <v>0</v>
      </c>
      <c r="K285" s="218">
        <f t="shared" ca="1" si="4"/>
        <v>0</v>
      </c>
      <c r="N285"/>
    </row>
    <row r="286" spans="4:14">
      <c r="D286" s="221">
        <v>176</v>
      </c>
      <c r="E286" s="219">
        <v>20</v>
      </c>
      <c r="G286" s="218">
        <f t="shared" ca="1" si="4"/>
        <v>1</v>
      </c>
      <c r="H286" s="218">
        <f t="shared" ca="1" si="4"/>
        <v>1</v>
      </c>
      <c r="I286" s="218">
        <f t="shared" ca="1" si="4"/>
        <v>1</v>
      </c>
      <c r="J286" s="218">
        <f t="shared" ca="1" si="4"/>
        <v>1</v>
      </c>
      <c r="K286" s="218">
        <f t="shared" ca="1" si="4"/>
        <v>1</v>
      </c>
      <c r="N286" s="198">
        <f ca="1">SUM(G268:K286)-25+SUM(G268:K286)-SUM(G64:K86)</f>
        <v>0</v>
      </c>
    </row>
    <row r="287" spans="4:14">
      <c r="D287" s="219"/>
      <c r="E287" s="219"/>
      <c r="G287" s="218"/>
      <c r="H287" s="218"/>
      <c r="I287" s="218"/>
      <c r="J287" s="218"/>
      <c r="K287" s="218"/>
    </row>
    <row r="288" spans="4:14">
      <c r="D288" s="219"/>
      <c r="E288" s="219"/>
      <c r="G288" s="218"/>
      <c r="H288" s="218"/>
      <c r="I288" s="218"/>
      <c r="J288" s="218"/>
      <c r="K288" s="218"/>
    </row>
    <row r="289" spans="4:14">
      <c r="D289" s="220" t="s">
        <v>70</v>
      </c>
      <c r="E289" s="219"/>
      <c r="G289" s="218"/>
      <c r="H289" s="218"/>
      <c r="I289" s="218"/>
      <c r="J289" s="218"/>
      <c r="K289" s="218"/>
      <c r="N289"/>
    </row>
    <row r="290" spans="4:14">
      <c r="D290" s="221" t="s">
        <v>226</v>
      </c>
      <c r="E290" s="219">
        <v>0</v>
      </c>
      <c r="F290" s="218">
        <f t="shared" ref="F290:F298" ca="1" si="5">OFFSET(F$95,$E290,0)</f>
        <v>0</v>
      </c>
      <c r="G290" s="218">
        <f t="shared" ref="G290:K298" ca="1" si="6">F290</f>
        <v>0</v>
      </c>
      <c r="H290" s="218">
        <f t="shared" ca="1" si="6"/>
        <v>0</v>
      </c>
      <c r="I290" s="218">
        <f t="shared" ca="1" si="6"/>
        <v>0</v>
      </c>
      <c r="J290" s="218">
        <f t="shared" ca="1" si="6"/>
        <v>0</v>
      </c>
      <c r="K290" s="218">
        <f t="shared" ca="1" si="6"/>
        <v>0</v>
      </c>
      <c r="N290"/>
    </row>
    <row r="291" spans="4:14">
      <c r="D291" s="221" t="s">
        <v>227</v>
      </c>
      <c r="E291" s="219">
        <v>5</v>
      </c>
      <c r="F291" s="218">
        <f t="shared" ca="1" si="5"/>
        <v>0</v>
      </c>
      <c r="G291" s="218">
        <f t="shared" ca="1" si="6"/>
        <v>0</v>
      </c>
      <c r="H291" s="218">
        <f t="shared" ca="1" si="6"/>
        <v>0</v>
      </c>
      <c r="I291" s="218">
        <f t="shared" ca="1" si="6"/>
        <v>0</v>
      </c>
      <c r="J291" s="218">
        <f t="shared" ca="1" si="6"/>
        <v>0</v>
      </c>
      <c r="K291" s="218">
        <f t="shared" ca="1" si="6"/>
        <v>0</v>
      </c>
      <c r="N291"/>
    </row>
    <row r="292" spans="4:14">
      <c r="D292" s="221" t="s">
        <v>228</v>
      </c>
      <c r="E292" s="219">
        <v>10</v>
      </c>
      <c r="F292" s="218">
        <f t="shared" ca="1" si="5"/>
        <v>0</v>
      </c>
      <c r="G292" s="218">
        <f t="shared" ca="1" si="6"/>
        <v>0</v>
      </c>
      <c r="H292" s="218">
        <f t="shared" ca="1" si="6"/>
        <v>0</v>
      </c>
      <c r="I292" s="218">
        <f t="shared" ca="1" si="6"/>
        <v>0</v>
      </c>
      <c r="J292" s="218">
        <f t="shared" ca="1" si="6"/>
        <v>0</v>
      </c>
      <c r="K292" s="218">
        <f t="shared" ca="1" si="6"/>
        <v>0</v>
      </c>
      <c r="N292"/>
    </row>
    <row r="293" spans="4:14">
      <c r="D293" s="221" t="s">
        <v>229</v>
      </c>
      <c r="E293" s="219">
        <v>15</v>
      </c>
      <c r="F293" s="218">
        <f t="shared" ca="1" si="5"/>
        <v>0</v>
      </c>
      <c r="G293" s="218">
        <f t="shared" ca="1" si="6"/>
        <v>0</v>
      </c>
      <c r="H293" s="218">
        <f t="shared" ca="1" si="6"/>
        <v>0</v>
      </c>
      <c r="I293" s="218">
        <f t="shared" ca="1" si="6"/>
        <v>0</v>
      </c>
      <c r="J293" s="218">
        <f t="shared" ca="1" si="6"/>
        <v>0</v>
      </c>
      <c r="K293" s="218">
        <f t="shared" ca="1" si="6"/>
        <v>0</v>
      </c>
      <c r="N293"/>
    </row>
    <row r="294" spans="4:14">
      <c r="D294" s="221" t="s">
        <v>230</v>
      </c>
      <c r="E294" s="219">
        <v>20</v>
      </c>
      <c r="F294" s="218">
        <f t="shared" ca="1" si="5"/>
        <v>1</v>
      </c>
      <c r="G294" s="218">
        <f t="shared" ca="1" si="6"/>
        <v>1</v>
      </c>
      <c r="H294" s="218">
        <f t="shared" ca="1" si="6"/>
        <v>1</v>
      </c>
      <c r="I294" s="218">
        <f t="shared" ca="1" si="6"/>
        <v>1</v>
      </c>
      <c r="J294" s="218">
        <f t="shared" ca="1" si="6"/>
        <v>1</v>
      </c>
      <c r="K294" s="218">
        <f t="shared" ca="1" si="6"/>
        <v>1</v>
      </c>
      <c r="N294"/>
    </row>
    <row r="295" spans="4:14">
      <c r="D295" s="221" t="s">
        <v>231</v>
      </c>
      <c r="E295" s="219">
        <v>25</v>
      </c>
      <c r="F295" s="218">
        <f t="shared" ca="1" si="5"/>
        <v>0</v>
      </c>
      <c r="G295" s="218">
        <f t="shared" ca="1" si="6"/>
        <v>0</v>
      </c>
      <c r="H295" s="218">
        <f t="shared" ca="1" si="6"/>
        <v>0</v>
      </c>
      <c r="I295" s="218">
        <f t="shared" ca="1" si="6"/>
        <v>0</v>
      </c>
      <c r="J295" s="218">
        <f t="shared" ca="1" si="6"/>
        <v>0</v>
      </c>
      <c r="K295" s="218">
        <f t="shared" ca="1" si="6"/>
        <v>0</v>
      </c>
      <c r="N295"/>
    </row>
    <row r="296" spans="4:14">
      <c r="D296" s="221" t="s">
        <v>281</v>
      </c>
      <c r="E296" s="219">
        <v>30</v>
      </c>
      <c r="F296" s="218">
        <f t="shared" ca="1" si="5"/>
        <v>0</v>
      </c>
      <c r="G296" s="218">
        <f t="shared" ca="1" si="6"/>
        <v>0</v>
      </c>
      <c r="H296" s="218">
        <f t="shared" ca="1" si="6"/>
        <v>0</v>
      </c>
      <c r="I296" s="218">
        <f t="shared" ca="1" si="6"/>
        <v>0</v>
      </c>
      <c r="J296" s="218">
        <f t="shared" ca="1" si="6"/>
        <v>0</v>
      </c>
      <c r="K296" s="218">
        <f t="shared" ca="1" si="6"/>
        <v>0</v>
      </c>
      <c r="N296"/>
    </row>
    <row r="297" spans="4:14">
      <c r="D297" s="221" t="s">
        <v>232</v>
      </c>
      <c r="E297" s="219">
        <v>35</v>
      </c>
      <c r="F297" s="218">
        <f t="shared" ca="1" si="5"/>
        <v>0</v>
      </c>
      <c r="G297" s="218">
        <f t="shared" ca="1" si="6"/>
        <v>0</v>
      </c>
      <c r="H297" s="218">
        <f t="shared" ca="1" si="6"/>
        <v>0</v>
      </c>
      <c r="I297" s="218">
        <f t="shared" ca="1" si="6"/>
        <v>0</v>
      </c>
      <c r="J297" s="218">
        <f t="shared" ca="1" si="6"/>
        <v>0</v>
      </c>
      <c r="K297" s="218">
        <f t="shared" ca="1" si="6"/>
        <v>0</v>
      </c>
      <c r="N297"/>
    </row>
    <row r="298" spans="4:14">
      <c r="D298" s="221" t="s">
        <v>233</v>
      </c>
      <c r="E298" s="219">
        <v>40</v>
      </c>
      <c r="F298" s="218">
        <f t="shared" ca="1" si="5"/>
        <v>0.50230647604099998</v>
      </c>
      <c r="G298" s="218">
        <f t="shared" ca="1" si="6"/>
        <v>0.50230647604099998</v>
      </c>
      <c r="H298" s="218">
        <f t="shared" ca="1" si="6"/>
        <v>0.50230647604099998</v>
      </c>
      <c r="I298" s="218">
        <f t="shared" ca="1" si="6"/>
        <v>0.50230647604099998</v>
      </c>
      <c r="J298" s="218">
        <f t="shared" ca="1" si="6"/>
        <v>0.50230647604099998</v>
      </c>
      <c r="K298" s="218">
        <f t="shared" ca="1" si="6"/>
        <v>0.50230647604099998</v>
      </c>
      <c r="N298"/>
    </row>
    <row r="299" spans="4:14">
      <c r="D299" s="219"/>
      <c r="E299" s="219"/>
      <c r="F299" s="218"/>
      <c r="G299" s="218"/>
      <c r="H299" s="218"/>
      <c r="I299" s="218"/>
      <c r="J299" s="218"/>
      <c r="K299" s="218"/>
      <c r="N299"/>
    </row>
    <row r="300" spans="4:14">
      <c r="D300" s="220" t="s">
        <v>76</v>
      </c>
      <c r="E300" s="219"/>
      <c r="F300" s="218"/>
      <c r="G300" s="218"/>
      <c r="H300" s="218"/>
      <c r="I300" s="218"/>
      <c r="J300" s="218"/>
      <c r="K300" s="218"/>
      <c r="N300"/>
    </row>
    <row r="301" spans="4:14">
      <c r="D301" s="221" t="s">
        <v>226</v>
      </c>
      <c r="E301" s="219">
        <v>0</v>
      </c>
      <c r="F301" s="218">
        <f t="shared" ref="F301:F309" ca="1" si="7">OFFSET(F$96,$E301,0)</f>
        <v>0</v>
      </c>
      <c r="G301" s="218">
        <f t="shared" ref="G301:K309" ca="1" si="8">F301</f>
        <v>0</v>
      </c>
      <c r="H301" s="218">
        <f t="shared" ca="1" si="8"/>
        <v>0</v>
      </c>
      <c r="I301" s="218">
        <f t="shared" ca="1" si="8"/>
        <v>0</v>
      </c>
      <c r="J301" s="218">
        <f t="shared" ca="1" si="8"/>
        <v>0</v>
      </c>
      <c r="K301" s="218">
        <f t="shared" ca="1" si="8"/>
        <v>0</v>
      </c>
      <c r="N301"/>
    </row>
    <row r="302" spans="4:14">
      <c r="D302" s="221" t="s">
        <v>227</v>
      </c>
      <c r="E302" s="219">
        <v>5</v>
      </c>
      <c r="F302" s="218">
        <f t="shared" ca="1" si="7"/>
        <v>0</v>
      </c>
      <c r="G302" s="218">
        <f t="shared" ca="1" si="8"/>
        <v>0</v>
      </c>
      <c r="H302" s="218">
        <f t="shared" ca="1" si="8"/>
        <v>0</v>
      </c>
      <c r="I302" s="218">
        <f t="shared" ca="1" si="8"/>
        <v>0</v>
      </c>
      <c r="J302" s="218">
        <f t="shared" ca="1" si="8"/>
        <v>0</v>
      </c>
      <c r="K302" s="218">
        <f t="shared" ca="1" si="8"/>
        <v>0</v>
      </c>
      <c r="N302"/>
    </row>
    <row r="303" spans="4:14">
      <c r="D303" s="221" t="s">
        <v>228</v>
      </c>
      <c r="E303" s="219">
        <v>10</v>
      </c>
      <c r="F303" s="218">
        <f t="shared" ca="1" si="7"/>
        <v>0</v>
      </c>
      <c r="G303" s="218">
        <f t="shared" ca="1" si="8"/>
        <v>0</v>
      </c>
      <c r="H303" s="218">
        <f t="shared" ca="1" si="8"/>
        <v>0</v>
      </c>
      <c r="I303" s="218">
        <f t="shared" ca="1" si="8"/>
        <v>0</v>
      </c>
      <c r="J303" s="218">
        <f t="shared" ca="1" si="8"/>
        <v>0</v>
      </c>
      <c r="K303" s="218">
        <f t="shared" ca="1" si="8"/>
        <v>0</v>
      </c>
      <c r="N303"/>
    </row>
    <row r="304" spans="4:14">
      <c r="D304" s="221" t="s">
        <v>229</v>
      </c>
      <c r="E304" s="219">
        <v>15</v>
      </c>
      <c r="F304" s="218">
        <f t="shared" ca="1" si="7"/>
        <v>0</v>
      </c>
      <c r="G304" s="218">
        <f t="shared" ca="1" si="8"/>
        <v>0</v>
      </c>
      <c r="H304" s="218">
        <f t="shared" ca="1" si="8"/>
        <v>0</v>
      </c>
      <c r="I304" s="218">
        <f t="shared" ca="1" si="8"/>
        <v>0</v>
      </c>
      <c r="J304" s="218">
        <f t="shared" ca="1" si="8"/>
        <v>0</v>
      </c>
      <c r="K304" s="218">
        <f t="shared" ca="1" si="8"/>
        <v>0</v>
      </c>
      <c r="N304"/>
    </row>
    <row r="305" spans="4:14">
      <c r="D305" s="221" t="s">
        <v>230</v>
      </c>
      <c r="E305" s="219">
        <v>20</v>
      </c>
      <c r="F305" s="218">
        <f t="shared" ca="1" si="7"/>
        <v>0</v>
      </c>
      <c r="G305" s="218">
        <f t="shared" ca="1" si="8"/>
        <v>0</v>
      </c>
      <c r="H305" s="218">
        <f t="shared" ca="1" si="8"/>
        <v>0</v>
      </c>
      <c r="I305" s="218">
        <f t="shared" ca="1" si="8"/>
        <v>0</v>
      </c>
      <c r="J305" s="218">
        <f t="shared" ca="1" si="8"/>
        <v>0</v>
      </c>
      <c r="K305" s="218">
        <f t="shared" ca="1" si="8"/>
        <v>0</v>
      </c>
      <c r="N305"/>
    </row>
    <row r="306" spans="4:14">
      <c r="D306" s="221" t="s">
        <v>231</v>
      </c>
      <c r="E306" s="219">
        <v>25</v>
      </c>
      <c r="F306" s="218">
        <f t="shared" ca="1" si="7"/>
        <v>0.1</v>
      </c>
      <c r="G306" s="218">
        <f t="shared" ca="1" si="8"/>
        <v>0.1</v>
      </c>
      <c r="H306" s="218">
        <f t="shared" ca="1" si="8"/>
        <v>0.1</v>
      </c>
      <c r="I306" s="218">
        <f t="shared" ca="1" si="8"/>
        <v>0.1</v>
      </c>
      <c r="J306" s="218">
        <f t="shared" ca="1" si="8"/>
        <v>0.1</v>
      </c>
      <c r="K306" s="218">
        <f t="shared" ca="1" si="8"/>
        <v>0.1</v>
      </c>
      <c r="N306"/>
    </row>
    <row r="307" spans="4:14">
      <c r="D307" s="221" t="s">
        <v>281</v>
      </c>
      <c r="E307" s="219">
        <v>30</v>
      </c>
      <c r="F307" s="218">
        <f t="shared" ca="1" si="7"/>
        <v>0</v>
      </c>
      <c r="G307" s="218">
        <f t="shared" ca="1" si="8"/>
        <v>0</v>
      </c>
      <c r="H307" s="218">
        <f t="shared" ca="1" si="8"/>
        <v>0</v>
      </c>
      <c r="I307" s="218">
        <f t="shared" ca="1" si="8"/>
        <v>0</v>
      </c>
      <c r="J307" s="218">
        <f t="shared" ca="1" si="8"/>
        <v>0</v>
      </c>
      <c r="K307" s="218">
        <f t="shared" ca="1" si="8"/>
        <v>0</v>
      </c>
      <c r="N307"/>
    </row>
    <row r="308" spans="4:14">
      <c r="D308" s="221" t="s">
        <v>232</v>
      </c>
      <c r="E308" s="219">
        <v>35</v>
      </c>
      <c r="F308" s="218">
        <f t="shared" ca="1" si="7"/>
        <v>0</v>
      </c>
      <c r="G308" s="218">
        <f t="shared" ca="1" si="8"/>
        <v>0</v>
      </c>
      <c r="H308" s="218">
        <f t="shared" ca="1" si="8"/>
        <v>0</v>
      </c>
      <c r="I308" s="218">
        <f t="shared" ca="1" si="8"/>
        <v>0</v>
      </c>
      <c r="J308" s="218">
        <f t="shared" ca="1" si="8"/>
        <v>0</v>
      </c>
      <c r="K308" s="218">
        <f t="shared" ca="1" si="8"/>
        <v>0</v>
      </c>
      <c r="N308"/>
    </row>
    <row r="309" spans="4:14">
      <c r="D309" s="221" t="s">
        <v>233</v>
      </c>
      <c r="E309" s="219">
        <v>40</v>
      </c>
      <c r="F309" s="218">
        <f t="shared" ca="1" si="7"/>
        <v>0.32160130968840722</v>
      </c>
      <c r="G309" s="218">
        <f t="shared" ca="1" si="8"/>
        <v>0.32160130968840722</v>
      </c>
      <c r="H309" s="218">
        <f t="shared" ca="1" si="8"/>
        <v>0.32160130968840722</v>
      </c>
      <c r="I309" s="218">
        <f t="shared" ca="1" si="8"/>
        <v>0.32160130968840722</v>
      </c>
      <c r="J309" s="218">
        <f t="shared" ca="1" si="8"/>
        <v>0.32160130968840722</v>
      </c>
      <c r="K309" s="218">
        <f t="shared" ca="1" si="8"/>
        <v>0.32160130968840722</v>
      </c>
      <c r="N309"/>
    </row>
    <row r="310" spans="4:14">
      <c r="D310" s="219"/>
      <c r="E310" s="219"/>
      <c r="F310" s="218"/>
      <c r="G310" s="218"/>
      <c r="H310" s="218"/>
      <c r="I310" s="218"/>
      <c r="J310" s="218"/>
      <c r="K310" s="218"/>
    </row>
    <row r="311" spans="4:14">
      <c r="D311" s="220" t="s">
        <v>77</v>
      </c>
      <c r="E311" s="219"/>
      <c r="F311" s="218"/>
      <c r="G311" s="218"/>
      <c r="H311" s="218"/>
      <c r="I311" s="218"/>
      <c r="J311" s="218"/>
      <c r="K311" s="218"/>
      <c r="N311"/>
    </row>
    <row r="312" spans="4:14">
      <c r="D312" s="221" t="s">
        <v>226</v>
      </c>
      <c r="E312" s="219">
        <v>0</v>
      </c>
      <c r="F312" s="218">
        <f t="shared" ref="F312:F320" ca="1" si="9">OFFSET(F$97,$E312,0)</f>
        <v>1</v>
      </c>
      <c r="G312" s="218">
        <f t="shared" ref="G312:K320" ca="1" si="10">F312</f>
        <v>1</v>
      </c>
      <c r="H312" s="218">
        <f t="shared" ca="1" si="10"/>
        <v>1</v>
      </c>
      <c r="I312" s="218">
        <f t="shared" ca="1" si="10"/>
        <v>1</v>
      </c>
      <c r="J312" s="218">
        <f t="shared" ca="1" si="10"/>
        <v>1</v>
      </c>
      <c r="K312" s="218">
        <f t="shared" ca="1" si="10"/>
        <v>1</v>
      </c>
      <c r="N312"/>
    </row>
    <row r="313" spans="4:14">
      <c r="D313" s="221" t="s">
        <v>227</v>
      </c>
      <c r="E313" s="219">
        <v>5</v>
      </c>
      <c r="F313" s="218">
        <f t="shared" ca="1" si="9"/>
        <v>1</v>
      </c>
      <c r="G313" s="218">
        <f t="shared" ca="1" si="10"/>
        <v>1</v>
      </c>
      <c r="H313" s="218">
        <f t="shared" ca="1" si="10"/>
        <v>1</v>
      </c>
      <c r="I313" s="218">
        <f t="shared" ca="1" si="10"/>
        <v>1</v>
      </c>
      <c r="J313" s="218">
        <f t="shared" ca="1" si="10"/>
        <v>1</v>
      </c>
      <c r="K313" s="218">
        <f t="shared" ca="1" si="10"/>
        <v>1</v>
      </c>
      <c r="N313"/>
    </row>
    <row r="314" spans="4:14">
      <c r="D314" s="221" t="s">
        <v>228</v>
      </c>
      <c r="E314" s="219">
        <v>10</v>
      </c>
      <c r="F314" s="218">
        <f t="shared" ca="1" si="9"/>
        <v>1</v>
      </c>
      <c r="G314" s="218">
        <f t="shared" ca="1" si="10"/>
        <v>1</v>
      </c>
      <c r="H314" s="218">
        <f t="shared" ca="1" si="10"/>
        <v>1</v>
      </c>
      <c r="I314" s="218">
        <f t="shared" ca="1" si="10"/>
        <v>1</v>
      </c>
      <c r="J314" s="218">
        <f t="shared" ca="1" si="10"/>
        <v>1</v>
      </c>
      <c r="K314" s="218">
        <f t="shared" ca="1" si="10"/>
        <v>1</v>
      </c>
      <c r="N314"/>
    </row>
    <row r="315" spans="4:14">
      <c r="D315" s="221" t="s">
        <v>229</v>
      </c>
      <c r="E315" s="219">
        <v>15</v>
      </c>
      <c r="F315" s="218">
        <f t="shared" ca="1" si="9"/>
        <v>1</v>
      </c>
      <c r="G315" s="218">
        <f t="shared" ca="1" si="10"/>
        <v>1</v>
      </c>
      <c r="H315" s="218">
        <f t="shared" ca="1" si="10"/>
        <v>1</v>
      </c>
      <c r="I315" s="218">
        <f t="shared" ca="1" si="10"/>
        <v>1</v>
      </c>
      <c r="J315" s="218">
        <f t="shared" ca="1" si="10"/>
        <v>1</v>
      </c>
      <c r="K315" s="218">
        <f t="shared" ca="1" si="10"/>
        <v>1</v>
      </c>
      <c r="N315"/>
    </row>
    <row r="316" spans="4:14">
      <c r="D316" s="221" t="s">
        <v>230</v>
      </c>
      <c r="E316" s="219">
        <v>20</v>
      </c>
      <c r="F316" s="218">
        <f t="shared" ca="1" si="9"/>
        <v>0</v>
      </c>
      <c r="G316" s="218">
        <f t="shared" ca="1" si="10"/>
        <v>0</v>
      </c>
      <c r="H316" s="218">
        <f t="shared" ca="1" si="10"/>
        <v>0</v>
      </c>
      <c r="I316" s="218">
        <f t="shared" ca="1" si="10"/>
        <v>0</v>
      </c>
      <c r="J316" s="218">
        <f t="shared" ca="1" si="10"/>
        <v>0</v>
      </c>
      <c r="K316" s="218">
        <f t="shared" ca="1" si="10"/>
        <v>0</v>
      </c>
      <c r="N316"/>
    </row>
    <row r="317" spans="4:14">
      <c r="D317" s="221" t="s">
        <v>231</v>
      </c>
      <c r="E317" s="219">
        <v>25</v>
      </c>
      <c r="F317" s="218">
        <f t="shared" ca="1" si="9"/>
        <v>0.9</v>
      </c>
      <c r="G317" s="218">
        <f t="shared" ca="1" si="10"/>
        <v>0.9</v>
      </c>
      <c r="H317" s="218">
        <f t="shared" ca="1" si="10"/>
        <v>0.9</v>
      </c>
      <c r="I317" s="218">
        <f t="shared" ca="1" si="10"/>
        <v>0.9</v>
      </c>
      <c r="J317" s="218">
        <f t="shared" ca="1" si="10"/>
        <v>0.9</v>
      </c>
      <c r="K317" s="218">
        <f t="shared" ca="1" si="10"/>
        <v>0.9</v>
      </c>
      <c r="N317"/>
    </row>
    <row r="318" spans="4:14" ht="12" customHeight="1">
      <c r="D318" s="221" t="s">
        <v>281</v>
      </c>
      <c r="E318" s="219">
        <v>30</v>
      </c>
      <c r="F318" s="218">
        <f t="shared" ca="1" si="9"/>
        <v>1</v>
      </c>
      <c r="G318" s="218">
        <f t="shared" ca="1" si="10"/>
        <v>1</v>
      </c>
      <c r="H318" s="218">
        <f t="shared" ca="1" si="10"/>
        <v>1</v>
      </c>
      <c r="I318" s="218">
        <f t="shared" ca="1" si="10"/>
        <v>1</v>
      </c>
      <c r="J318" s="218">
        <f t="shared" ca="1" si="10"/>
        <v>1</v>
      </c>
      <c r="K318" s="218">
        <f t="shared" ca="1" si="10"/>
        <v>1</v>
      </c>
      <c r="N318"/>
    </row>
    <row r="319" spans="4:14">
      <c r="D319" s="221" t="s">
        <v>232</v>
      </c>
      <c r="E319" s="219">
        <v>35</v>
      </c>
      <c r="F319" s="218">
        <f t="shared" ca="1" si="9"/>
        <v>1</v>
      </c>
      <c r="G319" s="218">
        <f t="shared" ca="1" si="10"/>
        <v>1</v>
      </c>
      <c r="H319" s="218">
        <f t="shared" ca="1" si="10"/>
        <v>1</v>
      </c>
      <c r="I319" s="218">
        <f t="shared" ca="1" si="10"/>
        <v>1</v>
      </c>
      <c r="J319" s="218">
        <f t="shared" ca="1" si="10"/>
        <v>1</v>
      </c>
      <c r="K319" s="218">
        <f t="shared" ca="1" si="10"/>
        <v>1</v>
      </c>
      <c r="N319"/>
    </row>
    <row r="320" spans="4:14">
      <c r="D320" s="221" t="s">
        <v>233</v>
      </c>
      <c r="E320" s="219">
        <v>40</v>
      </c>
      <c r="F320" s="218">
        <f t="shared" ca="1" si="9"/>
        <v>0.17609221427059263</v>
      </c>
      <c r="G320" s="218">
        <f t="shared" ca="1" si="10"/>
        <v>0.17609221427059263</v>
      </c>
      <c r="H320" s="218">
        <f t="shared" ca="1" si="10"/>
        <v>0.17609221427059263</v>
      </c>
      <c r="I320" s="218">
        <f t="shared" ca="1" si="10"/>
        <v>0.17609221427059263</v>
      </c>
      <c r="J320" s="218">
        <f t="shared" ca="1" si="10"/>
        <v>0.17609221427059263</v>
      </c>
      <c r="K320" s="218">
        <f t="shared" ca="1" si="10"/>
        <v>0.17609221427059263</v>
      </c>
      <c r="N320" s="198">
        <f ca="1">SUM(G290:K320)-45</f>
        <v>0</v>
      </c>
    </row>
    <row r="324" spans="4:14">
      <c r="D324" s="220" t="s">
        <v>426</v>
      </c>
      <c r="F324" s="218">
        <f>100%+F17</f>
        <v>1.0216443108203033</v>
      </c>
      <c r="G324" s="218">
        <f>100%+G17</f>
        <v>1.0407834308861037</v>
      </c>
      <c r="H324" s="218">
        <f t="shared" ref="H324:K324" si="11">100%+H17</f>
        <v>1.0583141102062592</v>
      </c>
      <c r="I324" s="218">
        <f t="shared" si="11"/>
        <v>1.0761400716267111</v>
      </c>
      <c r="J324" s="218">
        <f t="shared" si="11"/>
        <v>1.0942662888006289</v>
      </c>
      <c r="K324" s="218">
        <f t="shared" si="11"/>
        <v>1.1126978191560728</v>
      </c>
    </row>
    <row r="327" spans="4:14" ht="20.100000000000001" customHeight="1">
      <c r="N327"/>
    </row>
    <row r="328" spans="4:14">
      <c r="G328" s="193"/>
      <c r="N328"/>
    </row>
  </sheetData>
  <phoneticPr fontId="5" type="noConversion"/>
  <dataValidations count="1">
    <dataValidation type="list" allowBlank="1" showInputMessage="1" showErrorMessage="1" sqref="F54:F57">
      <formula1>"Yes,No"</formula1>
    </dataValidation>
  </dataValidations>
  <hyperlinks>
    <hyperlink ref="A3" location="Menu!A4" display="Menu"/>
  </hyperlinks>
  <pageMargins left="0.75" right="0.75" top="1" bottom="1" header="0.5" footer="0.5"/>
  <pageSetup paperSize="9" scale="1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M156"/>
  <sheetViews>
    <sheetView showGridLines="0" zoomScale="70" zoomScaleNormal="70" workbookViewId="0">
      <pane ySplit="10" topLeftCell="A11" activePane="bottomLeft" state="frozen"/>
      <selection activeCell="B51" sqref="B51"/>
      <selection pane="bottomLeft" activeCell="A11" sqref="A11"/>
    </sheetView>
  </sheetViews>
  <sheetFormatPr defaultRowHeight="12.75" outlineLevelRow="1"/>
  <cols>
    <col min="2" max="2" width="3.5703125" customWidth="1"/>
    <col min="3" max="3" width="3.7109375" customWidth="1"/>
    <col min="4" max="4" width="23" customWidth="1"/>
    <col min="5" max="7" width="12.5703125" bestFit="1" customWidth="1"/>
    <col min="8" max="8" width="12.5703125" customWidth="1"/>
    <col min="9" max="9" width="12.5703125" bestFit="1" customWidth="1"/>
    <col min="10" max="10" width="36.85546875" bestFit="1" customWidth="1"/>
    <col min="11" max="11" width="15.85546875" bestFit="1" customWidth="1"/>
    <col min="13" max="13" width="11" bestFit="1" customWidth="1"/>
  </cols>
  <sheetData>
    <row r="1" spans="1:13" s="154" customFormat="1" ht="18">
      <c r="A1" s="73" t="str">
        <f>Title!A38</f>
        <v>PAL Metering Capex &amp; Opex Expenditure Model</v>
      </c>
      <c r="B1" s="152"/>
      <c r="C1" s="152"/>
      <c r="D1" s="152"/>
      <c r="E1" s="152"/>
      <c r="F1" s="152"/>
      <c r="G1" s="152"/>
      <c r="H1" s="152"/>
      <c r="I1" s="152"/>
      <c r="J1" s="153"/>
      <c r="K1" s="153"/>
      <c r="L1" s="153"/>
    </row>
    <row r="2" spans="1:13" s="154" customFormat="1" ht="15.75">
      <c r="A2" s="155" t="str">
        <f ca="1">MID(CELL("Filename",C1),FIND("]",CELL("Filename",C1))+1,255)</f>
        <v>Material Rates</v>
      </c>
      <c r="B2" s="155"/>
      <c r="C2" s="155"/>
      <c r="D2" s="155"/>
      <c r="E2" s="155"/>
      <c r="G2" s="155"/>
      <c r="H2" s="155"/>
      <c r="I2" s="155"/>
      <c r="J2" s="156" t="str">
        <f ca="1">Check!J2</f>
        <v>OK</v>
      </c>
      <c r="K2" s="153"/>
      <c r="L2" s="153"/>
    </row>
    <row r="3" spans="1:13">
      <c r="A3" s="33" t="s">
        <v>83</v>
      </c>
      <c r="D3" s="12"/>
      <c r="E3" s="12"/>
    </row>
    <row r="5" spans="1:13" ht="12.75" customHeight="1" outlineLevel="1">
      <c r="C5" t="s">
        <v>154</v>
      </c>
      <c r="E5" s="37">
        <v>2</v>
      </c>
      <c r="F5" s="37">
        <v>3</v>
      </c>
      <c r="G5" s="37">
        <v>4</v>
      </c>
      <c r="H5" s="37">
        <v>5</v>
      </c>
      <c r="I5" s="37">
        <v>6</v>
      </c>
    </row>
    <row r="6" spans="1:13" ht="12.75" customHeight="1" outlineLevel="1">
      <c r="C6" t="s">
        <v>155</v>
      </c>
      <c r="E6" s="37">
        <v>4</v>
      </c>
      <c r="F6" s="37">
        <v>5</v>
      </c>
      <c r="G6" s="37">
        <v>6</v>
      </c>
      <c r="H6" s="37">
        <v>7</v>
      </c>
      <c r="I6" s="37">
        <v>8</v>
      </c>
    </row>
    <row r="7" spans="1:13" ht="12.75" customHeight="1" outlineLevel="1">
      <c r="C7" t="s">
        <v>156</v>
      </c>
      <c r="E7" s="37">
        <v>15</v>
      </c>
      <c r="F7" s="37">
        <v>16</v>
      </c>
      <c r="G7" s="37">
        <v>17</v>
      </c>
      <c r="H7" s="37">
        <v>18</v>
      </c>
      <c r="I7" s="37">
        <v>19</v>
      </c>
    </row>
    <row r="8" spans="1:13" ht="12.75" customHeight="1" outlineLevel="1"/>
    <row r="9" spans="1:13">
      <c r="E9" s="206">
        <v>2016</v>
      </c>
      <c r="F9" s="206">
        <v>2017</v>
      </c>
      <c r="G9" s="206">
        <v>2018</v>
      </c>
      <c r="H9" s="206">
        <v>2019</v>
      </c>
      <c r="I9" s="206">
        <v>2020</v>
      </c>
      <c r="J9" s="208" t="s">
        <v>157</v>
      </c>
    </row>
    <row r="10" spans="1:13">
      <c r="E10" s="207" t="s">
        <v>91</v>
      </c>
      <c r="F10" s="207" t="s">
        <v>91</v>
      </c>
      <c r="G10" s="207" t="s">
        <v>91</v>
      </c>
      <c r="H10" s="207" t="s">
        <v>91</v>
      </c>
      <c r="I10" s="207" t="s">
        <v>91</v>
      </c>
      <c r="J10" s="207"/>
      <c r="L10" s="173">
        <f>SUM(L15:L152)</f>
        <v>0</v>
      </c>
    </row>
    <row r="12" spans="1:13">
      <c r="B12" s="1" t="s">
        <v>144</v>
      </c>
    </row>
    <row r="14" spans="1:13">
      <c r="C14" s="1" t="s">
        <v>214</v>
      </c>
    </row>
    <row r="15" spans="1:13">
      <c r="C15" s="1"/>
      <c r="D15" s="166" t="s">
        <v>98</v>
      </c>
      <c r="E15" s="618"/>
      <c r="F15" s="618"/>
      <c r="G15" s="618"/>
      <c r="H15" s="618"/>
      <c r="I15" s="618"/>
      <c r="J15" s="168" t="s">
        <v>158</v>
      </c>
      <c r="M15" s="158"/>
    </row>
    <row r="16" spans="1:13">
      <c r="C16" s="1"/>
      <c r="D16" s="166" t="s">
        <v>99</v>
      </c>
      <c r="E16" s="618"/>
      <c r="F16" s="618"/>
      <c r="G16" s="618"/>
      <c r="H16" s="618"/>
      <c r="I16" s="618"/>
      <c r="J16" s="169" t="s">
        <v>159</v>
      </c>
      <c r="M16" s="158"/>
    </row>
    <row r="17" spans="3:13">
      <c r="C17" s="1"/>
      <c r="D17" s="166" t="s">
        <v>100</v>
      </c>
      <c r="E17" s="618"/>
      <c r="F17" s="618"/>
      <c r="G17" s="618"/>
      <c r="H17" s="618"/>
      <c r="I17" s="618"/>
      <c r="J17" s="184" t="s">
        <v>207</v>
      </c>
      <c r="M17" s="158"/>
    </row>
    <row r="18" spans="3:13">
      <c r="C18" s="1"/>
      <c r="D18" s="166" t="s">
        <v>101</v>
      </c>
      <c r="E18" s="618"/>
      <c r="F18" s="618"/>
      <c r="G18" s="618"/>
      <c r="H18" s="618"/>
      <c r="I18" s="618"/>
      <c r="J18" s="169" t="s">
        <v>208</v>
      </c>
      <c r="M18" s="158"/>
    </row>
    <row r="19" spans="3:13">
      <c r="C19" s="1"/>
      <c r="D19" s="166" t="s">
        <v>102</v>
      </c>
      <c r="E19" s="618"/>
      <c r="F19" s="618"/>
      <c r="G19" s="618"/>
      <c r="H19" s="618"/>
      <c r="I19" s="618"/>
      <c r="J19" s="169"/>
      <c r="M19" s="158"/>
    </row>
    <row r="20" spans="3:13">
      <c r="C20" s="1"/>
      <c r="D20" s="166" t="s">
        <v>103</v>
      </c>
      <c r="E20" s="618"/>
      <c r="F20" s="618"/>
      <c r="G20" s="618"/>
      <c r="H20" s="618"/>
      <c r="I20" s="618"/>
      <c r="J20" s="170"/>
      <c r="M20" s="158"/>
    </row>
    <row r="21" spans="3:13">
      <c r="C21" s="1"/>
    </row>
    <row r="22" spans="3:13">
      <c r="C22" s="1" t="s">
        <v>215</v>
      </c>
      <c r="F22" s="158"/>
    </row>
    <row r="23" spans="3:13">
      <c r="D23" s="167" t="s">
        <v>211</v>
      </c>
      <c r="E23" s="618"/>
      <c r="F23" s="618"/>
      <c r="G23" s="618"/>
      <c r="H23" s="618"/>
      <c r="I23" s="618"/>
      <c r="J23" s="187" t="s">
        <v>216</v>
      </c>
    </row>
    <row r="24" spans="3:13">
      <c r="D24" s="167" t="s">
        <v>212</v>
      </c>
      <c r="E24" s="618"/>
      <c r="F24" s="618"/>
      <c r="G24" s="618"/>
      <c r="H24" s="618"/>
      <c r="I24" s="618"/>
      <c r="J24" s="169"/>
    </row>
    <row r="25" spans="3:13">
      <c r="D25" s="167" t="s">
        <v>219</v>
      </c>
      <c r="E25" s="619"/>
      <c r="F25" s="619"/>
      <c r="G25" s="619"/>
      <c r="H25" s="619"/>
      <c r="I25" s="619"/>
      <c r="J25" s="189"/>
    </row>
    <row r="26" spans="3:13">
      <c r="C26" s="1"/>
    </row>
    <row r="27" spans="3:13">
      <c r="C27" s="1" t="s">
        <v>217</v>
      </c>
    </row>
    <row r="28" spans="3:13">
      <c r="C28" s="1"/>
      <c r="D28" s="166" t="s">
        <v>98</v>
      </c>
      <c r="E28" s="618"/>
      <c r="F28" s="618"/>
      <c r="G28" s="618"/>
      <c r="H28" s="618"/>
      <c r="I28" s="618"/>
      <c r="J28" s="168" t="s">
        <v>160</v>
      </c>
      <c r="M28" s="158"/>
    </row>
    <row r="29" spans="3:13">
      <c r="C29" s="1"/>
      <c r="D29" s="166" t="s">
        <v>99</v>
      </c>
      <c r="E29" s="618"/>
      <c r="F29" s="618"/>
      <c r="G29" s="618"/>
      <c r="H29" s="618"/>
      <c r="I29" s="618"/>
      <c r="J29" s="169" t="s">
        <v>161</v>
      </c>
      <c r="M29" s="158"/>
    </row>
    <row r="30" spans="3:13">
      <c r="C30" s="1"/>
      <c r="D30" s="166" t="s">
        <v>100</v>
      </c>
      <c r="E30" s="618"/>
      <c r="F30" s="618"/>
      <c r="G30" s="618"/>
      <c r="H30" s="618"/>
      <c r="I30" s="618"/>
      <c r="J30" s="184" t="s">
        <v>162</v>
      </c>
      <c r="M30" s="158"/>
    </row>
    <row r="31" spans="3:13">
      <c r="C31" s="1"/>
      <c r="D31" s="166" t="s">
        <v>101</v>
      </c>
      <c r="E31" s="618"/>
      <c r="F31" s="618"/>
      <c r="G31" s="618"/>
      <c r="H31" s="618"/>
      <c r="I31" s="618"/>
      <c r="J31" s="169" t="s">
        <v>163</v>
      </c>
      <c r="M31" s="158"/>
    </row>
    <row r="32" spans="3:13">
      <c r="C32" s="1"/>
      <c r="D32" s="166" t="s">
        <v>102</v>
      </c>
      <c r="E32" s="618"/>
      <c r="F32" s="618"/>
      <c r="G32" s="618"/>
      <c r="H32" s="618"/>
      <c r="I32" s="618"/>
      <c r="J32" s="169" t="s">
        <v>207</v>
      </c>
      <c r="M32" s="158"/>
    </row>
    <row r="33" spans="3:13">
      <c r="C33" s="1"/>
      <c r="D33" s="166" t="s">
        <v>103</v>
      </c>
      <c r="E33" s="618"/>
      <c r="F33" s="618"/>
      <c r="G33" s="618"/>
      <c r="H33" s="618"/>
      <c r="I33" s="618"/>
      <c r="J33" s="170" t="s">
        <v>208</v>
      </c>
      <c r="M33" s="158"/>
    </row>
    <row r="34" spans="3:13">
      <c r="C34" s="1"/>
    </row>
    <row r="35" spans="3:13">
      <c r="C35" s="1" t="s">
        <v>295</v>
      </c>
      <c r="F35" s="158"/>
    </row>
    <row r="36" spans="3:13">
      <c r="D36" s="167" t="s">
        <v>211</v>
      </c>
      <c r="E36" s="618"/>
      <c r="F36" s="618"/>
      <c r="G36" s="618"/>
      <c r="H36" s="618"/>
      <c r="I36" s="618"/>
      <c r="J36" s="187" t="s">
        <v>216</v>
      </c>
    </row>
    <row r="37" spans="3:13">
      <c r="D37" s="167" t="s">
        <v>212</v>
      </c>
      <c r="E37" s="618"/>
      <c r="F37" s="618"/>
      <c r="G37" s="618"/>
      <c r="H37" s="618"/>
      <c r="I37" s="618"/>
      <c r="J37" s="169"/>
    </row>
    <row r="38" spans="3:13">
      <c r="D38" s="167" t="s">
        <v>219</v>
      </c>
      <c r="E38" s="619"/>
      <c r="F38" s="619"/>
      <c r="G38" s="619"/>
      <c r="H38" s="619"/>
      <c r="I38" s="619"/>
      <c r="J38" s="189"/>
    </row>
    <row r="39" spans="3:13">
      <c r="C39" s="1"/>
    </row>
    <row r="40" spans="3:13">
      <c r="C40" s="1" t="s">
        <v>202</v>
      </c>
    </row>
    <row r="41" spans="3:13">
      <c r="C41" s="1"/>
      <c r="D41" s="166" t="s">
        <v>98</v>
      </c>
      <c r="E41" s="618"/>
      <c r="F41" s="618"/>
      <c r="G41" s="618"/>
      <c r="H41" s="618"/>
      <c r="I41" s="618"/>
      <c r="J41" s="168" t="s">
        <v>205</v>
      </c>
    </row>
    <row r="42" spans="3:13">
      <c r="C42" s="1"/>
      <c r="D42" s="166" t="s">
        <v>99</v>
      </c>
      <c r="E42" s="618"/>
      <c r="F42" s="618"/>
      <c r="G42" s="618"/>
      <c r="H42" s="618"/>
      <c r="I42" s="618"/>
      <c r="J42" s="169" t="s">
        <v>206</v>
      </c>
    </row>
    <row r="43" spans="3:13">
      <c r="C43" s="1"/>
      <c r="D43" s="166" t="s">
        <v>100</v>
      </c>
      <c r="E43" s="618"/>
      <c r="F43" s="618"/>
      <c r="G43" s="618"/>
      <c r="H43" s="618"/>
      <c r="I43" s="618"/>
      <c r="J43" s="169" t="s">
        <v>203</v>
      </c>
    </row>
    <row r="44" spans="3:13">
      <c r="C44" s="1"/>
      <c r="D44" s="166" t="s">
        <v>101</v>
      </c>
      <c r="E44" s="618"/>
      <c r="F44" s="618"/>
      <c r="G44" s="618"/>
      <c r="H44" s="618"/>
      <c r="I44" s="618"/>
      <c r="J44" s="184" t="s">
        <v>204</v>
      </c>
    </row>
    <row r="45" spans="3:13">
      <c r="C45" s="1"/>
      <c r="D45" s="166" t="s">
        <v>102</v>
      </c>
      <c r="E45" s="618"/>
      <c r="F45" s="618"/>
      <c r="G45" s="618"/>
      <c r="H45" s="618"/>
      <c r="I45" s="618"/>
      <c r="J45" s="185"/>
    </row>
    <row r="46" spans="3:13">
      <c r="C46" s="1"/>
      <c r="D46" s="166" t="s">
        <v>103</v>
      </c>
      <c r="E46" s="618"/>
      <c r="F46" s="618"/>
      <c r="G46" s="618"/>
      <c r="H46" s="618"/>
      <c r="I46" s="618"/>
      <c r="J46" s="170"/>
    </row>
    <row r="47" spans="3:13">
      <c r="C47" s="1"/>
    </row>
    <row r="48" spans="3:13">
      <c r="C48" s="1" t="s">
        <v>201</v>
      </c>
    </row>
    <row r="49" spans="2:10">
      <c r="C49" s="1"/>
      <c r="D49" s="166" t="s">
        <v>98</v>
      </c>
      <c r="E49" s="618"/>
      <c r="F49" s="618"/>
      <c r="G49" s="618"/>
      <c r="H49" s="618"/>
      <c r="I49" s="618"/>
      <c r="J49" s="168" t="s">
        <v>178</v>
      </c>
    </row>
    <row r="50" spans="2:10">
      <c r="C50" s="1"/>
      <c r="D50" s="166" t="s">
        <v>99</v>
      </c>
      <c r="E50" s="618"/>
      <c r="F50" s="618"/>
      <c r="G50" s="618"/>
      <c r="H50" s="618"/>
      <c r="I50" s="618"/>
      <c r="J50" s="169" t="s">
        <v>179</v>
      </c>
    </row>
    <row r="51" spans="2:10">
      <c r="C51" s="1"/>
      <c r="D51" s="166" t="s">
        <v>100</v>
      </c>
      <c r="E51" s="618"/>
      <c r="F51" s="618"/>
      <c r="G51" s="618"/>
      <c r="H51" s="618"/>
      <c r="I51" s="618"/>
      <c r="J51" s="184" t="s">
        <v>180</v>
      </c>
    </row>
    <row r="52" spans="2:10">
      <c r="C52" s="1"/>
      <c r="D52" s="166" t="s">
        <v>101</v>
      </c>
      <c r="E52" s="618"/>
      <c r="F52" s="618"/>
      <c r="G52" s="618"/>
      <c r="H52" s="618"/>
      <c r="I52" s="618"/>
      <c r="J52" s="169" t="s">
        <v>181</v>
      </c>
    </row>
    <row r="53" spans="2:10">
      <c r="C53" s="1"/>
      <c r="D53" s="166" t="s">
        <v>102</v>
      </c>
      <c r="E53" s="618"/>
      <c r="F53" s="618"/>
      <c r="G53" s="618"/>
      <c r="H53" s="618"/>
      <c r="I53" s="618"/>
      <c r="J53" s="185" t="s">
        <v>200</v>
      </c>
    </row>
    <row r="54" spans="2:10">
      <c r="C54" s="1"/>
      <c r="D54" s="166" t="s">
        <v>103</v>
      </c>
      <c r="E54" s="618"/>
      <c r="F54" s="618"/>
      <c r="G54" s="618"/>
      <c r="H54" s="618"/>
      <c r="I54" s="618"/>
      <c r="J54" s="170" t="s">
        <v>182</v>
      </c>
    </row>
    <row r="55" spans="2:10">
      <c r="C55" s="1"/>
    </row>
    <row r="56" spans="2:10">
      <c r="C56" s="1"/>
    </row>
    <row r="57" spans="2:10">
      <c r="B57" s="1" t="s">
        <v>140</v>
      </c>
      <c r="C57" s="1"/>
    </row>
    <row r="58" spans="2:10">
      <c r="C58" s="1"/>
    </row>
    <row r="59" spans="2:10">
      <c r="C59" s="1" t="s">
        <v>138</v>
      </c>
    </row>
    <row r="60" spans="2:10">
      <c r="C60" s="1"/>
      <c r="D60" s="166" t="s">
        <v>98</v>
      </c>
      <c r="E60" s="620">
        <v>0.8</v>
      </c>
      <c r="F60" s="620">
        <v>0.8</v>
      </c>
      <c r="G60" s="620">
        <v>0.8</v>
      </c>
      <c r="H60" s="620">
        <v>0.8</v>
      </c>
      <c r="I60" s="620">
        <v>0.8</v>
      </c>
      <c r="J60" s="168" t="s">
        <v>164</v>
      </c>
    </row>
    <row r="61" spans="2:10">
      <c r="C61" s="1"/>
      <c r="D61" s="166" t="s">
        <v>99</v>
      </c>
      <c r="E61" s="620">
        <v>0.8</v>
      </c>
      <c r="F61" s="620">
        <v>0.8</v>
      </c>
      <c r="G61" s="620">
        <v>0.8</v>
      </c>
      <c r="H61" s="620">
        <v>0.8</v>
      </c>
      <c r="I61" s="620">
        <v>0.8</v>
      </c>
      <c r="J61" s="169" t="s">
        <v>165</v>
      </c>
    </row>
    <row r="62" spans="2:10">
      <c r="C62" s="1"/>
      <c r="D62" s="166" t="s">
        <v>100</v>
      </c>
      <c r="E62" s="620">
        <v>0.8</v>
      </c>
      <c r="F62" s="620">
        <v>0.8</v>
      </c>
      <c r="G62" s="620">
        <v>0.8</v>
      </c>
      <c r="H62" s="620">
        <v>0.8</v>
      </c>
      <c r="I62" s="620">
        <v>0.8</v>
      </c>
      <c r="J62" s="169"/>
    </row>
    <row r="63" spans="2:10">
      <c r="C63" s="1"/>
      <c r="D63" s="166" t="s">
        <v>101</v>
      </c>
      <c r="E63" s="620">
        <v>0.8</v>
      </c>
      <c r="F63" s="620">
        <v>0.8</v>
      </c>
      <c r="G63" s="620">
        <v>0.8</v>
      </c>
      <c r="H63" s="620">
        <v>0.8</v>
      </c>
      <c r="I63" s="620">
        <v>0.8</v>
      </c>
      <c r="J63" s="169"/>
    </row>
    <row r="64" spans="2:10">
      <c r="C64" s="1"/>
      <c r="D64" s="166" t="s">
        <v>102</v>
      </c>
      <c r="E64" s="620">
        <v>0.8</v>
      </c>
      <c r="F64" s="620">
        <v>0.8</v>
      </c>
      <c r="G64" s="620">
        <v>0.8</v>
      </c>
      <c r="H64" s="620">
        <v>0.8</v>
      </c>
      <c r="I64" s="620">
        <v>0.8</v>
      </c>
      <c r="J64" s="169"/>
    </row>
    <row r="65" spans="2:10">
      <c r="C65" s="1"/>
      <c r="D65" s="166" t="s">
        <v>103</v>
      </c>
      <c r="E65" s="620">
        <v>0.8</v>
      </c>
      <c r="F65" s="620">
        <v>0.8</v>
      </c>
      <c r="G65" s="620">
        <v>0.8</v>
      </c>
      <c r="H65" s="620">
        <v>0.8</v>
      </c>
      <c r="I65" s="620">
        <v>0.8</v>
      </c>
      <c r="J65" s="170"/>
    </row>
    <row r="66" spans="2:10">
      <c r="C66" s="1"/>
      <c r="E66" s="37"/>
      <c r="F66" s="37"/>
      <c r="G66" s="37"/>
      <c r="H66" s="37"/>
      <c r="I66" s="37"/>
    </row>
    <row r="67" spans="2:10">
      <c r="C67" s="1" t="s">
        <v>139</v>
      </c>
      <c r="E67" s="37"/>
      <c r="F67" s="37"/>
      <c r="G67" s="37"/>
      <c r="H67" s="37"/>
      <c r="I67" s="37"/>
    </row>
    <row r="68" spans="2:10">
      <c r="C68" s="1"/>
      <c r="D68" s="166" t="s">
        <v>98</v>
      </c>
      <c r="E68" s="620">
        <v>0.2</v>
      </c>
      <c r="F68" s="620">
        <v>0.2</v>
      </c>
      <c r="G68" s="620">
        <v>0.2</v>
      </c>
      <c r="H68" s="620">
        <v>0.2</v>
      </c>
      <c r="I68" s="620">
        <v>0.2</v>
      </c>
      <c r="J68" s="168" t="s">
        <v>164</v>
      </c>
    </row>
    <row r="69" spans="2:10">
      <c r="C69" s="1"/>
      <c r="D69" s="166" t="s">
        <v>99</v>
      </c>
      <c r="E69" s="620">
        <v>0.2</v>
      </c>
      <c r="F69" s="620">
        <v>0.2</v>
      </c>
      <c r="G69" s="620">
        <v>0.2</v>
      </c>
      <c r="H69" s="620">
        <v>0.2</v>
      </c>
      <c r="I69" s="620">
        <v>0.2</v>
      </c>
      <c r="J69" s="169" t="s">
        <v>165</v>
      </c>
    </row>
    <row r="70" spans="2:10">
      <c r="C70" s="1"/>
      <c r="D70" s="166" t="s">
        <v>100</v>
      </c>
      <c r="E70" s="620">
        <v>0.2</v>
      </c>
      <c r="F70" s="620">
        <v>0.2</v>
      </c>
      <c r="G70" s="620">
        <v>0.2</v>
      </c>
      <c r="H70" s="620">
        <v>0.2</v>
      </c>
      <c r="I70" s="620">
        <v>0.2</v>
      </c>
      <c r="J70" s="169"/>
    </row>
    <row r="71" spans="2:10">
      <c r="C71" s="1"/>
      <c r="D71" s="166" t="s">
        <v>101</v>
      </c>
      <c r="E71" s="620">
        <v>0.2</v>
      </c>
      <c r="F71" s="620">
        <v>0.2</v>
      </c>
      <c r="G71" s="620">
        <v>0.2</v>
      </c>
      <c r="H71" s="620">
        <v>0.2</v>
      </c>
      <c r="I71" s="620">
        <v>0.2</v>
      </c>
      <c r="J71" s="169"/>
    </row>
    <row r="72" spans="2:10">
      <c r="C72" s="1"/>
      <c r="D72" s="166" t="s">
        <v>102</v>
      </c>
      <c r="E72" s="620">
        <v>0.2</v>
      </c>
      <c r="F72" s="620">
        <v>0.2</v>
      </c>
      <c r="G72" s="620">
        <v>0.2</v>
      </c>
      <c r="H72" s="620">
        <v>0.2</v>
      </c>
      <c r="I72" s="620">
        <v>0.2</v>
      </c>
      <c r="J72" s="169"/>
    </row>
    <row r="73" spans="2:10">
      <c r="C73" s="1"/>
      <c r="D73" s="166" t="s">
        <v>103</v>
      </c>
      <c r="E73" s="620">
        <v>0.2</v>
      </c>
      <c r="F73" s="620">
        <v>0.2</v>
      </c>
      <c r="G73" s="620">
        <v>0.2</v>
      </c>
      <c r="H73" s="620">
        <v>0.2</v>
      </c>
      <c r="I73" s="620">
        <v>0.2</v>
      </c>
      <c r="J73" s="170"/>
    </row>
    <row r="74" spans="2:10">
      <c r="C74" s="1"/>
    </row>
    <row r="75" spans="2:10">
      <c r="C75" s="1"/>
    </row>
    <row r="76" spans="2:10">
      <c r="B76" s="1" t="s">
        <v>141</v>
      </c>
    </row>
    <row r="77" spans="2:10">
      <c r="B77" s="1"/>
    </row>
    <row r="78" spans="2:10">
      <c r="B78" s="1"/>
      <c r="C78" s="1" t="s">
        <v>218</v>
      </c>
    </row>
    <row r="79" spans="2:10">
      <c r="C79" s="1"/>
      <c r="D79" s="168" t="s">
        <v>98</v>
      </c>
      <c r="E79" s="622"/>
      <c r="F79" s="622"/>
      <c r="G79" s="622"/>
      <c r="H79" s="622"/>
      <c r="I79" s="622"/>
      <c r="J79" s="168" t="s">
        <v>223</v>
      </c>
    </row>
    <row r="80" spans="2:10">
      <c r="C80" s="1"/>
      <c r="D80" s="169" t="s">
        <v>99</v>
      </c>
      <c r="E80" s="622"/>
      <c r="F80" s="622"/>
      <c r="G80" s="622"/>
      <c r="H80" s="622"/>
      <c r="I80" s="622"/>
      <c r="J80" s="169" t="s">
        <v>220</v>
      </c>
    </row>
    <row r="81" spans="2:10">
      <c r="C81" s="1"/>
      <c r="D81" s="169" t="s">
        <v>100</v>
      </c>
      <c r="E81" s="622"/>
      <c r="F81" s="622"/>
      <c r="G81" s="622"/>
      <c r="H81" s="622"/>
      <c r="I81" s="622"/>
      <c r="J81" s="169" t="s">
        <v>221</v>
      </c>
    </row>
    <row r="82" spans="2:10">
      <c r="C82" s="1"/>
      <c r="D82" s="169" t="s">
        <v>101</v>
      </c>
      <c r="E82" s="622"/>
      <c r="F82" s="622"/>
      <c r="G82" s="622"/>
      <c r="H82" s="622"/>
      <c r="I82" s="622"/>
      <c r="J82" s="185" t="s">
        <v>222</v>
      </c>
    </row>
    <row r="83" spans="2:10">
      <c r="C83" s="1"/>
      <c r="D83" s="169" t="s">
        <v>102</v>
      </c>
      <c r="E83" s="622"/>
      <c r="F83" s="622"/>
      <c r="G83" s="622"/>
      <c r="H83" s="622"/>
      <c r="I83" s="622"/>
      <c r="J83" s="169"/>
    </row>
    <row r="84" spans="2:10">
      <c r="C84" s="1"/>
      <c r="D84" s="170" t="s">
        <v>103</v>
      </c>
      <c r="E84" s="622"/>
      <c r="F84" s="622"/>
      <c r="G84" s="622"/>
      <c r="H84" s="622"/>
      <c r="I84" s="622"/>
      <c r="J84" s="170"/>
    </row>
    <row r="85" spans="2:10">
      <c r="C85" s="1"/>
    </row>
    <row r="87" spans="2:10">
      <c r="B87" s="1" t="s">
        <v>145</v>
      </c>
    </row>
    <row r="89" spans="2:10">
      <c r="C89" s="1" t="s">
        <v>314</v>
      </c>
      <c r="F89" s="158"/>
    </row>
    <row r="90" spans="2:10">
      <c r="D90" s="167" t="s">
        <v>147</v>
      </c>
      <c r="E90" s="618"/>
      <c r="F90" s="618"/>
      <c r="G90" s="618"/>
      <c r="H90" s="618"/>
      <c r="I90" s="618"/>
      <c r="J90" s="168" t="s">
        <v>158</v>
      </c>
    </row>
    <row r="91" spans="2:10">
      <c r="D91" s="167" t="s">
        <v>146</v>
      </c>
      <c r="E91" s="618"/>
      <c r="F91" s="618"/>
      <c r="G91" s="618"/>
      <c r="H91" s="618"/>
      <c r="I91" s="618"/>
      <c r="J91" s="185" t="s">
        <v>315</v>
      </c>
    </row>
    <row r="92" spans="2:10">
      <c r="D92" s="167" t="s">
        <v>176</v>
      </c>
      <c r="E92" s="618"/>
      <c r="F92" s="618"/>
      <c r="G92" s="618"/>
      <c r="H92" s="618"/>
      <c r="I92" s="618"/>
      <c r="J92" s="169" t="s">
        <v>209</v>
      </c>
    </row>
    <row r="93" spans="2:10">
      <c r="D93" s="167" t="s">
        <v>177</v>
      </c>
      <c r="E93" s="618"/>
      <c r="F93" s="618"/>
      <c r="G93" s="618"/>
      <c r="H93" s="618"/>
      <c r="I93" s="618"/>
      <c r="J93" s="169" t="s">
        <v>213</v>
      </c>
    </row>
    <row r="94" spans="2:10">
      <c r="D94" s="167" t="s">
        <v>183</v>
      </c>
      <c r="E94" s="618"/>
      <c r="F94" s="618"/>
      <c r="G94" s="618"/>
      <c r="H94" s="618"/>
      <c r="I94" s="618"/>
      <c r="J94" s="169"/>
    </row>
    <row r="95" spans="2:10">
      <c r="D95" s="167" t="s">
        <v>184</v>
      </c>
      <c r="E95" s="618"/>
      <c r="F95" s="618"/>
      <c r="G95" s="618"/>
      <c r="H95" s="618"/>
      <c r="I95" s="618"/>
      <c r="J95" s="169"/>
    </row>
    <row r="96" spans="2:10">
      <c r="D96" s="167" t="s">
        <v>185</v>
      </c>
      <c r="E96" s="618"/>
      <c r="F96" s="618"/>
      <c r="G96" s="618"/>
      <c r="H96" s="618"/>
      <c r="I96" s="618"/>
      <c r="J96" s="169"/>
    </row>
    <row r="97" spans="3:10">
      <c r="D97" s="167" t="s">
        <v>186</v>
      </c>
      <c r="E97" s="618"/>
      <c r="F97" s="618"/>
      <c r="G97" s="618"/>
      <c r="H97" s="618"/>
      <c r="I97" s="618"/>
      <c r="J97" s="170"/>
    </row>
    <row r="98" spans="3:10">
      <c r="D98" s="167" t="s">
        <v>411</v>
      </c>
      <c r="E98" s="618"/>
      <c r="F98" s="618"/>
      <c r="G98" s="618"/>
      <c r="H98" s="618"/>
      <c r="I98" s="618"/>
      <c r="J98" s="168" t="s">
        <v>413</v>
      </c>
    </row>
    <row r="99" spans="3:10">
      <c r="D99" s="167" t="s">
        <v>412</v>
      </c>
      <c r="E99" s="618"/>
      <c r="F99" s="618"/>
      <c r="G99" s="618"/>
      <c r="H99" s="618"/>
      <c r="I99" s="618"/>
      <c r="J99" s="170"/>
    </row>
    <row r="100" spans="3:10">
      <c r="D100" s="161"/>
      <c r="E100" s="162"/>
      <c r="F100" s="162"/>
      <c r="G100" s="162"/>
      <c r="H100" s="162"/>
      <c r="I100" s="162"/>
      <c r="J100" s="12"/>
    </row>
    <row r="101" spans="3:10">
      <c r="C101" s="1" t="s">
        <v>210</v>
      </c>
      <c r="F101" s="158"/>
    </row>
    <row r="102" spans="3:10">
      <c r="D102" s="167" t="s">
        <v>211</v>
      </c>
      <c r="E102" s="618"/>
      <c r="F102" s="618"/>
      <c r="G102" s="618"/>
      <c r="H102" s="618"/>
      <c r="I102" s="618"/>
      <c r="J102" s="168" t="s">
        <v>318</v>
      </c>
    </row>
    <row r="103" spans="3:10">
      <c r="D103" s="167" t="s">
        <v>212</v>
      </c>
      <c r="E103" s="618"/>
      <c r="F103" s="618"/>
      <c r="G103" s="618"/>
      <c r="H103" s="618"/>
      <c r="I103" s="618"/>
      <c r="J103" s="169"/>
    </row>
    <row r="104" spans="3:10">
      <c r="D104" s="167" t="s">
        <v>219</v>
      </c>
      <c r="E104" s="619"/>
      <c r="F104" s="619"/>
      <c r="G104" s="619"/>
      <c r="H104" s="619"/>
      <c r="I104" s="619"/>
      <c r="J104" s="189"/>
    </row>
    <row r="105" spans="3:10">
      <c r="D105" s="186"/>
      <c r="E105" s="186"/>
      <c r="F105" s="186"/>
      <c r="G105" s="186"/>
      <c r="H105" s="186"/>
      <c r="I105" s="186"/>
      <c r="J105" s="186"/>
    </row>
    <row r="106" spans="3:10">
      <c r="C106" s="1" t="s">
        <v>383</v>
      </c>
      <c r="D106" s="186"/>
      <c r="E106" s="186"/>
      <c r="F106" s="186"/>
      <c r="G106" s="186"/>
      <c r="H106" s="186"/>
      <c r="I106" s="186"/>
      <c r="J106" s="186"/>
    </row>
    <row r="107" spans="3:10">
      <c r="D107" s="167" t="s">
        <v>147</v>
      </c>
      <c r="E107" s="623"/>
      <c r="F107" s="623"/>
      <c r="G107" s="623"/>
      <c r="H107" s="623"/>
      <c r="I107" s="623"/>
      <c r="J107" s="335" t="s">
        <v>593</v>
      </c>
    </row>
    <row r="108" spans="3:10">
      <c r="D108" s="167" t="s">
        <v>146</v>
      </c>
      <c r="E108" s="623"/>
      <c r="F108" s="623"/>
      <c r="G108" s="623"/>
      <c r="H108" s="623"/>
      <c r="I108" s="623"/>
      <c r="J108" s="185"/>
    </row>
    <row r="109" spans="3:10">
      <c r="D109" s="167" t="s">
        <v>176</v>
      </c>
      <c r="E109" s="623"/>
      <c r="F109" s="623"/>
      <c r="G109" s="623"/>
      <c r="H109" s="623"/>
      <c r="I109" s="623"/>
      <c r="J109" s="185"/>
    </row>
    <row r="110" spans="3:10">
      <c r="D110" s="167" t="s">
        <v>419</v>
      </c>
      <c r="E110" s="623"/>
      <c r="F110" s="623"/>
      <c r="G110" s="623"/>
      <c r="H110" s="623"/>
      <c r="I110" s="623"/>
      <c r="J110" s="189"/>
    </row>
    <row r="111" spans="3:10">
      <c r="D111" s="186"/>
      <c r="E111" s="186"/>
      <c r="F111" s="186"/>
      <c r="G111" s="186"/>
      <c r="H111" s="186"/>
      <c r="I111" s="186"/>
      <c r="J111" s="186"/>
    </row>
    <row r="112" spans="3:10">
      <c r="C112" s="1" t="s">
        <v>148</v>
      </c>
      <c r="D112" s="161"/>
      <c r="E112" s="162"/>
      <c r="F112" s="162"/>
      <c r="G112" s="162"/>
      <c r="H112" s="162"/>
      <c r="I112" s="162"/>
    </row>
    <row r="113" spans="2:12">
      <c r="B113" s="1"/>
      <c r="D113" s="167" t="s">
        <v>149</v>
      </c>
      <c r="E113" s="624"/>
      <c r="F113" s="624"/>
      <c r="G113" s="624"/>
      <c r="H113" s="624"/>
      <c r="I113" s="624"/>
      <c r="J113" s="168" t="s">
        <v>592</v>
      </c>
    </row>
    <row r="114" spans="2:12">
      <c r="D114" s="167" t="s">
        <v>150</v>
      </c>
      <c r="E114" s="624"/>
      <c r="F114" s="624"/>
      <c r="G114" s="624"/>
      <c r="H114" s="624"/>
      <c r="I114" s="624"/>
      <c r="J114" s="170"/>
    </row>
    <row r="116" spans="2:12">
      <c r="B116" s="1"/>
      <c r="C116" s="26" t="s">
        <v>142</v>
      </c>
      <c r="E116" s="41">
        <v>2016</v>
      </c>
      <c r="F116" s="41">
        <v>2017</v>
      </c>
      <c r="G116" s="41">
        <v>2018</v>
      </c>
      <c r="H116" s="41">
        <v>2019</v>
      </c>
      <c r="I116" s="41">
        <v>2020</v>
      </c>
    </row>
    <row r="117" spans="2:12">
      <c r="B117" s="1"/>
      <c r="D117" s="12" t="s">
        <v>388</v>
      </c>
      <c r="E117" s="625"/>
      <c r="F117" s="625"/>
      <c r="G117" s="625"/>
      <c r="H117" s="625"/>
      <c r="I117" s="626"/>
    </row>
    <row r="118" spans="2:12">
      <c r="B118" s="1"/>
      <c r="D118" s="12" t="s">
        <v>389</v>
      </c>
      <c r="E118" s="625"/>
      <c r="F118" s="625"/>
      <c r="G118" s="625"/>
      <c r="H118" s="625"/>
      <c r="I118" s="626"/>
    </row>
    <row r="119" spans="2:12">
      <c r="D119" s="24" t="s">
        <v>387</v>
      </c>
      <c r="E119" s="627"/>
      <c r="F119" s="627"/>
      <c r="G119" s="627"/>
      <c r="H119" s="627"/>
      <c r="I119" s="627"/>
      <c r="J119" s="166"/>
    </row>
    <row r="120" spans="2:12">
      <c r="D120" s="161"/>
      <c r="E120" s="37"/>
      <c r="F120" s="37"/>
      <c r="G120" s="37"/>
      <c r="H120" s="37"/>
      <c r="I120" s="37"/>
    </row>
    <row r="121" spans="2:12">
      <c r="D121" s="335" t="s">
        <v>590</v>
      </c>
      <c r="E121" s="636">
        <v>4.5999999999999999E-2</v>
      </c>
      <c r="F121" s="636">
        <v>4.5999999999999999E-2</v>
      </c>
      <c r="G121" s="636">
        <v>4.5999999999999999E-2</v>
      </c>
      <c r="H121" s="636">
        <v>4.5999999999999999E-2</v>
      </c>
      <c r="I121" s="636">
        <v>4.5999999999999999E-2</v>
      </c>
      <c r="J121" s="168" t="s">
        <v>592</v>
      </c>
    </row>
    <row r="122" spans="2:12">
      <c r="D122" s="189"/>
      <c r="E122" s="189"/>
      <c r="F122" s="189"/>
      <c r="G122" s="189"/>
      <c r="H122" s="189"/>
      <c r="I122" s="189"/>
      <c r="J122" s="170"/>
    </row>
    <row r="123" spans="2:12">
      <c r="D123" s="161"/>
      <c r="E123" s="37"/>
      <c r="F123" s="37"/>
      <c r="G123" s="37"/>
      <c r="H123" s="37"/>
      <c r="I123" s="37"/>
    </row>
    <row r="124" spans="2:12">
      <c r="D124" s="227">
        <v>100263</v>
      </c>
      <c r="E124" s="228">
        <v>204.37413336694826</v>
      </c>
      <c r="F124" s="228">
        <v>206.98327588408023</v>
      </c>
      <c r="G124" s="228">
        <v>209.03816400206293</v>
      </c>
      <c r="H124" s="228">
        <v>210.90081300813011</v>
      </c>
      <c r="I124" s="228">
        <v>212.8248884221581</v>
      </c>
      <c r="J124" s="252" t="s">
        <v>194</v>
      </c>
      <c r="K124" s="256" t="str">
        <f>MID(VLOOKUP(D124,'PAL Vols'!H:K,4,FALSE),FIND("AMI",VLOOKUP(D124,'PAL Vols'!H:K,4,FALSE)),20)</f>
        <v>AMI 1Ph 1e</v>
      </c>
      <c r="L124" s="257">
        <f t="shared" ref="L124:L129" si="0">IF(K124=D79,0,1)</f>
        <v>0</v>
      </c>
    </row>
    <row r="125" spans="2:12">
      <c r="D125" s="227">
        <v>100264</v>
      </c>
      <c r="E125" s="228">
        <v>228.18701626118744</v>
      </c>
      <c r="F125" s="228">
        <v>231.10016596450913</v>
      </c>
      <c r="G125" s="228">
        <v>233.3944816915936</v>
      </c>
      <c r="H125" s="228">
        <v>235.47415934959349</v>
      </c>
      <c r="I125" s="228">
        <v>237.62242058283016</v>
      </c>
      <c r="J125" s="253" t="s">
        <v>195</v>
      </c>
      <c r="K125" s="256" t="str">
        <f>MID(VLOOKUP(D125,'PAL Vols'!H:K,4,FALSE),FIND("AMI",VLOOKUP(D125,'PAL Vols'!H:K,4,FALSE)),20)</f>
        <v>AMI 1Ph 1e + C</v>
      </c>
      <c r="L125" s="257">
        <f t="shared" si="0"/>
        <v>0</v>
      </c>
    </row>
    <row r="126" spans="2:12">
      <c r="D126" s="227">
        <v>100221</v>
      </c>
      <c r="E126" s="228">
        <v>251.15075759485694</v>
      </c>
      <c r="F126" s="228">
        <v>254.35707391803908</v>
      </c>
      <c r="G126" s="228">
        <v>256.88227952552859</v>
      </c>
      <c r="H126" s="228">
        <v>259.17124682926828</v>
      </c>
      <c r="I126" s="228">
        <v>261.53569965870304</v>
      </c>
      <c r="J126" s="254"/>
      <c r="K126" s="256" t="str">
        <f>MID(VLOOKUP(D126,'PAL Vols'!H:K,4,FALSE),FIND("AMI",VLOOKUP(D126,'PAL Vols'!H:K,4,FALSE)),20)</f>
        <v>AMI 1Ph 2e + C</v>
      </c>
      <c r="L126" s="257">
        <f t="shared" si="0"/>
        <v>0</v>
      </c>
    </row>
    <row r="127" spans="2:12">
      <c r="D127" s="227">
        <v>100265</v>
      </c>
      <c r="E127" s="228">
        <v>372.20880877347798</v>
      </c>
      <c r="F127" s="228">
        <v>376.96061279203377</v>
      </c>
      <c r="G127" s="228">
        <v>380.70300154718939</v>
      </c>
      <c r="H127" s="228">
        <v>384.09528195121959</v>
      </c>
      <c r="I127" s="228">
        <v>387.59943292202689</v>
      </c>
      <c r="J127" s="254"/>
      <c r="K127" s="256" t="str">
        <f>MID(VLOOKUP(D127,'PAL Vols'!H:K,4,FALSE),FIND("AMI",VLOOKUP(D127,'PAL Vols'!H:K,4,FALSE)),20)</f>
        <v>AMI 3Ph DC</v>
      </c>
      <c r="L127" s="257">
        <f t="shared" si="0"/>
        <v>0</v>
      </c>
    </row>
    <row r="128" spans="2:12">
      <c r="D128" s="227">
        <v>100344</v>
      </c>
      <c r="E128" s="228">
        <v>398.84337325097704</v>
      </c>
      <c r="F128" s="228">
        <v>403.93520745563649</v>
      </c>
      <c r="G128" s="228">
        <v>407.94539453326462</v>
      </c>
      <c r="H128" s="228">
        <v>411.58042016260174</v>
      </c>
      <c r="I128" s="228">
        <v>415.33532160672098</v>
      </c>
      <c r="J128" s="254"/>
      <c r="K128" s="256" t="str">
        <f>MID(VLOOKUP(D128,'PAL Vols'!H:K,4,FALSE),FIND("AMI",VLOOKUP(D128,'PAL Vols'!H:K,4,FALSE)),20)</f>
        <v>AMI 3Ph DC + C</v>
      </c>
      <c r="L128" s="257">
        <f t="shared" si="0"/>
        <v>0</v>
      </c>
    </row>
    <row r="129" spans="4:12">
      <c r="D129" s="227">
        <v>100266</v>
      </c>
      <c r="E129" s="228">
        <v>475.81462750535741</v>
      </c>
      <c r="F129" s="228">
        <v>481.8891152815014</v>
      </c>
      <c r="G129" s="228">
        <v>486.67321299638991</v>
      </c>
      <c r="H129" s="228">
        <v>491.00974829268296</v>
      </c>
      <c r="I129" s="228">
        <v>495.48929377789449</v>
      </c>
      <c r="J129" s="255"/>
      <c r="K129" s="256" t="str">
        <f>MID(VLOOKUP(D129,'PAL Vols'!H:K,4,FALSE),FIND("AMI",VLOOKUP(D129,'PAL Vols'!H:K,4,FALSE)),20)</f>
        <v>AMI 3Ph CT</v>
      </c>
      <c r="L129" s="257">
        <f t="shared" si="0"/>
        <v>0</v>
      </c>
    </row>
    <row r="130" spans="4:12">
      <c r="D130" s="227">
        <v>100903</v>
      </c>
      <c r="E130" s="229">
        <v>204.37413336694826</v>
      </c>
      <c r="F130" s="229">
        <v>206.98327588408023</v>
      </c>
      <c r="G130" s="229">
        <v>209.03816400206293</v>
      </c>
      <c r="H130" s="229">
        <v>210.90081300813011</v>
      </c>
      <c r="I130" s="229">
        <v>212.8248884221581</v>
      </c>
      <c r="J130" s="252" t="s">
        <v>296</v>
      </c>
      <c r="K130" s="256" t="str">
        <f>MID(VLOOKUP(D130,'PAL Vols'!H:K,4,FALSE),FIND("AMI",VLOOKUP(D130,'PAL Vols'!H:K,4,FALSE)),20)</f>
        <v>AMI 1Ph 1e</v>
      </c>
      <c r="L130" s="257">
        <f t="shared" ref="L130:L135" si="1">IF(K130=D79,0,1)</f>
        <v>0</v>
      </c>
    </row>
    <row r="131" spans="4:12">
      <c r="D131" s="227">
        <v>100904</v>
      </c>
      <c r="E131" s="229">
        <v>228.18701626118744</v>
      </c>
      <c r="F131" s="229">
        <v>231.10016596450913</v>
      </c>
      <c r="G131" s="229">
        <v>233.3944816915936</v>
      </c>
      <c r="H131" s="229">
        <v>235.47415934959349</v>
      </c>
      <c r="I131" s="229">
        <v>237.62242058283016</v>
      </c>
      <c r="J131" s="253" t="s">
        <v>297</v>
      </c>
      <c r="K131" s="256" t="str">
        <f>MID(VLOOKUP(D131,'PAL Vols'!H:K,4,FALSE),FIND("AMI",VLOOKUP(D131,'PAL Vols'!H:K,4,FALSE)),20)</f>
        <v>AMI 1Ph 1e + C</v>
      </c>
      <c r="L131" s="257">
        <f t="shared" si="1"/>
        <v>0</v>
      </c>
    </row>
    <row r="132" spans="4:12">
      <c r="D132" s="227">
        <v>100905</v>
      </c>
      <c r="E132" s="229">
        <v>251.15075759485694</v>
      </c>
      <c r="F132" s="229">
        <v>254.35707391803908</v>
      </c>
      <c r="G132" s="229">
        <v>256.88227952552859</v>
      </c>
      <c r="H132" s="229">
        <v>259.17124682926828</v>
      </c>
      <c r="I132" s="229">
        <v>261.53569965870304</v>
      </c>
      <c r="J132" s="253"/>
      <c r="K132" s="256" t="str">
        <f>MID(VLOOKUP(D132,'PAL Vols'!H:K,4,FALSE),FIND("AMI",VLOOKUP(D132,'PAL Vols'!H:K,4,FALSE)),20)</f>
        <v>AMI 1Ph 2e + C</v>
      </c>
      <c r="L132" s="257">
        <f t="shared" si="1"/>
        <v>0</v>
      </c>
    </row>
    <row r="133" spans="4:12">
      <c r="D133" s="227">
        <v>100906</v>
      </c>
      <c r="E133" s="229">
        <v>372.20880877347798</v>
      </c>
      <c r="F133" s="229">
        <v>376.96061279203377</v>
      </c>
      <c r="G133" s="229">
        <v>380.70300154718939</v>
      </c>
      <c r="H133" s="229">
        <v>384.09528195121959</v>
      </c>
      <c r="I133" s="229">
        <v>387.59943292202689</v>
      </c>
      <c r="J133" s="253"/>
      <c r="K133" s="256" t="str">
        <f>MID(VLOOKUP(D133,'PAL Vols'!H:K,4,FALSE),FIND("AMI",VLOOKUP(D133,'PAL Vols'!H:K,4,FALSE)),20)</f>
        <v>AMI 3Ph DC</v>
      </c>
      <c r="L133" s="257">
        <f t="shared" si="1"/>
        <v>0</v>
      </c>
    </row>
    <row r="134" spans="4:12">
      <c r="D134" s="227">
        <v>100908</v>
      </c>
      <c r="E134" s="229">
        <v>398.84337325097704</v>
      </c>
      <c r="F134" s="229">
        <v>403.93520745563649</v>
      </c>
      <c r="G134" s="229">
        <v>407.94539453326462</v>
      </c>
      <c r="H134" s="229">
        <v>411.58042016260174</v>
      </c>
      <c r="I134" s="229">
        <v>415.33532160672098</v>
      </c>
      <c r="J134" s="254"/>
      <c r="K134" s="256" t="str">
        <f>MID(VLOOKUP(D134,'PAL Vols'!H:K,4,FALSE),FIND("AMI",VLOOKUP(D134,'PAL Vols'!H:K,4,FALSE)),20)</f>
        <v>AMI 3Ph DC + C</v>
      </c>
      <c r="L134" s="257">
        <f t="shared" si="1"/>
        <v>0</v>
      </c>
    </row>
    <row r="135" spans="4:12">
      <c r="D135" s="227">
        <v>100909</v>
      </c>
      <c r="E135" s="229">
        <v>475.81462750535741</v>
      </c>
      <c r="F135" s="229">
        <v>481.8891152815014</v>
      </c>
      <c r="G135" s="229">
        <v>486.67321299638991</v>
      </c>
      <c r="H135" s="229">
        <v>491.00974829268296</v>
      </c>
      <c r="I135" s="229">
        <v>495.48929377789449</v>
      </c>
      <c r="J135" s="255"/>
      <c r="K135" s="256" t="str">
        <f>MID(VLOOKUP(D135,'PAL Vols'!H:K,4,FALSE),FIND("AMI",VLOOKUP(D135,'PAL Vols'!H:K,4,FALSE)),20)</f>
        <v>AMI 3Ph CT</v>
      </c>
      <c r="L135" s="257">
        <f t="shared" si="1"/>
        <v>0</v>
      </c>
    </row>
    <row r="136" spans="4:12">
      <c r="D136" s="227">
        <v>100271</v>
      </c>
      <c r="E136" s="229">
        <v>204.37413336694826</v>
      </c>
      <c r="F136" s="229">
        <v>206.98327588408023</v>
      </c>
      <c r="G136" s="229">
        <v>209.03816400206293</v>
      </c>
      <c r="H136" s="229">
        <v>210.90081300813011</v>
      </c>
      <c r="I136" s="229">
        <v>212.8248884221581</v>
      </c>
      <c r="J136" s="252" t="s">
        <v>192</v>
      </c>
      <c r="K136" s="256" t="str">
        <f>MID(VLOOKUP(D136,'PAL Vols'!H:K,4,FALSE),FIND("AMI",VLOOKUP(D136,'PAL Vols'!H:K,4,FALSE)),20)</f>
        <v>AMI 1Ph 1e</v>
      </c>
      <c r="L136" s="257">
        <f t="shared" ref="L136:L141" si="2">IF(K136=D79,0,1)</f>
        <v>0</v>
      </c>
    </row>
    <row r="137" spans="4:12">
      <c r="D137" s="227">
        <v>100917</v>
      </c>
      <c r="E137" s="229">
        <v>228.18701626118744</v>
      </c>
      <c r="F137" s="229">
        <v>231.10016596450913</v>
      </c>
      <c r="G137" s="229">
        <v>233.3944816915936</v>
      </c>
      <c r="H137" s="229">
        <v>235.47415934959349</v>
      </c>
      <c r="I137" s="229">
        <v>237.62242058283016</v>
      </c>
      <c r="J137" s="253" t="s">
        <v>198</v>
      </c>
      <c r="K137" s="256" t="str">
        <f>MID(VLOOKUP(D137,'PAL Vols'!H:K,4,FALSE),FIND("AMI",VLOOKUP(D137,'PAL Vols'!H:K,4,FALSE)),20)</f>
        <v>AMI 1Ph 1e + C</v>
      </c>
      <c r="L137" s="257">
        <f t="shared" si="2"/>
        <v>0</v>
      </c>
    </row>
    <row r="138" spans="4:12">
      <c r="D138" s="227">
        <v>100272</v>
      </c>
      <c r="E138" s="229">
        <v>251.15075759485694</v>
      </c>
      <c r="F138" s="229">
        <v>254.35707391803908</v>
      </c>
      <c r="G138" s="229">
        <v>256.88227952552859</v>
      </c>
      <c r="H138" s="229">
        <v>259.17124682926828</v>
      </c>
      <c r="I138" s="229">
        <v>261.53569965870304</v>
      </c>
      <c r="J138" s="253" t="s">
        <v>199</v>
      </c>
      <c r="K138" s="256" t="str">
        <f>MID(VLOOKUP(D138,'PAL Vols'!H:K,4,FALSE),FIND("AMI",VLOOKUP(D138,'PAL Vols'!H:K,4,FALSE)),20)</f>
        <v>AMI 1Ph 2e + C</v>
      </c>
      <c r="L138" s="257">
        <f t="shared" si="2"/>
        <v>0</v>
      </c>
    </row>
    <row r="139" spans="4:12">
      <c r="D139" s="227">
        <v>100273</v>
      </c>
      <c r="E139" s="229">
        <v>372.20880877347798</v>
      </c>
      <c r="F139" s="229">
        <v>376.96061279203377</v>
      </c>
      <c r="G139" s="229">
        <v>380.70300154718939</v>
      </c>
      <c r="H139" s="229">
        <v>384.09528195121959</v>
      </c>
      <c r="I139" s="229">
        <v>387.59943292202689</v>
      </c>
      <c r="J139" s="254"/>
      <c r="K139" s="256" t="str">
        <f>MID(VLOOKUP(D139,'PAL Vols'!H:K,4,FALSE),FIND("AMI",VLOOKUP(D139,'PAL Vols'!H:K,4,FALSE)),20)</f>
        <v>AMI 3Ph DC</v>
      </c>
      <c r="L139" s="257">
        <f t="shared" si="2"/>
        <v>0</v>
      </c>
    </row>
    <row r="140" spans="4:12">
      <c r="D140" s="227">
        <v>100274</v>
      </c>
      <c r="E140" s="229">
        <v>398.84337325097704</v>
      </c>
      <c r="F140" s="229">
        <v>403.93520745563649</v>
      </c>
      <c r="G140" s="229">
        <v>407.94539453326462</v>
      </c>
      <c r="H140" s="229">
        <v>411.58042016260174</v>
      </c>
      <c r="I140" s="229">
        <v>415.33532160672098</v>
      </c>
      <c r="J140" s="254"/>
      <c r="K140" s="256" t="str">
        <f>MID(VLOOKUP(D140,'PAL Vols'!H:K,4,FALSE),FIND("AMI",VLOOKUP(D140,'PAL Vols'!H:K,4,FALSE)),20)</f>
        <v>AMI 3Ph DC + C</v>
      </c>
      <c r="L140" s="257">
        <f t="shared" si="2"/>
        <v>0</v>
      </c>
    </row>
    <row r="141" spans="4:12">
      <c r="D141" s="227">
        <v>100275</v>
      </c>
      <c r="E141" s="229">
        <v>475.81462750535741</v>
      </c>
      <c r="F141" s="229">
        <v>481.8891152815014</v>
      </c>
      <c r="G141" s="229">
        <v>486.67321299638991</v>
      </c>
      <c r="H141" s="229">
        <v>491.00974829268296</v>
      </c>
      <c r="I141" s="229">
        <v>495.48929377789449</v>
      </c>
      <c r="J141" s="255"/>
      <c r="K141" s="256" t="str">
        <f>MID(VLOOKUP(D141,'PAL Vols'!H:K,4,FALSE),FIND("AMI",VLOOKUP(D141,'PAL Vols'!H:K,4,FALSE)),20)</f>
        <v>AMI 3Ph CT</v>
      </c>
      <c r="L141" s="257">
        <f t="shared" si="2"/>
        <v>0</v>
      </c>
    </row>
    <row r="142" spans="4:12">
      <c r="D142" s="227">
        <v>100324</v>
      </c>
      <c r="E142" s="229">
        <v>204.37413336694826</v>
      </c>
      <c r="F142" s="229">
        <v>206.98327588408023</v>
      </c>
      <c r="G142" s="229">
        <v>209.03816400206293</v>
      </c>
      <c r="H142" s="229">
        <v>210.90081300813011</v>
      </c>
      <c r="I142" s="229">
        <v>212.8248884221581</v>
      </c>
      <c r="J142" s="252" t="s">
        <v>193</v>
      </c>
      <c r="K142" s="256" t="str">
        <f>MID(VLOOKUP(D142,'PAL Vols'!H:K,4,FALSE),FIND("AMI",VLOOKUP(D142,'PAL Vols'!H:K,4,FALSE)),20)</f>
        <v>AMI 1Ph 1e</v>
      </c>
      <c r="L142" s="257">
        <f t="shared" ref="L142:L147" si="3">IF(K142=D79,0,1)</f>
        <v>0</v>
      </c>
    </row>
    <row r="143" spans="4:12">
      <c r="D143" s="227">
        <v>100325</v>
      </c>
      <c r="E143" s="229">
        <v>228.18701626118744</v>
      </c>
      <c r="F143" s="229">
        <v>231.10016596450913</v>
      </c>
      <c r="G143" s="229">
        <v>233.3944816915936</v>
      </c>
      <c r="H143" s="229">
        <v>235.47415934959349</v>
      </c>
      <c r="I143" s="229">
        <v>237.62242058283016</v>
      </c>
      <c r="J143" s="253" t="s">
        <v>196</v>
      </c>
      <c r="K143" s="256" t="str">
        <f>MID(VLOOKUP(D143,'PAL Vols'!H:K,4,FALSE),FIND("AMI",VLOOKUP(D143,'PAL Vols'!H:K,4,FALSE)),20)</f>
        <v>AMI 1Ph 1e + C</v>
      </c>
      <c r="L143" s="257">
        <f t="shared" si="3"/>
        <v>0</v>
      </c>
    </row>
    <row r="144" spans="4:12">
      <c r="D144" s="227">
        <v>100326</v>
      </c>
      <c r="E144" s="229">
        <v>251.15075759485694</v>
      </c>
      <c r="F144" s="229">
        <v>254.35707391803908</v>
      </c>
      <c r="G144" s="229">
        <v>256.88227952552859</v>
      </c>
      <c r="H144" s="229">
        <v>259.17124682926828</v>
      </c>
      <c r="I144" s="229">
        <v>261.53569965870304</v>
      </c>
      <c r="J144" s="253" t="s">
        <v>197</v>
      </c>
      <c r="K144" s="256" t="str">
        <f>MID(VLOOKUP(D144,'PAL Vols'!H:K,4,FALSE),FIND("AMI",VLOOKUP(D144,'PAL Vols'!H:K,4,FALSE)),20)</f>
        <v>AMI 1Ph 2e + C</v>
      </c>
      <c r="L144" s="257">
        <f t="shared" si="3"/>
        <v>0</v>
      </c>
    </row>
    <row r="145" spans="4:12">
      <c r="D145" s="227">
        <v>100327</v>
      </c>
      <c r="E145" s="229">
        <v>372.20880877347798</v>
      </c>
      <c r="F145" s="229">
        <v>376.96061279203377</v>
      </c>
      <c r="G145" s="229">
        <v>380.70300154718939</v>
      </c>
      <c r="H145" s="229">
        <v>384.09528195121959</v>
      </c>
      <c r="I145" s="229">
        <v>387.59943292202689</v>
      </c>
      <c r="J145" s="254"/>
      <c r="K145" s="256" t="str">
        <f>MID(VLOOKUP(D145,'PAL Vols'!H:K,4,FALSE),FIND("AMI",VLOOKUP(D145,'PAL Vols'!H:K,4,FALSE)),20)</f>
        <v>AMI 3Ph DC</v>
      </c>
      <c r="L145" s="257">
        <f t="shared" si="3"/>
        <v>0</v>
      </c>
    </row>
    <row r="146" spans="4:12">
      <c r="D146" s="227">
        <v>100328</v>
      </c>
      <c r="E146" s="229">
        <v>398.84337325097704</v>
      </c>
      <c r="F146" s="229">
        <v>403.93520745563649</v>
      </c>
      <c r="G146" s="229">
        <v>407.94539453326462</v>
      </c>
      <c r="H146" s="229">
        <v>411.58042016260174</v>
      </c>
      <c r="I146" s="229">
        <v>415.33532160672098</v>
      </c>
      <c r="J146" s="254"/>
      <c r="K146" s="256" t="str">
        <f>MID(VLOOKUP(D146,'PAL Vols'!H:K,4,FALSE),FIND("AMI",VLOOKUP(D146,'PAL Vols'!H:K,4,FALSE)),20)</f>
        <v>AMI 3Ph DC + C</v>
      </c>
      <c r="L146" s="257">
        <f t="shared" si="3"/>
        <v>0</v>
      </c>
    </row>
    <row r="147" spans="4:12">
      <c r="D147" s="227">
        <v>100329</v>
      </c>
      <c r="E147" s="229">
        <v>475.81462750535741</v>
      </c>
      <c r="F147" s="229">
        <v>481.8891152815014</v>
      </c>
      <c r="G147" s="229">
        <v>486.67321299638991</v>
      </c>
      <c r="H147" s="229">
        <v>491.00974829268296</v>
      </c>
      <c r="I147" s="229">
        <v>495.48929377789449</v>
      </c>
      <c r="J147" s="255"/>
      <c r="K147" s="256" t="str">
        <f>MID(VLOOKUP(D147,'PAL Vols'!H:K,4,FALSE),FIND("AMI",VLOOKUP(D147,'PAL Vols'!H:K,4,FALSE)),20)</f>
        <v>AMI 3Ph CT</v>
      </c>
      <c r="L147" s="257">
        <f t="shared" si="3"/>
        <v>0</v>
      </c>
    </row>
    <row r="148" spans="4:12">
      <c r="D148" s="227">
        <v>100490</v>
      </c>
      <c r="E148" s="228">
        <v>8610.4200264717001</v>
      </c>
      <c r="F148" s="228">
        <v>8720.3449597855233</v>
      </c>
      <c r="G148" s="228">
        <v>8806.918781588447</v>
      </c>
      <c r="H148" s="228">
        <v>8885.3934399999998</v>
      </c>
      <c r="I148" s="228">
        <v>8966.4560343922294</v>
      </c>
      <c r="J148" s="226" t="s">
        <v>187</v>
      </c>
    </row>
    <row r="149" spans="4:12">
      <c r="D149" s="227">
        <v>100491</v>
      </c>
      <c r="E149" s="228">
        <v>2726.4227996974669</v>
      </c>
      <c r="F149" s="228">
        <v>2761.2296782841827</v>
      </c>
      <c r="G149" s="228">
        <v>2788.6426083032497</v>
      </c>
      <c r="H149" s="228">
        <v>2813.4910009756104</v>
      </c>
      <c r="I149" s="228">
        <v>2839.1588435284857</v>
      </c>
      <c r="J149" s="226" t="s">
        <v>188</v>
      </c>
    </row>
    <row r="150" spans="4:12">
      <c r="D150" s="227">
        <v>411426</v>
      </c>
      <c r="E150" s="228">
        <v>800.01595235093919</v>
      </c>
      <c r="F150" s="228">
        <v>810.22935656836478</v>
      </c>
      <c r="G150" s="228">
        <v>818.27314981949462</v>
      </c>
      <c r="H150" s="228">
        <v>825.56442926829266</v>
      </c>
      <c r="I150" s="228">
        <v>833.09616040955643</v>
      </c>
      <c r="J150" s="226" t="s">
        <v>189</v>
      </c>
    </row>
    <row r="151" spans="4:12">
      <c r="D151" s="227">
        <v>100334</v>
      </c>
      <c r="E151" s="228">
        <v>34.015920000000001</v>
      </c>
      <c r="F151" s="228">
        <v>34.015920000000001</v>
      </c>
      <c r="G151" s="228">
        <v>34.015920000000001</v>
      </c>
      <c r="H151" s="228">
        <v>34.015920000000001</v>
      </c>
      <c r="I151" s="228">
        <v>34.015920000000001</v>
      </c>
      <c r="J151" s="226" t="s">
        <v>190</v>
      </c>
    </row>
    <row r="152" spans="4:12">
      <c r="D152" s="227">
        <v>100336</v>
      </c>
      <c r="E152" s="228">
        <v>158.74096</v>
      </c>
      <c r="F152" s="228">
        <v>158.74096</v>
      </c>
      <c r="G152" s="228">
        <v>158.74096</v>
      </c>
      <c r="H152" s="228">
        <v>158.74096</v>
      </c>
      <c r="I152" s="228">
        <v>158.74096</v>
      </c>
      <c r="J152" s="226" t="s">
        <v>191</v>
      </c>
    </row>
    <row r="153" spans="4:12">
      <c r="D153" s="227">
        <v>100492</v>
      </c>
      <c r="E153" s="228">
        <v>263.64971881478101</v>
      </c>
      <c r="F153" s="228">
        <v>267.01560313515353</v>
      </c>
      <c r="G153" s="228">
        <v>269.6664800615855</v>
      </c>
      <c r="H153" s="228">
        <v>272.06936186766279</v>
      </c>
      <c r="I153" s="228">
        <v>274.55148586999974</v>
      </c>
      <c r="J153" s="226" t="s">
        <v>390</v>
      </c>
    </row>
    <row r="156" spans="4:12">
      <c r="G156" s="188"/>
    </row>
  </sheetData>
  <hyperlinks>
    <hyperlink ref="A3" location="Menu!A4" display="Menu"/>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0"/>
    <pageSetUpPr fitToPage="1"/>
  </sheetPr>
  <dimension ref="A1:M22"/>
  <sheetViews>
    <sheetView showGridLines="0" zoomScale="70" zoomScaleNormal="70" workbookViewId="0">
      <pane ySplit="6" topLeftCell="A7" activePane="bottomLeft" state="frozen"/>
      <selection activeCell="B51" sqref="B51"/>
      <selection pane="bottomLeft" activeCell="A7" sqref="A7"/>
    </sheetView>
  </sheetViews>
  <sheetFormatPr defaultRowHeight="12.75"/>
  <cols>
    <col min="1" max="1" width="10.85546875" bestFit="1" customWidth="1"/>
    <col min="2" max="2" width="24.28515625" customWidth="1"/>
    <col min="3" max="3" width="13.140625" bestFit="1" customWidth="1"/>
    <col min="4" max="5" width="2.28515625" customWidth="1"/>
    <col min="6" max="6" width="3.28515625" bestFit="1" customWidth="1"/>
    <col min="7" max="7" width="15.28515625" bestFit="1" customWidth="1"/>
  </cols>
  <sheetData>
    <row r="1" spans="1:13" s="30" customFormat="1" ht="20.25">
      <c r="A1" s="111" t="str">
        <f>Title!A38</f>
        <v>PAL Metering Capex &amp; Opex Expenditure Model</v>
      </c>
      <c r="B1" s="27"/>
      <c r="C1" s="27"/>
      <c r="D1" s="27"/>
      <c r="E1" s="27"/>
      <c r="F1" s="27"/>
      <c r="G1" s="27"/>
      <c r="H1" s="27"/>
      <c r="I1" s="28"/>
      <c r="J1" s="29"/>
      <c r="K1" s="29"/>
      <c r="L1" s="29"/>
      <c r="M1" s="29"/>
    </row>
    <row r="2" spans="1:13" s="30" customFormat="1" ht="15.75">
      <c r="A2" s="155" t="str">
        <f ca="1">MID(CELL("Filename",C1),FIND("]",CELL("Filename",C1))+1,255)</f>
        <v>Check</v>
      </c>
      <c r="B2" s="31"/>
      <c r="C2" s="35"/>
      <c r="D2" s="31"/>
      <c r="E2" s="31"/>
      <c r="F2" s="31"/>
      <c r="H2" s="31"/>
      <c r="I2" s="28"/>
      <c r="J2" s="45" t="str">
        <f ca="1">G6</f>
        <v>OK</v>
      </c>
      <c r="K2" s="32"/>
      <c r="L2" s="29"/>
      <c r="M2" s="29"/>
    </row>
    <row r="3" spans="1:13" s="34" customFormat="1" ht="15">
      <c r="A3" s="33" t="s">
        <v>83</v>
      </c>
    </row>
    <row r="6" spans="1:13">
      <c r="G6" s="36" t="str">
        <f ca="1">IF(ROUND(SUM(G8:G22),0)&lt;&gt;0,"ERROR","OK")</f>
        <v>OK</v>
      </c>
    </row>
    <row r="7" spans="1:13">
      <c r="G7" s="37"/>
    </row>
    <row r="8" spans="1:13">
      <c r="B8" t="str">
        <f ca="1">Inputs!A2</f>
        <v>Inputs</v>
      </c>
      <c r="G8" s="38">
        <f ca="1">Inputs!N6</f>
        <v>0</v>
      </c>
    </row>
    <row r="9" spans="1:13">
      <c r="B9" s="124" t="str">
        <f ca="1">'OPEX '!A2</f>
        <v xml:space="preserve">OPEX </v>
      </c>
      <c r="G9" s="38">
        <f ca="1">'OPEX '!G2</f>
        <v>0</v>
      </c>
    </row>
    <row r="10" spans="1:13">
      <c r="B10" s="124" t="str">
        <f ca="1">'CAPEX '!A2</f>
        <v xml:space="preserve">CAPEX </v>
      </c>
      <c r="G10" s="38">
        <f ca="1">'CAPEX '!G2</f>
        <v>0</v>
      </c>
    </row>
    <row r="11" spans="1:13">
      <c r="B11" s="124" t="str">
        <f ca="1">'PAL Exit Fee Rates'!A2</f>
        <v>PAL Exit Fee Rates</v>
      </c>
      <c r="G11" s="38">
        <f>'PAL Exit Fee Rates'!P9</f>
        <v>0</v>
      </c>
    </row>
    <row r="12" spans="1:13">
      <c r="B12" s="124" t="str">
        <f ca="1">'PAL Reset RIN'!A2</f>
        <v>PAL Reset RIN</v>
      </c>
      <c r="G12" s="38">
        <f ca="1">'PAL Reset RIN'!AB5</f>
        <v>0</v>
      </c>
    </row>
    <row r="13" spans="1:13">
      <c r="B13" s="124" t="str">
        <f ca="1">Opex!A2</f>
        <v>Opex</v>
      </c>
      <c r="G13" s="38">
        <f ca="1">Opex!O7</f>
        <v>0</v>
      </c>
    </row>
    <row r="14" spans="1:13">
      <c r="B14" s="110" t="str">
        <f ca="1">Capex!A2</f>
        <v>Capex</v>
      </c>
      <c r="G14" s="38">
        <f ca="1">Capex!N6</f>
        <v>-1.1204974725842476E-8</v>
      </c>
    </row>
    <row r="15" spans="1:13">
      <c r="B15" t="str">
        <f ca="1">'PAL Cost'!A2</f>
        <v>PAL Cost</v>
      </c>
      <c r="G15" s="38">
        <f>'PAL Cost'!AD4</f>
        <v>2.9918737709522247E-8</v>
      </c>
    </row>
    <row r="16" spans="1:13">
      <c r="B16" t="str">
        <f ca="1">'PAL Rates'!A2</f>
        <v>PAL Rates</v>
      </c>
      <c r="G16" s="38">
        <f>'PAL Rates'!Y4</f>
        <v>0</v>
      </c>
    </row>
    <row r="17" spans="2:7">
      <c r="B17" t="str">
        <f ca="1">'PAL Vols'!A2</f>
        <v>PAL Vols</v>
      </c>
      <c r="G17" s="38">
        <f>'PAL Vols'!R4</f>
        <v>0</v>
      </c>
    </row>
    <row r="18" spans="2:7">
      <c r="B18" t="str">
        <f ca="1">'2014 Cat RIN Opex'!A2</f>
        <v>2014 Cat RIN Opex</v>
      </c>
      <c r="G18" s="38">
        <f ca="1">'2014 Cat RIN Opex'!O8</f>
        <v>0</v>
      </c>
    </row>
    <row r="19" spans="2:7">
      <c r="B19" t="str">
        <f ca="1">'Material Rates'!A2</f>
        <v>Material Rates</v>
      </c>
      <c r="G19" s="38">
        <f>'Material Rates'!L10</f>
        <v>0</v>
      </c>
    </row>
    <row r="20" spans="2:7">
      <c r="B20" t="str">
        <f ca="1">'2014 Total Opex'!A2</f>
        <v>2014 Total Opex</v>
      </c>
      <c r="G20" s="38">
        <f>'2014 Total Opex'!G25</f>
        <v>0</v>
      </c>
    </row>
    <row r="21" spans="2:7">
      <c r="B21" t="str">
        <f ca="1">'2014 IT Opex'!A2</f>
        <v>2014 IT Opex</v>
      </c>
      <c r="G21" s="38">
        <f>'2014 IT Opex'!AA6</f>
        <v>0.27699971850961447</v>
      </c>
    </row>
    <row r="22" spans="2:7">
      <c r="B22" t="str">
        <f ca="1">'2014 Non IT Opex'!A2</f>
        <v>2014 Non IT Opex</v>
      </c>
      <c r="G22" s="38">
        <f>'2014 Non IT Opex'!Y6</f>
        <v>-1.2636006576940417E-2</v>
      </c>
    </row>
  </sheetData>
  <phoneticPr fontId="5" type="noConversion"/>
  <hyperlinks>
    <hyperlink ref="A3" location="Menu!A4" display="Menu"/>
  </hyperlinks>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G6"/>
  <sheetViews>
    <sheetView showGridLines="0" zoomScale="70" zoomScaleNormal="70" workbookViewId="0">
      <pane ySplit="5" topLeftCell="A6" activePane="bottomLeft" state="frozen"/>
      <selection activeCell="B51" sqref="B51"/>
      <selection pane="bottomLeft" activeCell="A6" sqref="A6"/>
    </sheetView>
  </sheetViews>
  <sheetFormatPr defaultRowHeight="12.75"/>
  <cols>
    <col min="1" max="1" width="39.85546875" customWidth="1"/>
    <col min="2" max="6" width="17.7109375" style="122" bestFit="1" customWidth="1"/>
    <col min="7" max="7" width="14.28515625" bestFit="1" customWidth="1"/>
  </cols>
  <sheetData>
    <row r="1" spans="1:7" s="114" customFormat="1" ht="20.25">
      <c r="A1" s="111" t="str">
        <f>Title!A38</f>
        <v>PAL Metering Capex &amp; Opex Expenditure Model</v>
      </c>
      <c r="B1" s="112"/>
      <c r="C1" s="112"/>
      <c r="D1" s="112"/>
      <c r="E1" s="112"/>
      <c r="F1" s="113"/>
    </row>
    <row r="2" spans="1:7" s="114" customFormat="1" ht="15.75">
      <c r="A2" s="155" t="str">
        <f ca="1">MID(CELL("Filename",B1),FIND("]",CELL("Filename",B1))+1,255)</f>
        <v xml:space="preserve">OPEX </v>
      </c>
      <c r="B2" s="116"/>
      <c r="C2" s="116"/>
      <c r="D2" s="116"/>
      <c r="E2" s="116"/>
      <c r="F2" s="115" t="str">
        <f ca="1">Check!J2</f>
        <v>OK</v>
      </c>
      <c r="G2" s="205">
        <f ca="1">SUM(B6:F6)-SUM(Opex!H209:L209)/10^6</f>
        <v>0</v>
      </c>
    </row>
    <row r="3" spans="1:7">
      <c r="A3" s="117"/>
      <c r="B3" s="118">
        <v>2016</v>
      </c>
      <c r="C3" s="118">
        <v>2017</v>
      </c>
      <c r="D3" s="118">
        <v>2018</v>
      </c>
      <c r="E3" s="118">
        <v>2019</v>
      </c>
      <c r="F3" s="119">
        <v>2020</v>
      </c>
    </row>
    <row r="4" spans="1:7">
      <c r="A4" s="117"/>
      <c r="B4" s="118" t="s">
        <v>275</v>
      </c>
      <c r="C4" s="118" t="s">
        <v>275</v>
      </c>
      <c r="D4" s="118" t="s">
        <v>275</v>
      </c>
      <c r="E4" s="118" t="s">
        <v>275</v>
      </c>
      <c r="F4" s="118" t="s">
        <v>275</v>
      </c>
    </row>
    <row r="5" spans="1:7">
      <c r="A5" s="233" t="s">
        <v>84</v>
      </c>
      <c r="B5" s="120" t="s">
        <v>85</v>
      </c>
      <c r="C5" s="120" t="s">
        <v>85</v>
      </c>
      <c r="D5" s="120" t="s">
        <v>85</v>
      </c>
      <c r="E5" s="120" t="s">
        <v>85</v>
      </c>
      <c r="F5" s="121" t="s">
        <v>85</v>
      </c>
    </row>
    <row r="6" spans="1:7">
      <c r="A6" s="183" t="s">
        <v>267</v>
      </c>
      <c r="B6" s="239">
        <f ca="1">Opex!H209/10^6</f>
        <v>15.408009654265392</v>
      </c>
      <c r="C6" s="239">
        <f ca="1">Opex!I209/10^6</f>
        <v>14.991506649254164</v>
      </c>
      <c r="D6" s="239">
        <f ca="1">Opex!J209/10^6</f>
        <v>15.18485421988262</v>
      </c>
      <c r="E6" s="239">
        <f ca="1">Opex!K209/10^6</f>
        <v>15.38082790214011</v>
      </c>
      <c r="F6" s="239">
        <f ca="1">Opex!L209/10^6</f>
        <v>15.580186360791643</v>
      </c>
    </row>
  </sheetData>
  <pageMargins left="0.55118110236220474" right="0.55118110236220474" top="0.39370078740157483" bottom="0.39370078740157483"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CCFF"/>
    <pageSetUpPr fitToPage="1"/>
  </sheetPr>
  <dimension ref="A1:G30"/>
  <sheetViews>
    <sheetView showGridLines="0" tabSelected="1" zoomScale="70" zoomScaleNormal="70" workbookViewId="0">
      <pane ySplit="5" topLeftCell="A6" activePane="bottomLeft" state="frozen"/>
      <selection activeCell="B51" sqref="B51"/>
      <selection pane="bottomLeft" activeCell="A6" sqref="A6"/>
    </sheetView>
  </sheetViews>
  <sheetFormatPr defaultRowHeight="12.75"/>
  <cols>
    <col min="1" max="1" width="43.5703125" customWidth="1"/>
    <col min="2" max="6" width="17.7109375" style="122" bestFit="1" customWidth="1"/>
    <col min="7" max="7" width="14.28515625" customWidth="1"/>
  </cols>
  <sheetData>
    <row r="1" spans="1:7" s="114" customFormat="1" ht="20.25">
      <c r="A1" s="111" t="str">
        <f>Title!A38</f>
        <v>PAL Metering Capex &amp; Opex Expenditure Model</v>
      </c>
      <c r="B1" s="112"/>
      <c r="C1" s="112"/>
      <c r="D1" s="112"/>
      <c r="E1" s="112"/>
      <c r="F1" s="113"/>
    </row>
    <row r="2" spans="1:7" s="114" customFormat="1" ht="15.75">
      <c r="A2" s="155" t="str">
        <f ca="1">MID(CELL("Filename",B1),FIND("]",CELL("Filename",B1))+1,255)</f>
        <v xml:space="preserve">CAPEX </v>
      </c>
      <c r="B2" s="116"/>
      <c r="C2" s="116"/>
      <c r="D2" s="116"/>
      <c r="E2" s="116"/>
      <c r="F2" s="234" t="str">
        <f ca="1">Check!G6</f>
        <v>OK</v>
      </c>
      <c r="G2" s="205">
        <f ca="1">SUM(B6:F9)-SUM(Capex!H114:L114)/10^6</f>
        <v>0</v>
      </c>
    </row>
    <row r="3" spans="1:7">
      <c r="A3" s="117"/>
      <c r="B3" s="118">
        <v>2016</v>
      </c>
      <c r="C3" s="118">
        <v>2017</v>
      </c>
      <c r="D3" s="118">
        <v>2018</v>
      </c>
      <c r="E3" s="118">
        <v>2019</v>
      </c>
      <c r="F3" s="119">
        <v>2020</v>
      </c>
    </row>
    <row r="4" spans="1:7">
      <c r="A4" s="117"/>
      <c r="B4" s="118" t="s">
        <v>275</v>
      </c>
      <c r="C4" s="118" t="s">
        <v>275</v>
      </c>
      <c r="D4" s="118" t="s">
        <v>275</v>
      </c>
      <c r="E4" s="118" t="s">
        <v>275</v>
      </c>
      <c r="F4" s="118" t="s">
        <v>275</v>
      </c>
    </row>
    <row r="5" spans="1:7">
      <c r="A5" s="123" t="s">
        <v>84</v>
      </c>
      <c r="B5" s="118" t="s">
        <v>85</v>
      </c>
      <c r="C5" s="118" t="s">
        <v>85</v>
      </c>
      <c r="D5" s="118" t="s">
        <v>85</v>
      </c>
      <c r="E5" s="118" t="s">
        <v>85</v>
      </c>
      <c r="F5" s="119" t="s">
        <v>85</v>
      </c>
    </row>
    <row r="6" spans="1:7">
      <c r="A6" s="182" t="s">
        <v>264</v>
      </c>
      <c r="B6" s="238">
        <f ca="1">Capex!H110/10^6</f>
        <v>10.627000524006036</v>
      </c>
      <c r="C6" s="238">
        <f ca="1">Capex!I110/10^6</f>
        <v>3.8070299625354296</v>
      </c>
      <c r="D6" s="238">
        <f ca="1">Capex!J110/10^6</f>
        <v>4.0352144731437134</v>
      </c>
      <c r="E6" s="238">
        <f ca="1">Capex!K110/10^6</f>
        <v>4.1465946605710524</v>
      </c>
      <c r="F6" s="238">
        <f ca="1">Capex!L110/10^6</f>
        <v>4.30135870905373</v>
      </c>
    </row>
    <row r="7" spans="1:7">
      <c r="A7" s="182" t="s">
        <v>233</v>
      </c>
      <c r="B7" s="238">
        <f ca="1">Capex!H111/10^6</f>
        <v>0.67994559776711794</v>
      </c>
      <c r="C7" s="238">
        <f ca="1">Capex!I111/10^6</f>
        <v>0.72176407712543167</v>
      </c>
      <c r="D7" s="238">
        <f ca="1">Capex!J111/10^6</f>
        <v>0.57877603256613708</v>
      </c>
      <c r="E7" s="238">
        <f ca="1">Capex!K111/10^6</f>
        <v>0.35567508696419725</v>
      </c>
      <c r="F7" s="238">
        <f ca="1">Capex!L111/10^6</f>
        <v>1.8877915758508375</v>
      </c>
    </row>
    <row r="8" spans="1:7">
      <c r="A8" s="182" t="s">
        <v>265</v>
      </c>
      <c r="B8" s="238">
        <f ca="1">Capex!H112/10^6</f>
        <v>6.1128723515897621</v>
      </c>
      <c r="C8" s="238">
        <f ca="1">Capex!I112/10^6</f>
        <v>4.9983422832608806</v>
      </c>
      <c r="D8" s="238">
        <f ca="1">Capex!J112/10^6</f>
        <v>1.0940268206270873</v>
      </c>
      <c r="E8" s="238">
        <f ca="1">Capex!K112/10^6</f>
        <v>1.1375940667988427</v>
      </c>
      <c r="F8" s="238">
        <f ca="1">Capex!L112/10^6</f>
        <v>0.99947802526603824</v>
      </c>
    </row>
    <row r="9" spans="1:7">
      <c r="A9" s="182" t="s">
        <v>148</v>
      </c>
      <c r="B9" s="238">
        <f ca="1">Capex!H113/10^6</f>
        <v>0</v>
      </c>
      <c r="C9" s="238">
        <f ca="1">Capex!I113/10^6</f>
        <v>0</v>
      </c>
      <c r="D9" s="238">
        <f ca="1">Capex!J113/10^6</f>
        <v>0</v>
      </c>
      <c r="E9" s="238">
        <f ca="1">Capex!K113/10^6</f>
        <v>0</v>
      </c>
      <c r="F9" s="238">
        <f ca="1">Capex!L113/10^6</f>
        <v>0</v>
      </c>
    </row>
    <row r="13" spans="1:7">
      <c r="B13" s="353"/>
    </row>
    <row r="30" ht="10.5" customHeight="1"/>
  </sheetData>
  <phoneticPr fontId="6" type="noConversion"/>
  <pageMargins left="0.55118110236220474" right="0.55118110236220474" top="0.39370078740157483" bottom="0.39370078740157483"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Title</vt:lpstr>
      <vt:lpstr>Menu</vt:lpstr>
      <vt:lpstr>Diagram</vt:lpstr>
      <vt:lpstr>Formats</vt:lpstr>
      <vt:lpstr>Inputs</vt:lpstr>
      <vt:lpstr>Material Rates</vt:lpstr>
      <vt:lpstr>Check</vt:lpstr>
      <vt:lpstr>OPEX </vt:lpstr>
      <vt:lpstr>CAPEX </vt:lpstr>
      <vt:lpstr>PAL Exit Fee Rates</vt:lpstr>
      <vt:lpstr>PAL Reset RIN</vt:lpstr>
      <vt:lpstr>Opex</vt:lpstr>
      <vt:lpstr>Capex</vt:lpstr>
      <vt:lpstr>PAL Cost</vt:lpstr>
      <vt:lpstr>PAL Rates</vt:lpstr>
      <vt:lpstr>PAL Vols</vt:lpstr>
      <vt:lpstr>2014 Cat RIN Opex</vt:lpstr>
      <vt:lpstr>2014 Total Opex</vt:lpstr>
      <vt:lpstr>2014 IT Opex</vt:lpstr>
      <vt:lpstr>2014 Non IT Opex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 Sandeep</dc:creator>
  <cp:lastModifiedBy>Peter Martinek</cp:lastModifiedBy>
  <cp:lastPrinted>2015-03-27T04:57:26Z</cp:lastPrinted>
  <dcterms:created xsi:type="dcterms:W3CDTF">2013-06-11T00:56:32Z</dcterms:created>
  <dcterms:modified xsi:type="dcterms:W3CDTF">2015-10-13T03:04:01Z</dcterms:modified>
</cp:coreProperties>
</file>