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E1321F16-3D0E-4966-B298-021AAFFE57CB}" xr6:coauthVersionLast="45" xr6:coauthVersionMax="45" xr10:uidLastSave="{00000000-0000-0000-0000-000000000000}"/>
  <bookViews>
    <workbookView xWindow="1710" yWindow="0" windowWidth="20760" windowHeight="16230" tabRatio="654" firstSheet="4" activeTab="4" xr2:uid="{00000000-000D-0000-FFFF-FFFF00000000}"/>
  </bookViews>
  <sheets>
    <sheet name="Legend" sheetId="2" r:id="rId1"/>
    <sheet name="Project List-AER DD" sheetId="28" r:id="rId2"/>
    <sheet name="Project List-RRP" sheetId="24" r:id="rId3"/>
    <sheet name="Material Code" sheetId="27" r:id="rId4"/>
    <sheet name="Inflation" sheetId="9" r:id="rId5"/>
    <sheet name="Historical Expenditure" sheetId="5" r:id="rId6"/>
    <sheet name="Forecast Expenditure" sheetId="6" r:id="rId7"/>
    <sheet name="Direct Capex" sheetId="26" r:id="rId8"/>
  </sheets>
  <definedNames>
    <definedName name="_xlnm._FilterDatabase" localSheetId="1" hidden="1">'Project List-AER DD'!$B$7:$K$191</definedName>
    <definedName name="_xlnm._FilterDatabase" localSheetId="2" hidden="1">'Project List-RRP'!$A$7:$Q$22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8" l="1"/>
  <c r="A1" i="26"/>
  <c r="A1" i="6"/>
  <c r="A1" i="5"/>
  <c r="A1" i="9"/>
  <c r="A1" i="27"/>
  <c r="E186" i="28" l="1"/>
  <c r="N185" i="28"/>
  <c r="N184" i="28"/>
  <c r="N183" i="28"/>
  <c r="N182" i="28"/>
  <c r="N181" i="28"/>
  <c r="N180" i="28"/>
  <c r="N179" i="28"/>
  <c r="N178" i="28"/>
  <c r="N177" i="28"/>
  <c r="N176" i="28"/>
  <c r="N175" i="28"/>
  <c r="N174" i="28"/>
  <c r="N173" i="28"/>
  <c r="N172" i="28"/>
  <c r="N171" i="28"/>
  <c r="N170" i="28"/>
  <c r="N169" i="28"/>
  <c r="N168" i="28"/>
  <c r="N167" i="28"/>
  <c r="N166" i="28"/>
  <c r="N165" i="28"/>
  <c r="N164" i="28"/>
  <c r="N163" i="28"/>
  <c r="N162" i="28"/>
  <c r="N161" i="28"/>
  <c r="N160" i="28"/>
  <c r="N159" i="28"/>
  <c r="N158" i="28"/>
  <c r="N157" i="28"/>
  <c r="N156" i="28"/>
  <c r="N155" i="28"/>
  <c r="N154" i="28"/>
  <c r="N153" i="28"/>
  <c r="N152" i="28"/>
  <c r="N151" i="28"/>
  <c r="N150" i="28"/>
  <c r="N149" i="28"/>
  <c r="N148" i="28"/>
  <c r="N147" i="28"/>
  <c r="N146" i="28"/>
  <c r="N145" i="28"/>
  <c r="N144" i="28"/>
  <c r="N143" i="28"/>
  <c r="N142" i="28"/>
  <c r="N141" i="28"/>
  <c r="N140" i="28"/>
  <c r="N139" i="28"/>
  <c r="N138" i="28"/>
  <c r="N137" i="28"/>
  <c r="N136" i="28"/>
  <c r="N135" i="28"/>
  <c r="N134" i="28"/>
  <c r="N133" i="28"/>
  <c r="N132" i="28"/>
  <c r="N131" i="28"/>
  <c r="N130" i="28"/>
  <c r="N129" i="28"/>
  <c r="N128" i="28"/>
  <c r="N127" i="28"/>
  <c r="N126" i="28"/>
  <c r="N125" i="28"/>
  <c r="N124" i="28"/>
  <c r="N123" i="28"/>
  <c r="N122" i="28"/>
  <c r="N121" i="28"/>
  <c r="N120" i="28"/>
  <c r="N119" i="28"/>
  <c r="N118" i="28"/>
  <c r="N117" i="28"/>
  <c r="N116" i="28"/>
  <c r="N115" i="28"/>
  <c r="N114" i="28"/>
  <c r="N113" i="28"/>
  <c r="N112" i="28"/>
  <c r="D186" i="28"/>
  <c r="N111" i="28"/>
  <c r="N110" i="28"/>
  <c r="N109" i="28"/>
  <c r="N108" i="28"/>
  <c r="N107" i="28"/>
  <c r="N106" i="28"/>
  <c r="N105" i="28"/>
  <c r="N104" i="28"/>
  <c r="N103" i="28"/>
  <c r="N102" i="28"/>
  <c r="N101" i="28"/>
  <c r="N100" i="28"/>
  <c r="N99" i="28"/>
  <c r="N98" i="28"/>
  <c r="N97" i="28"/>
  <c r="N96" i="28"/>
  <c r="N95" i="28"/>
  <c r="N94" i="28"/>
  <c r="N93" i="28"/>
  <c r="N92" i="28"/>
  <c r="N91" i="28"/>
  <c r="N90" i="28"/>
  <c r="N89" i="28"/>
  <c r="N88" i="28"/>
  <c r="N87" i="28"/>
  <c r="N86" i="28"/>
  <c r="N85" i="28"/>
  <c r="N84" i="28"/>
  <c r="N83" i="28"/>
  <c r="N82" i="28"/>
  <c r="N81" i="28"/>
  <c r="N80" i="28"/>
  <c r="N79" i="28"/>
  <c r="N78" i="28"/>
  <c r="N77" i="28"/>
  <c r="N76" i="28"/>
  <c r="N75" i="28"/>
  <c r="N74" i="28"/>
  <c r="N73" i="28"/>
  <c r="N72" i="28"/>
  <c r="N71" i="28"/>
  <c r="N70" i="28"/>
  <c r="N69" i="28"/>
  <c r="N68" i="28"/>
  <c r="N67" i="28"/>
  <c r="N66" i="28"/>
  <c r="N65" i="28"/>
  <c r="N64" i="28"/>
  <c r="N63" i="28"/>
  <c r="N62" i="28"/>
  <c r="N61" i="28"/>
  <c r="N60" i="28"/>
  <c r="N59" i="28"/>
  <c r="N58" i="28"/>
  <c r="N57" i="28"/>
  <c r="N56" i="28"/>
  <c r="N55" i="28"/>
  <c r="N54" i="28"/>
  <c r="N53" i="28"/>
  <c r="N52" i="28"/>
  <c r="N51" i="28"/>
  <c r="N50" i="28"/>
  <c r="N49" i="28"/>
  <c r="N48" i="28"/>
  <c r="N47" i="28"/>
  <c r="N46" i="28"/>
  <c r="N45" i="28"/>
  <c r="N4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A2" i="28"/>
  <c r="J186" i="28" l="1"/>
  <c r="I186" i="28" l="1"/>
  <c r="F186" i="28"/>
  <c r="G186" i="28"/>
  <c r="H186" i="28"/>
  <c r="K186" i="28" l="1"/>
  <c r="K3" i="28" s="1"/>
  <c r="L185" i="26" l="1"/>
  <c r="J187" i="26"/>
  <c r="H181" i="26"/>
  <c r="I178" i="26"/>
  <c r="J175" i="26"/>
  <c r="G172" i="26"/>
  <c r="H169" i="26"/>
  <c r="I166" i="26"/>
  <c r="F163" i="26"/>
  <c r="G160" i="26"/>
  <c r="H157" i="26"/>
  <c r="L153" i="26"/>
  <c r="F151" i="26"/>
  <c r="G148" i="26"/>
  <c r="G146" i="26"/>
  <c r="K144" i="26"/>
  <c r="H143" i="26"/>
  <c r="J141" i="26"/>
  <c r="G140" i="26"/>
  <c r="K138" i="26"/>
  <c r="F137" i="26"/>
  <c r="J135" i="26"/>
  <c r="G134" i="26"/>
  <c r="I132" i="26"/>
  <c r="F131" i="26"/>
  <c r="J129" i="26"/>
  <c r="L127" i="26"/>
  <c r="I126" i="26"/>
  <c r="F125" i="26"/>
  <c r="I123" i="26"/>
  <c r="K122" i="26"/>
  <c r="F122" i="26"/>
  <c r="G121" i="26"/>
  <c r="I120" i="26"/>
  <c r="K119" i="26"/>
  <c r="L118" i="26"/>
  <c r="G118" i="26"/>
  <c r="I117" i="26"/>
  <c r="J116" i="26"/>
  <c r="L115" i="26"/>
  <c r="G115" i="26"/>
  <c r="H114" i="26"/>
  <c r="J113" i="26"/>
  <c r="L112" i="26"/>
  <c r="F112" i="26"/>
  <c r="H111" i="26"/>
  <c r="J110" i="26"/>
  <c r="K109" i="26"/>
  <c r="F109" i="26"/>
  <c r="H108" i="26"/>
  <c r="I107" i="26"/>
  <c r="K106" i="26"/>
  <c r="F106" i="26"/>
  <c r="G105" i="26"/>
  <c r="I104" i="26"/>
  <c r="K103" i="26"/>
  <c r="L102" i="26"/>
  <c r="G102" i="26"/>
  <c r="I101" i="26"/>
  <c r="J100" i="26"/>
  <c r="L99" i="26"/>
  <c r="G99" i="26"/>
  <c r="H98" i="26"/>
  <c r="J97" i="26"/>
  <c r="L96" i="26"/>
  <c r="F96" i="26"/>
  <c r="H95" i="26"/>
  <c r="J94" i="26"/>
  <c r="K93" i="26"/>
  <c r="F93" i="26"/>
  <c r="H92" i="26"/>
  <c r="I91" i="26"/>
  <c r="K90" i="26"/>
  <c r="F90" i="26"/>
  <c r="G89" i="26"/>
  <c r="I88" i="26"/>
  <c r="K87" i="26"/>
  <c r="L86" i="26"/>
  <c r="G86" i="26"/>
  <c r="I85" i="26"/>
  <c r="J84" i="26"/>
  <c r="L83" i="26"/>
  <c r="G83" i="26"/>
  <c r="H82" i="26"/>
  <c r="J81" i="26"/>
  <c r="J80" i="26"/>
  <c r="L79" i="26"/>
  <c r="F79" i="26"/>
  <c r="H78" i="26"/>
  <c r="J77" i="26"/>
  <c r="K76" i="26"/>
  <c r="F76" i="26"/>
  <c r="H75" i="26"/>
  <c r="I74" i="26"/>
  <c r="K73" i="26"/>
  <c r="F73" i="26"/>
  <c r="G72" i="26"/>
  <c r="I71" i="26"/>
  <c r="K70" i="26"/>
  <c r="L69" i="26"/>
  <c r="G69" i="26"/>
  <c r="I68" i="26"/>
  <c r="J67" i="26"/>
  <c r="L66" i="26"/>
  <c r="G66" i="26"/>
  <c r="H65" i="26"/>
  <c r="J64" i="26"/>
  <c r="L63" i="26"/>
  <c r="F63" i="26"/>
  <c r="H62" i="26"/>
  <c r="J61" i="26"/>
  <c r="K60" i="26"/>
  <c r="F60" i="26"/>
  <c r="H59" i="26"/>
  <c r="I58" i="26"/>
  <c r="K57" i="26"/>
  <c r="F57" i="26"/>
  <c r="G56" i="26"/>
  <c r="I55" i="26"/>
  <c r="K54" i="26"/>
  <c r="L53" i="26"/>
  <c r="G53" i="26"/>
  <c r="I52" i="26"/>
  <c r="J51" i="26"/>
  <c r="L50" i="26"/>
  <c r="G50" i="26"/>
  <c r="J49" i="26"/>
  <c r="F49" i="26"/>
  <c r="I48" i="26"/>
  <c r="L47" i="26"/>
  <c r="H47" i="26"/>
  <c r="K46" i="26"/>
  <c r="G46" i="26"/>
  <c r="J45" i="26"/>
  <c r="F45" i="26"/>
  <c r="I44" i="26"/>
  <c r="L43" i="26"/>
  <c r="H43" i="26"/>
  <c r="K42" i="26"/>
  <c r="G42" i="26"/>
  <c r="J41" i="26"/>
  <c r="F41" i="26"/>
  <c r="I40" i="26"/>
  <c r="K39" i="26"/>
  <c r="G39" i="26"/>
  <c r="J38" i="26"/>
  <c r="F38" i="26"/>
  <c r="I37" i="26"/>
  <c r="L36" i="26"/>
  <c r="H36" i="26"/>
  <c r="K35" i="26"/>
  <c r="G35" i="26"/>
  <c r="J34" i="26"/>
  <c r="F34" i="26"/>
  <c r="I33" i="26"/>
  <c r="L32" i="26"/>
  <c r="H32" i="26"/>
  <c r="K31" i="26"/>
  <c r="G31" i="26"/>
  <c r="J30" i="26"/>
  <c r="F30" i="26"/>
  <c r="I29" i="26"/>
  <c r="L28" i="26"/>
  <c r="H28" i="26"/>
  <c r="K27" i="26"/>
  <c r="G27" i="26"/>
  <c r="J26" i="26"/>
  <c r="F26" i="26"/>
  <c r="K25" i="26"/>
  <c r="H25" i="26"/>
  <c r="L24" i="26"/>
  <c r="J24" i="26"/>
  <c r="G24" i="26"/>
  <c r="K23" i="26"/>
  <c r="I23" i="26"/>
  <c r="F23" i="26"/>
  <c r="J22" i="26"/>
  <c r="H22" i="26"/>
  <c r="L21" i="26"/>
  <c r="I21" i="26"/>
  <c r="G21" i="26"/>
  <c r="K20" i="26"/>
  <c r="H20" i="26"/>
  <c r="F20" i="26"/>
  <c r="J19" i="26"/>
  <c r="G19" i="26"/>
  <c r="L18" i="26"/>
  <c r="I18" i="26"/>
  <c r="F18" i="26"/>
  <c r="K17" i="26"/>
  <c r="H17" i="26"/>
  <c r="L16" i="26"/>
  <c r="J16" i="26"/>
  <c r="G16" i="26"/>
  <c r="K15" i="26"/>
  <c r="I15" i="26"/>
  <c r="F15" i="26"/>
  <c r="J14" i="26"/>
  <c r="H14" i="26"/>
  <c r="L13" i="26"/>
  <c r="I13" i="26"/>
  <c r="G13" i="26"/>
  <c r="K12" i="26"/>
  <c r="H12" i="26"/>
  <c r="F12" i="26"/>
  <c r="J11" i="26"/>
  <c r="G11" i="26"/>
  <c r="L10" i="26"/>
  <c r="I10" i="26"/>
  <c r="F10" i="26"/>
  <c r="K9" i="26"/>
  <c r="H9" i="26"/>
  <c r="L8" i="26"/>
  <c r="J8" i="26"/>
  <c r="G8" i="26"/>
  <c r="B10" i="9"/>
  <c r="D8" i="9"/>
  <c r="E8" i="9" s="1"/>
  <c r="F8" i="9" s="1"/>
  <c r="G8" i="9" s="1"/>
  <c r="H8" i="9" s="1"/>
  <c r="I8" i="9" s="1"/>
  <c r="J8" i="9" s="1"/>
  <c r="K8" i="9" s="1"/>
  <c r="L8" i="9" s="1"/>
  <c r="M8" i="9" s="1"/>
  <c r="K8" i="24"/>
  <c r="K19" i="24"/>
  <c r="K16" i="24"/>
  <c r="K9" i="24"/>
  <c r="K10" i="24"/>
  <c r="K11" i="24"/>
  <c r="K12" i="24"/>
  <c r="K13" i="24"/>
  <c r="K14" i="24"/>
  <c r="K15" i="24"/>
  <c r="K17" i="24"/>
  <c r="K18" i="24"/>
  <c r="K20" i="24"/>
  <c r="K21" i="24"/>
  <c r="J22" i="24"/>
  <c r="I22" i="24"/>
  <c r="H22" i="24"/>
  <c r="G22" i="24"/>
  <c r="F22" i="24"/>
  <c r="E22" i="24"/>
  <c r="J19" i="5"/>
  <c r="I19" i="5"/>
  <c r="H19" i="5"/>
  <c r="G19" i="5"/>
  <c r="K19" i="5"/>
  <c r="O9" i="6"/>
  <c r="O16" i="6"/>
  <c r="N9" i="6"/>
  <c r="N16" i="6"/>
  <c r="M9" i="6"/>
  <c r="M16" i="6"/>
  <c r="L9" i="6"/>
  <c r="L16" i="6"/>
  <c r="J8" i="6"/>
  <c r="J10" i="6"/>
  <c r="I8" i="6"/>
  <c r="I10" i="6"/>
  <c r="D22" i="24"/>
  <c r="A2" i="27"/>
  <c r="D6" i="6"/>
  <c r="D19" i="5"/>
  <c r="E19" i="5"/>
  <c r="F19" i="5"/>
  <c r="A2" i="26"/>
  <c r="A2" i="24"/>
  <c r="A2" i="9"/>
  <c r="A2" i="6"/>
  <c r="A2" i="5"/>
  <c r="K22" i="24" l="1"/>
  <c r="K184" i="26"/>
  <c r="I190" i="26"/>
  <c r="F40" i="26"/>
  <c r="I9" i="6"/>
  <c r="J9" i="6"/>
  <c r="L10" i="6"/>
  <c r="M10" i="6"/>
  <c r="N10" i="6"/>
  <c r="O10" i="6"/>
  <c r="H8" i="26"/>
  <c r="G9" i="26"/>
  <c r="L9" i="26"/>
  <c r="J10" i="26"/>
  <c r="I11" i="26"/>
  <c r="G12" i="26"/>
  <c r="L12" i="26"/>
  <c r="K13" i="26"/>
  <c r="I14" i="26"/>
  <c r="G15" i="26"/>
  <c r="F16" i="26"/>
  <c r="K16" i="26"/>
  <c r="I17" i="26"/>
  <c r="H18" i="26"/>
  <c r="F19" i="26"/>
  <c r="K19" i="26"/>
  <c r="J20" i="26"/>
  <c r="H21" i="26"/>
  <c r="F22" i="26"/>
  <c r="L22" i="26"/>
  <c r="J23" i="26"/>
  <c r="H24" i="26"/>
  <c r="G25" i="26"/>
  <c r="L25" i="26"/>
  <c r="L26" i="26"/>
  <c r="F28" i="26"/>
  <c r="G29" i="26"/>
  <c r="H30" i="26"/>
  <c r="I31" i="26"/>
  <c r="J32" i="26"/>
  <c r="K33" i="26"/>
  <c r="L34" i="26"/>
  <c r="F36" i="26"/>
  <c r="G37" i="26"/>
  <c r="H38" i="26"/>
  <c r="I39" i="26"/>
  <c r="K40" i="26"/>
  <c r="L41" i="26"/>
  <c r="F43" i="26"/>
  <c r="G44" i="26"/>
  <c r="H45" i="26"/>
  <c r="I46" i="26"/>
  <c r="J47" i="26"/>
  <c r="K48" i="26"/>
  <c r="L49" i="26"/>
  <c r="H51" i="26"/>
  <c r="K52" i="26"/>
  <c r="H54" i="26"/>
  <c r="L55" i="26"/>
  <c r="H57" i="26"/>
  <c r="L58" i="26"/>
  <c r="I60" i="26"/>
  <c r="L61" i="26"/>
  <c r="I63" i="26"/>
  <c r="F65" i="26"/>
  <c r="I66" i="26"/>
  <c r="F68" i="26"/>
  <c r="J69" i="26"/>
  <c r="F71" i="26"/>
  <c r="J72" i="26"/>
  <c r="G74" i="26"/>
  <c r="J75" i="26"/>
  <c r="G77" i="26"/>
  <c r="K78" i="26"/>
  <c r="G80" i="26"/>
  <c r="G81" i="26"/>
  <c r="K82" i="26"/>
  <c r="H84" i="26"/>
  <c r="K85" i="26"/>
  <c r="H87" i="26"/>
  <c r="L88" i="26"/>
  <c r="H90" i="26"/>
  <c r="L91" i="26"/>
  <c r="I93" i="26"/>
  <c r="L94" i="26"/>
  <c r="I96" i="26"/>
  <c r="F98" i="26"/>
  <c r="I99" i="26"/>
  <c r="F101" i="26"/>
  <c r="J102" i="26"/>
  <c r="F104" i="26"/>
  <c r="J105" i="26"/>
  <c r="G107" i="26"/>
  <c r="J108" i="26"/>
  <c r="G110" i="26"/>
  <c r="K111" i="26"/>
  <c r="G113" i="26"/>
  <c r="K114" i="26"/>
  <c r="H116" i="26"/>
  <c r="K117" i="26"/>
  <c r="H119" i="26"/>
  <c r="L120" i="26"/>
  <c r="H122" i="26"/>
  <c r="G124" i="26"/>
  <c r="H127" i="26"/>
  <c r="G130" i="26"/>
  <c r="H133" i="26"/>
  <c r="I136" i="26"/>
  <c r="H139" i="26"/>
  <c r="I142" i="26"/>
  <c r="J145" i="26"/>
  <c r="H149" i="26"/>
  <c r="J155" i="26"/>
  <c r="L161" i="26"/>
  <c r="J167" i="26"/>
  <c r="L173" i="26"/>
  <c r="G180" i="26"/>
  <c r="K9" i="6"/>
  <c r="I191" i="26"/>
  <c r="L190" i="26"/>
  <c r="H190" i="26"/>
  <c r="K189" i="26"/>
  <c r="G189" i="26"/>
  <c r="J188" i="26"/>
  <c r="F188" i="26"/>
  <c r="I187" i="26"/>
  <c r="L186" i="26"/>
  <c r="H186" i="26"/>
  <c r="K185" i="26"/>
  <c r="G185" i="26"/>
  <c r="J184" i="26"/>
  <c r="F184" i="26"/>
  <c r="I183" i="26"/>
  <c r="L182" i="26"/>
  <c r="H182" i="26"/>
  <c r="K181" i="26"/>
  <c r="G181" i="26"/>
  <c r="J180" i="26"/>
  <c r="F180" i="26"/>
  <c r="I179" i="26"/>
  <c r="L178" i="26"/>
  <c r="H178" i="26"/>
  <c r="K177" i="26"/>
  <c r="G177" i="26"/>
  <c r="J176" i="26"/>
  <c r="F176" i="26"/>
  <c r="I175" i="26"/>
  <c r="L174" i="26"/>
  <c r="H174" i="26"/>
  <c r="K173" i="26"/>
  <c r="G173" i="26"/>
  <c r="J172" i="26"/>
  <c r="F172" i="26"/>
  <c r="I171" i="26"/>
  <c r="L170" i="26"/>
  <c r="H170" i="26"/>
  <c r="K169" i="26"/>
  <c r="G169" i="26"/>
  <c r="J168" i="26"/>
  <c r="F168" i="26"/>
  <c r="I167" i="26"/>
  <c r="L166" i="26"/>
  <c r="H166" i="26"/>
  <c r="K165" i="26"/>
  <c r="G165" i="26"/>
  <c r="J164" i="26"/>
  <c r="F164" i="26"/>
  <c r="I163" i="26"/>
  <c r="L162" i="26"/>
  <c r="H162" i="26"/>
  <c r="K161" i="26"/>
  <c r="G161" i="26"/>
  <c r="J160" i="26"/>
  <c r="F160" i="26"/>
  <c r="I159" i="26"/>
  <c r="L158" i="26"/>
  <c r="H158" i="26"/>
  <c r="K157" i="26"/>
  <c r="G157" i="26"/>
  <c r="J156" i="26"/>
  <c r="F156" i="26"/>
  <c r="I155" i="26"/>
  <c r="L154" i="26"/>
  <c r="H154" i="26"/>
  <c r="K153" i="26"/>
  <c r="G153" i="26"/>
  <c r="J152" i="26"/>
  <c r="F152" i="26"/>
  <c r="I151" i="26"/>
  <c r="L150" i="26"/>
  <c r="H150" i="26"/>
  <c r="K149" i="26"/>
  <c r="G149" i="26"/>
  <c r="J148" i="26"/>
  <c r="F148" i="26"/>
  <c r="K16" i="6"/>
  <c r="K191" i="26"/>
  <c r="G191" i="26"/>
  <c r="J190" i="26"/>
  <c r="F190" i="26"/>
  <c r="I189" i="26"/>
  <c r="L188" i="26"/>
  <c r="H188" i="26"/>
  <c r="K187" i="26"/>
  <c r="G187" i="26"/>
  <c r="J186" i="26"/>
  <c r="F186" i="26"/>
  <c r="I185" i="26"/>
  <c r="L184" i="26"/>
  <c r="H184" i="26"/>
  <c r="K183" i="26"/>
  <c r="G183" i="26"/>
  <c r="J182" i="26"/>
  <c r="F182" i="26"/>
  <c r="I181" i="26"/>
  <c r="L180" i="26"/>
  <c r="H180" i="26"/>
  <c r="K179" i="26"/>
  <c r="G179" i="26"/>
  <c r="J178" i="26"/>
  <c r="F178" i="26"/>
  <c r="I177" i="26"/>
  <c r="L176" i="26"/>
  <c r="H176" i="26"/>
  <c r="K175" i="26"/>
  <c r="G175" i="26"/>
  <c r="J174" i="26"/>
  <c r="F174" i="26"/>
  <c r="I173" i="26"/>
  <c r="L172" i="26"/>
  <c r="H172" i="26"/>
  <c r="K171" i="26"/>
  <c r="G171" i="26"/>
  <c r="J170" i="26"/>
  <c r="F170" i="26"/>
  <c r="I169" i="26"/>
  <c r="L168" i="26"/>
  <c r="H168" i="26"/>
  <c r="K167" i="26"/>
  <c r="G167" i="26"/>
  <c r="J166" i="26"/>
  <c r="F166" i="26"/>
  <c r="I165" i="26"/>
  <c r="L164" i="26"/>
  <c r="H164" i="26"/>
  <c r="K163" i="26"/>
  <c r="G163" i="26"/>
  <c r="J162" i="26"/>
  <c r="F162" i="26"/>
  <c r="I161" i="26"/>
  <c r="L160" i="26"/>
  <c r="H160" i="26"/>
  <c r="K159" i="26"/>
  <c r="G159" i="26"/>
  <c r="J158" i="26"/>
  <c r="F158" i="26"/>
  <c r="I157" i="26"/>
  <c r="L156" i="26"/>
  <c r="H156" i="26"/>
  <c r="K155" i="26"/>
  <c r="G155" i="26"/>
  <c r="J154" i="26"/>
  <c r="F154" i="26"/>
  <c r="I153" i="26"/>
  <c r="L152" i="26"/>
  <c r="H152" i="26"/>
  <c r="K151" i="26"/>
  <c r="G151" i="26"/>
  <c r="J150" i="26"/>
  <c r="F150" i="26"/>
  <c r="I149" i="26"/>
  <c r="L148" i="26"/>
  <c r="H148" i="26"/>
  <c r="K147" i="26"/>
  <c r="H191" i="26"/>
  <c r="G190" i="26"/>
  <c r="F189" i="26"/>
  <c r="L187" i="26"/>
  <c r="K186" i="26"/>
  <c r="J185" i="26"/>
  <c r="I184" i="26"/>
  <c r="H183" i="26"/>
  <c r="G182" i="26"/>
  <c r="F181" i="26"/>
  <c r="L179" i="26"/>
  <c r="K178" i="26"/>
  <c r="J177" i="26"/>
  <c r="I176" i="26"/>
  <c r="H175" i="26"/>
  <c r="G174" i="26"/>
  <c r="F173" i="26"/>
  <c r="L171" i="26"/>
  <c r="K170" i="26"/>
  <c r="J169" i="26"/>
  <c r="I168" i="26"/>
  <c r="H167" i="26"/>
  <c r="G166" i="26"/>
  <c r="F165" i="26"/>
  <c r="L163" i="26"/>
  <c r="K162" i="26"/>
  <c r="J161" i="26"/>
  <c r="I160" i="26"/>
  <c r="H159" i="26"/>
  <c r="G158" i="26"/>
  <c r="F157" i="26"/>
  <c r="L155" i="26"/>
  <c r="K154" i="26"/>
  <c r="J153" i="26"/>
  <c r="I152" i="26"/>
  <c r="H151" i="26"/>
  <c r="G150" i="26"/>
  <c r="F149" i="26"/>
  <c r="L147" i="26"/>
  <c r="G147" i="26"/>
  <c r="J146" i="26"/>
  <c r="F146" i="26"/>
  <c r="I145" i="26"/>
  <c r="L144" i="26"/>
  <c r="H144" i="26"/>
  <c r="K143" i="26"/>
  <c r="G143" i="26"/>
  <c r="J142" i="26"/>
  <c r="F142" i="26"/>
  <c r="I141" i="26"/>
  <c r="L140" i="26"/>
  <c r="H140" i="26"/>
  <c r="K139" i="26"/>
  <c r="G139" i="26"/>
  <c r="J138" i="26"/>
  <c r="F138" i="26"/>
  <c r="I137" i="26"/>
  <c r="L136" i="26"/>
  <c r="H136" i="26"/>
  <c r="K135" i="26"/>
  <c r="G135" i="26"/>
  <c r="J134" i="26"/>
  <c r="F134" i="26"/>
  <c r="I133" i="26"/>
  <c r="L132" i="26"/>
  <c r="H132" i="26"/>
  <c r="K131" i="26"/>
  <c r="G131" i="26"/>
  <c r="J130" i="26"/>
  <c r="F130" i="26"/>
  <c r="I129" i="26"/>
  <c r="L128" i="26"/>
  <c r="H128" i="26"/>
  <c r="K127" i="26"/>
  <c r="G127" i="26"/>
  <c r="J126" i="26"/>
  <c r="F126" i="26"/>
  <c r="I125" i="26"/>
  <c r="L124" i="26"/>
  <c r="H124" i="26"/>
  <c r="K123" i="26"/>
  <c r="K8" i="6"/>
  <c r="L191" i="26"/>
  <c r="K190" i="26"/>
  <c r="J189" i="26"/>
  <c r="I188" i="26"/>
  <c r="H187" i="26"/>
  <c r="G186" i="26"/>
  <c r="F185" i="26"/>
  <c r="L183" i="26"/>
  <c r="K182" i="26"/>
  <c r="J181" i="26"/>
  <c r="I180" i="26"/>
  <c r="H179" i="26"/>
  <c r="G178" i="26"/>
  <c r="F177" i="26"/>
  <c r="L175" i="26"/>
  <c r="K174" i="26"/>
  <c r="J173" i="26"/>
  <c r="I172" i="26"/>
  <c r="H171" i="26"/>
  <c r="G170" i="26"/>
  <c r="F169" i="26"/>
  <c r="L167" i="26"/>
  <c r="K166" i="26"/>
  <c r="J165" i="26"/>
  <c r="I164" i="26"/>
  <c r="H163" i="26"/>
  <c r="G162" i="26"/>
  <c r="F161" i="26"/>
  <c r="L159" i="26"/>
  <c r="K158" i="26"/>
  <c r="J157" i="26"/>
  <c r="I156" i="26"/>
  <c r="H155" i="26"/>
  <c r="G154" i="26"/>
  <c r="F153" i="26"/>
  <c r="L151" i="26"/>
  <c r="K150" i="26"/>
  <c r="J149" i="26"/>
  <c r="I148" i="26"/>
  <c r="I147" i="26"/>
  <c r="L146" i="26"/>
  <c r="H146" i="26"/>
  <c r="K145" i="26"/>
  <c r="G145" i="26"/>
  <c r="J144" i="26"/>
  <c r="F144" i="26"/>
  <c r="I143" i="26"/>
  <c r="L142" i="26"/>
  <c r="H142" i="26"/>
  <c r="K141" i="26"/>
  <c r="G141" i="26"/>
  <c r="J140" i="26"/>
  <c r="F140" i="26"/>
  <c r="I139" i="26"/>
  <c r="L138" i="26"/>
  <c r="H138" i="26"/>
  <c r="K137" i="26"/>
  <c r="G137" i="26"/>
  <c r="J136" i="26"/>
  <c r="F136" i="26"/>
  <c r="I135" i="26"/>
  <c r="L134" i="26"/>
  <c r="H134" i="26"/>
  <c r="K133" i="26"/>
  <c r="G133" i="26"/>
  <c r="J132" i="26"/>
  <c r="F132" i="26"/>
  <c r="I131" i="26"/>
  <c r="L130" i="26"/>
  <c r="H130" i="26"/>
  <c r="K129" i="26"/>
  <c r="G129" i="26"/>
  <c r="J128" i="26"/>
  <c r="F128" i="26"/>
  <c r="I127" i="26"/>
  <c r="L126" i="26"/>
  <c r="H126" i="26"/>
  <c r="K125" i="26"/>
  <c r="G125" i="26"/>
  <c r="J124" i="26"/>
  <c r="F124" i="26"/>
  <c r="F191" i="26"/>
  <c r="K188" i="26"/>
  <c r="I186" i="26"/>
  <c r="G184" i="26"/>
  <c r="L181" i="26"/>
  <c r="J179" i="26"/>
  <c r="H177" i="26"/>
  <c r="F175" i="26"/>
  <c r="K172" i="26"/>
  <c r="I170" i="26"/>
  <c r="G168" i="26"/>
  <c r="L165" i="26"/>
  <c r="J163" i="26"/>
  <c r="H161" i="26"/>
  <c r="F159" i="26"/>
  <c r="K156" i="26"/>
  <c r="I154" i="26"/>
  <c r="G152" i="26"/>
  <c r="L149" i="26"/>
  <c r="J147" i="26"/>
  <c r="I146" i="26"/>
  <c r="H145" i="26"/>
  <c r="G144" i="26"/>
  <c r="F143" i="26"/>
  <c r="L141" i="26"/>
  <c r="K140" i="26"/>
  <c r="J139" i="26"/>
  <c r="I138" i="26"/>
  <c r="H137" i="26"/>
  <c r="G136" i="26"/>
  <c r="F135" i="26"/>
  <c r="L133" i="26"/>
  <c r="K132" i="26"/>
  <c r="J131" i="26"/>
  <c r="I130" i="26"/>
  <c r="H129" i="26"/>
  <c r="G128" i="26"/>
  <c r="F127" i="26"/>
  <c r="L125" i="26"/>
  <c r="K124" i="26"/>
  <c r="J123" i="26"/>
  <c r="F123" i="26"/>
  <c r="I122" i="26"/>
  <c r="L121" i="26"/>
  <c r="H121" i="26"/>
  <c r="K120" i="26"/>
  <c r="G120" i="26"/>
  <c r="J119" i="26"/>
  <c r="F119" i="26"/>
  <c r="I118" i="26"/>
  <c r="L117" i="26"/>
  <c r="H117" i="26"/>
  <c r="K116" i="26"/>
  <c r="G116" i="26"/>
  <c r="J115" i="26"/>
  <c r="F115" i="26"/>
  <c r="I114" i="26"/>
  <c r="L113" i="26"/>
  <c r="H113" i="26"/>
  <c r="K112" i="26"/>
  <c r="G112" i="26"/>
  <c r="J111" i="26"/>
  <c r="F111" i="26"/>
  <c r="I110" i="26"/>
  <c r="L109" i="26"/>
  <c r="H109" i="26"/>
  <c r="K108" i="26"/>
  <c r="G108" i="26"/>
  <c r="J107" i="26"/>
  <c r="F107" i="26"/>
  <c r="I106" i="26"/>
  <c r="L105" i="26"/>
  <c r="H105" i="26"/>
  <c r="K104" i="26"/>
  <c r="G104" i="26"/>
  <c r="J103" i="26"/>
  <c r="F103" i="26"/>
  <c r="I102" i="26"/>
  <c r="L101" i="26"/>
  <c r="H101" i="26"/>
  <c r="K100" i="26"/>
  <c r="G100" i="26"/>
  <c r="J99" i="26"/>
  <c r="F99" i="26"/>
  <c r="I98" i="26"/>
  <c r="L97" i="26"/>
  <c r="H97" i="26"/>
  <c r="K96" i="26"/>
  <c r="G96" i="26"/>
  <c r="J95" i="26"/>
  <c r="F95" i="26"/>
  <c r="I94" i="26"/>
  <c r="L93" i="26"/>
  <c r="H93" i="26"/>
  <c r="K92" i="26"/>
  <c r="G92" i="26"/>
  <c r="J91" i="26"/>
  <c r="F91" i="26"/>
  <c r="I90" i="26"/>
  <c r="L89" i="26"/>
  <c r="H89" i="26"/>
  <c r="K88" i="26"/>
  <c r="G88" i="26"/>
  <c r="J87" i="26"/>
  <c r="F87" i="26"/>
  <c r="I86" i="26"/>
  <c r="L85" i="26"/>
  <c r="H85" i="26"/>
  <c r="K84" i="26"/>
  <c r="G84" i="26"/>
  <c r="J83" i="26"/>
  <c r="F83" i="26"/>
  <c r="I82" i="26"/>
  <c r="L81" i="26"/>
  <c r="H81" i="26"/>
  <c r="L80" i="26"/>
  <c r="H80" i="26"/>
  <c r="K79" i="26"/>
  <c r="G79" i="26"/>
  <c r="J78" i="26"/>
  <c r="F78" i="26"/>
  <c r="I77" i="26"/>
  <c r="L76" i="26"/>
  <c r="H76" i="26"/>
  <c r="K75" i="26"/>
  <c r="G75" i="26"/>
  <c r="J74" i="26"/>
  <c r="F74" i="26"/>
  <c r="I73" i="26"/>
  <c r="L72" i="26"/>
  <c r="H72" i="26"/>
  <c r="K71" i="26"/>
  <c r="G71" i="26"/>
  <c r="J70" i="26"/>
  <c r="F70" i="26"/>
  <c r="I69" i="26"/>
  <c r="L68" i="26"/>
  <c r="H68" i="26"/>
  <c r="K67" i="26"/>
  <c r="G67" i="26"/>
  <c r="J66" i="26"/>
  <c r="F66" i="26"/>
  <c r="I65" i="26"/>
  <c r="L64" i="26"/>
  <c r="H64" i="26"/>
  <c r="K63" i="26"/>
  <c r="G63" i="26"/>
  <c r="J62" i="26"/>
  <c r="F62" i="26"/>
  <c r="I61" i="26"/>
  <c r="L60" i="26"/>
  <c r="H60" i="26"/>
  <c r="K59" i="26"/>
  <c r="G59" i="26"/>
  <c r="J58" i="26"/>
  <c r="F58" i="26"/>
  <c r="I57" i="26"/>
  <c r="L56" i="26"/>
  <c r="H56" i="26"/>
  <c r="K55" i="26"/>
  <c r="G55" i="26"/>
  <c r="J54" i="26"/>
  <c r="F54" i="26"/>
  <c r="I53" i="26"/>
  <c r="L52" i="26"/>
  <c r="H52" i="26"/>
  <c r="K51" i="26"/>
  <c r="G51" i="26"/>
  <c r="J50" i="26"/>
  <c r="L189" i="26"/>
  <c r="F187" i="26"/>
  <c r="J183" i="26"/>
  <c r="K180" i="26"/>
  <c r="L177" i="26"/>
  <c r="I174" i="26"/>
  <c r="J171" i="26"/>
  <c r="K168" i="26"/>
  <c r="H165" i="26"/>
  <c r="I162" i="26"/>
  <c r="J159" i="26"/>
  <c r="G156" i="26"/>
  <c r="H153" i="26"/>
  <c r="I150" i="26"/>
  <c r="H147" i="26"/>
  <c r="L145" i="26"/>
  <c r="I144" i="26"/>
  <c r="K142" i="26"/>
  <c r="H141" i="26"/>
  <c r="L139" i="26"/>
  <c r="G138" i="26"/>
  <c r="K136" i="26"/>
  <c r="H135" i="26"/>
  <c r="J133" i="26"/>
  <c r="G132" i="26"/>
  <c r="K130" i="26"/>
  <c r="F129" i="26"/>
  <c r="J127" i="26"/>
  <c r="G126" i="26"/>
  <c r="I124" i="26"/>
  <c r="H123" i="26"/>
  <c r="J122" i="26"/>
  <c r="K121" i="26"/>
  <c r="F121" i="26"/>
  <c r="H120" i="26"/>
  <c r="I119" i="26"/>
  <c r="K118" i="26"/>
  <c r="F118" i="26"/>
  <c r="G117" i="26"/>
  <c r="I116" i="26"/>
  <c r="K115" i="26"/>
  <c r="L114" i="26"/>
  <c r="G114" i="26"/>
  <c r="I113" i="26"/>
  <c r="J112" i="26"/>
  <c r="L111" i="26"/>
  <c r="G111" i="26"/>
  <c r="H110" i="26"/>
  <c r="J109" i="26"/>
  <c r="L108" i="26"/>
  <c r="F108" i="26"/>
  <c r="H107" i="26"/>
  <c r="J106" i="26"/>
  <c r="K105" i="26"/>
  <c r="F105" i="26"/>
  <c r="H104" i="26"/>
  <c r="I103" i="26"/>
  <c r="K102" i="26"/>
  <c r="F102" i="26"/>
  <c r="G101" i="26"/>
  <c r="I100" i="26"/>
  <c r="K99" i="26"/>
  <c r="L98" i="26"/>
  <c r="G98" i="26"/>
  <c r="I97" i="26"/>
  <c r="J96" i="26"/>
  <c r="L95" i="26"/>
  <c r="G95" i="26"/>
  <c r="H94" i="26"/>
  <c r="J93" i="26"/>
  <c r="L92" i="26"/>
  <c r="F92" i="26"/>
  <c r="H91" i="26"/>
  <c r="J90" i="26"/>
  <c r="K89" i="26"/>
  <c r="F89" i="26"/>
  <c r="H88" i="26"/>
  <c r="I87" i="26"/>
  <c r="K86" i="26"/>
  <c r="F86" i="26"/>
  <c r="G85" i="26"/>
  <c r="I84" i="26"/>
  <c r="K83" i="26"/>
  <c r="L82" i="26"/>
  <c r="G82" i="26"/>
  <c r="I81" i="26"/>
  <c r="K80" i="26"/>
  <c r="F80" i="26"/>
  <c r="H79" i="26"/>
  <c r="I78" i="26"/>
  <c r="K77" i="26"/>
  <c r="F77" i="26"/>
  <c r="G76" i="26"/>
  <c r="I75" i="26"/>
  <c r="K74" i="26"/>
  <c r="L73" i="26"/>
  <c r="G73" i="26"/>
  <c r="I72" i="26"/>
  <c r="J71" i="26"/>
  <c r="L70" i="26"/>
  <c r="G70" i="26"/>
  <c r="H69" i="26"/>
  <c r="J68" i="26"/>
  <c r="L67" i="26"/>
  <c r="F67" i="26"/>
  <c r="H66" i="26"/>
  <c r="J65" i="26"/>
  <c r="K64" i="26"/>
  <c r="F64" i="26"/>
  <c r="H63" i="26"/>
  <c r="I62" i="26"/>
  <c r="K61" i="26"/>
  <c r="F61" i="26"/>
  <c r="G60" i="26"/>
  <c r="I59" i="26"/>
  <c r="K58" i="26"/>
  <c r="L57" i="26"/>
  <c r="G57" i="26"/>
  <c r="I56" i="26"/>
  <c r="J55" i="26"/>
  <c r="L54" i="26"/>
  <c r="G54" i="26"/>
  <c r="H53" i="26"/>
  <c r="J52" i="26"/>
  <c r="L51" i="26"/>
  <c r="F51" i="26"/>
  <c r="H50" i="26"/>
  <c r="K49" i="26"/>
  <c r="G49" i="26"/>
  <c r="J48" i="26"/>
  <c r="F48" i="26"/>
  <c r="I47" i="26"/>
  <c r="L46" i="26"/>
  <c r="H46" i="26"/>
  <c r="K45" i="26"/>
  <c r="G45" i="26"/>
  <c r="J44" i="26"/>
  <c r="F44" i="26"/>
  <c r="I43" i="26"/>
  <c r="L42" i="26"/>
  <c r="H42" i="26"/>
  <c r="K41" i="26"/>
  <c r="G41" i="26"/>
  <c r="J40" i="26"/>
  <c r="L39" i="26"/>
  <c r="H39" i="26"/>
  <c r="K38" i="26"/>
  <c r="G38" i="26"/>
  <c r="J37" i="26"/>
  <c r="F37" i="26"/>
  <c r="I36" i="26"/>
  <c r="L35" i="26"/>
  <c r="H35" i="26"/>
  <c r="K34" i="26"/>
  <c r="G34" i="26"/>
  <c r="J33" i="26"/>
  <c r="F33" i="26"/>
  <c r="I32" i="26"/>
  <c r="L31" i="26"/>
  <c r="H31" i="26"/>
  <c r="K30" i="26"/>
  <c r="G30" i="26"/>
  <c r="J29" i="26"/>
  <c r="F29" i="26"/>
  <c r="I28" i="26"/>
  <c r="L27" i="26"/>
  <c r="H27" i="26"/>
  <c r="K26" i="26"/>
  <c r="G26" i="26"/>
  <c r="J25" i="26"/>
  <c r="F25" i="26"/>
  <c r="I24" i="26"/>
  <c r="L23" i="26"/>
  <c r="H23" i="26"/>
  <c r="K22" i="26"/>
  <c r="G22" i="26"/>
  <c r="J21" i="26"/>
  <c r="F21" i="26"/>
  <c r="I20" i="26"/>
  <c r="L19" i="26"/>
  <c r="H19" i="26"/>
  <c r="K18" i="26"/>
  <c r="G18" i="26"/>
  <c r="J17" i="26"/>
  <c r="F17" i="26"/>
  <c r="I16" i="26"/>
  <c r="L15" i="26"/>
  <c r="H15" i="26"/>
  <c r="K14" i="26"/>
  <c r="G14" i="26"/>
  <c r="J13" i="26"/>
  <c r="F13" i="26"/>
  <c r="I12" i="26"/>
  <c r="L11" i="26"/>
  <c r="H11" i="26"/>
  <c r="K10" i="26"/>
  <c r="G10" i="26"/>
  <c r="J9" i="26"/>
  <c r="F9" i="26"/>
  <c r="I8" i="26"/>
  <c r="K10" i="6"/>
  <c r="J191" i="26"/>
  <c r="G188" i="26"/>
  <c r="H185" i="26"/>
  <c r="I182" i="26"/>
  <c r="F179" i="26"/>
  <c r="G176" i="26"/>
  <c r="H173" i="26"/>
  <c r="L169" i="26"/>
  <c r="F167" i="26"/>
  <c r="G164" i="26"/>
  <c r="K160" i="26"/>
  <c r="L157" i="26"/>
  <c r="F155" i="26"/>
  <c r="J151" i="26"/>
  <c r="K148" i="26"/>
  <c r="K146" i="26"/>
  <c r="F145" i="26"/>
  <c r="J143" i="26"/>
  <c r="G142" i="26"/>
  <c r="I140" i="26"/>
  <c r="F139" i="26"/>
  <c r="J137" i="26"/>
  <c r="L135" i="26"/>
  <c r="I134" i="26"/>
  <c r="F133" i="26"/>
  <c r="H131" i="26"/>
  <c r="L129" i="26"/>
  <c r="I128" i="26"/>
  <c r="K126" i="26"/>
  <c r="H125" i="26"/>
  <c r="L123" i="26"/>
  <c r="L122" i="26"/>
  <c r="G122" i="26"/>
  <c r="I121" i="26"/>
  <c r="J120" i="26"/>
  <c r="L119" i="26"/>
  <c r="G119" i="26"/>
  <c r="H118" i="26"/>
  <c r="J117" i="26"/>
  <c r="L116" i="26"/>
  <c r="F116" i="26"/>
  <c r="H115" i="26"/>
  <c r="J114" i="26"/>
  <c r="K113" i="26"/>
  <c r="F113" i="26"/>
  <c r="H112" i="26"/>
  <c r="I111" i="26"/>
  <c r="K110" i="26"/>
  <c r="F110" i="26"/>
  <c r="G109" i="26"/>
  <c r="I108" i="26"/>
  <c r="K107" i="26"/>
  <c r="L106" i="26"/>
  <c r="G106" i="26"/>
  <c r="I105" i="26"/>
  <c r="J104" i="26"/>
  <c r="L103" i="26"/>
  <c r="G103" i="26"/>
  <c r="H102" i="26"/>
  <c r="J101" i="26"/>
  <c r="L100" i="26"/>
  <c r="F100" i="26"/>
  <c r="H99" i="26"/>
  <c r="J98" i="26"/>
  <c r="K97" i="26"/>
  <c r="F97" i="26"/>
  <c r="H96" i="26"/>
  <c r="I95" i="26"/>
  <c r="K94" i="26"/>
  <c r="F94" i="26"/>
  <c r="G93" i="26"/>
  <c r="I92" i="26"/>
  <c r="K91" i="26"/>
  <c r="L90" i="26"/>
  <c r="G90" i="26"/>
  <c r="I89" i="26"/>
  <c r="J88" i="26"/>
  <c r="L87" i="26"/>
  <c r="G87" i="26"/>
  <c r="H86" i="26"/>
  <c r="J85" i="26"/>
  <c r="L84" i="26"/>
  <c r="F84" i="26"/>
  <c r="H83" i="26"/>
  <c r="J82" i="26"/>
  <c r="K81" i="26"/>
  <c r="I80" i="26"/>
  <c r="J79" i="26"/>
  <c r="L78" i="26"/>
  <c r="G78" i="26"/>
  <c r="H77" i="26"/>
  <c r="J76" i="26"/>
  <c r="L75" i="26"/>
  <c r="F75" i="26"/>
  <c r="H74" i="26"/>
  <c r="J73" i="26"/>
  <c r="K72" i="26"/>
  <c r="F72" i="26"/>
  <c r="H71" i="26"/>
  <c r="I70" i="26"/>
  <c r="K69" i="26"/>
  <c r="F69" i="26"/>
  <c r="G68" i="26"/>
  <c r="I67" i="26"/>
  <c r="K66" i="26"/>
  <c r="L65" i="26"/>
  <c r="G65" i="26"/>
  <c r="I64" i="26"/>
  <c r="J63" i="26"/>
  <c r="L62" i="26"/>
  <c r="G62" i="26"/>
  <c r="H61" i="26"/>
  <c r="J60" i="26"/>
  <c r="L59" i="26"/>
  <c r="F59" i="26"/>
  <c r="H58" i="26"/>
  <c r="J57" i="26"/>
  <c r="K56" i="26"/>
  <c r="F56" i="26"/>
  <c r="H55" i="26"/>
  <c r="I54" i="26"/>
  <c r="K53" i="26"/>
  <c r="F53" i="26"/>
  <c r="G52" i="26"/>
  <c r="I51" i="26"/>
  <c r="K50" i="26"/>
  <c r="F50" i="26"/>
  <c r="I49" i="26"/>
  <c r="L48" i="26"/>
  <c r="H48" i="26"/>
  <c r="K47" i="26"/>
  <c r="G47" i="26"/>
  <c r="J46" i="26"/>
  <c r="F46" i="26"/>
  <c r="I45" i="26"/>
  <c r="L44" i="26"/>
  <c r="H44" i="26"/>
  <c r="K43" i="26"/>
  <c r="G43" i="26"/>
  <c r="J42" i="26"/>
  <c r="F42" i="26"/>
  <c r="I41" i="26"/>
  <c r="L40" i="26"/>
  <c r="H40" i="26"/>
  <c r="J39" i="26"/>
  <c r="F39" i="26"/>
  <c r="I38" i="26"/>
  <c r="L37" i="26"/>
  <c r="H37" i="26"/>
  <c r="K36" i="26"/>
  <c r="G36" i="26"/>
  <c r="J35" i="26"/>
  <c r="F35" i="26"/>
  <c r="I34" i="26"/>
  <c r="L33" i="26"/>
  <c r="H33" i="26"/>
  <c r="K32" i="26"/>
  <c r="G32" i="26"/>
  <c r="J31" i="26"/>
  <c r="F31" i="26"/>
  <c r="I30" i="26"/>
  <c r="L29" i="26"/>
  <c r="H29" i="26"/>
  <c r="K28" i="26"/>
  <c r="G28" i="26"/>
  <c r="J27" i="26"/>
  <c r="F27" i="26"/>
  <c r="I26" i="26"/>
  <c r="I16" i="6"/>
  <c r="J16" i="6"/>
  <c r="L8" i="6"/>
  <c r="M8" i="6"/>
  <c r="N8" i="6"/>
  <c r="O8" i="6"/>
  <c r="F8" i="26"/>
  <c r="K8" i="26"/>
  <c r="I9" i="26"/>
  <c r="H10" i="26"/>
  <c r="F11" i="26"/>
  <c r="K11" i="26"/>
  <c r="J12" i="26"/>
  <c r="H13" i="26"/>
  <c r="F14" i="26"/>
  <c r="L14" i="26"/>
  <c r="J15" i="26"/>
  <c r="H16" i="26"/>
  <c r="G17" i="26"/>
  <c r="L17" i="26"/>
  <c r="J18" i="26"/>
  <c r="I19" i="26"/>
  <c r="G20" i="26"/>
  <c r="L20" i="26"/>
  <c r="K21" i="26"/>
  <c r="I22" i="26"/>
  <c r="G23" i="26"/>
  <c r="F24" i="26"/>
  <c r="K24" i="26"/>
  <c r="I25" i="26"/>
  <c r="H26" i="26"/>
  <c r="I27" i="26"/>
  <c r="J28" i="26"/>
  <c r="K29" i="26"/>
  <c r="L30" i="26"/>
  <c r="F32" i="26"/>
  <c r="G33" i="26"/>
  <c r="H34" i="26"/>
  <c r="I35" i="26"/>
  <c r="J36" i="26"/>
  <c r="K37" i="26"/>
  <c r="L38" i="26"/>
  <c r="G40" i="26"/>
  <c r="H41" i="26"/>
  <c r="I42" i="26"/>
  <c r="J43" i="26"/>
  <c r="K44" i="26"/>
  <c r="L45" i="26"/>
  <c r="F47" i="26"/>
  <c r="G48" i="26"/>
  <c r="H49" i="26"/>
  <c r="I50" i="26"/>
  <c r="F52" i="26"/>
  <c r="J53" i="26"/>
  <c r="F55" i="26"/>
  <c r="J56" i="26"/>
  <c r="G58" i="26"/>
  <c r="J59" i="26"/>
  <c r="G61" i="26"/>
  <c r="K62" i="26"/>
  <c r="G64" i="26"/>
  <c r="K65" i="26"/>
  <c r="H67" i="26"/>
  <c r="K68" i="26"/>
  <c r="H70" i="26"/>
  <c r="L71" i="26"/>
  <c r="H73" i="26"/>
  <c r="L74" i="26"/>
  <c r="I76" i="26"/>
  <c r="L77" i="26"/>
  <c r="I79" i="26"/>
  <c r="F81" i="26"/>
  <c r="F82" i="26"/>
  <c r="I83" i="26"/>
  <c r="F85" i="26"/>
  <c r="J86" i="26"/>
  <c r="F88" i="26"/>
  <c r="J89" i="26"/>
  <c r="G91" i="26"/>
  <c r="J92" i="26"/>
  <c r="G94" i="26"/>
  <c r="K95" i="26"/>
  <c r="G97" i="26"/>
  <c r="K98" i="26"/>
  <c r="H100" i="26"/>
  <c r="K101" i="26"/>
  <c r="H103" i="26"/>
  <c r="L104" i="26"/>
  <c r="H106" i="26"/>
  <c r="L107" i="26"/>
  <c r="I109" i="26"/>
  <c r="L110" i="26"/>
  <c r="I112" i="26"/>
  <c r="F114" i="26"/>
  <c r="I115" i="26"/>
  <c r="F117" i="26"/>
  <c r="J118" i="26"/>
  <c r="F120" i="26"/>
  <c r="J121" i="26"/>
  <c r="G123" i="26"/>
  <c r="J125" i="26"/>
  <c r="K128" i="26"/>
  <c r="L131" i="26"/>
  <c r="K134" i="26"/>
  <c r="L137" i="26"/>
  <c r="F141" i="26"/>
  <c r="L143" i="26"/>
  <c r="F147" i="26"/>
  <c r="K152" i="26"/>
  <c r="I158" i="26"/>
  <c r="K164" i="26"/>
  <c r="F171" i="26"/>
  <c r="K176" i="26"/>
  <c r="F183" i="26"/>
  <c r="H189" i="26"/>
  <c r="H13" i="6" l="1"/>
  <c r="H14" i="6"/>
  <c r="H10" i="6"/>
  <c r="H12" i="6"/>
  <c r="H9" i="6"/>
  <c r="H16" i="6"/>
  <c r="H8" i="6"/>
  <c r="H15" i="6"/>
  <c r="H11" i="6"/>
  <c r="H17" i="6" l="1"/>
  <c r="H18" i="6" s="1"/>
  <c r="G13" i="6"/>
  <c r="G14" i="6"/>
  <c r="G12" i="6"/>
  <c r="G15" i="6"/>
  <c r="G11" i="6"/>
  <c r="G10" i="6"/>
  <c r="G9" i="6"/>
  <c r="G8" i="6"/>
  <c r="G16" i="6"/>
  <c r="G17" i="6" l="1"/>
  <c r="G18" i="6" s="1"/>
  <c r="F13" i="6"/>
  <c r="F14" i="6"/>
  <c r="F12" i="6"/>
  <c r="F16" i="6"/>
  <c r="F15" i="6"/>
  <c r="F11" i="6"/>
  <c r="F10" i="6"/>
  <c r="F9" i="6"/>
  <c r="F8" i="6"/>
  <c r="E13" i="6" l="1"/>
  <c r="E14" i="6"/>
  <c r="E12" i="6"/>
  <c r="E9" i="6"/>
  <c r="E8" i="6"/>
  <c r="E16" i="6"/>
  <c r="E15" i="6"/>
  <c r="E11" i="6"/>
  <c r="E10" i="6"/>
  <c r="F17" i="6"/>
  <c r="F18" i="6" s="1"/>
  <c r="D14" i="6" l="1"/>
  <c r="D10" i="6"/>
  <c r="D13" i="6"/>
  <c r="D9" i="6"/>
  <c r="D8" i="6"/>
  <c r="D16" i="6"/>
  <c r="D12" i="6"/>
  <c r="D15" i="6"/>
  <c r="D11" i="6"/>
  <c r="I12" i="6"/>
  <c r="J12" i="6"/>
  <c r="L12" i="6"/>
  <c r="N12" i="6"/>
  <c r="K12" i="6"/>
  <c r="M12" i="6"/>
  <c r="O12" i="6"/>
  <c r="O14" i="6"/>
  <c r="N14" i="6"/>
  <c r="M14" i="6"/>
  <c r="L14" i="6"/>
  <c r="K14" i="6"/>
  <c r="J14" i="6"/>
  <c r="I14" i="6"/>
  <c r="E17" i="6"/>
  <c r="E18" i="6" s="1"/>
  <c r="N17" i="6" l="1"/>
  <c r="K192" i="26" s="1"/>
  <c r="O17" i="6"/>
  <c r="L17" i="6"/>
  <c r="D17" i="6"/>
  <c r="D18" i="6" s="1"/>
  <c r="M17" i="6"/>
  <c r="J17" i="6"/>
  <c r="K17" i="6"/>
  <c r="I17" i="6"/>
  <c r="N18" i="6" l="1"/>
  <c r="I18" i="6"/>
  <c r="F192" i="26"/>
  <c r="L2" i="26"/>
  <c r="G192" i="26"/>
  <c r="J18" i="6"/>
  <c r="L192" i="26"/>
  <c r="O18" i="6"/>
  <c r="H192" i="26"/>
  <c r="K18" i="6"/>
  <c r="J192" i="26"/>
  <c r="M18" i="6"/>
  <c r="L18" i="6"/>
  <c r="I19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19/8</t>
        </r>
      </text>
    </comment>
  </commentList>
</comments>
</file>

<file path=xl/sharedStrings.xml><?xml version="1.0" encoding="utf-8"?>
<sst xmlns="http://schemas.openxmlformats.org/spreadsheetml/2006/main" count="982" uniqueCount="663">
  <si>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</si>
  <si>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</si>
  <si>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</si>
  <si>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</si>
  <si>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</si>
  <si>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</si>
  <si>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</si>
  <si>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</si>
  <si>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</si>
  <si>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</si>
  <si>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</si>
  <si>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</si>
  <si>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</si>
  <si>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</si>
  <si>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</si>
  <si>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</si>
  <si>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</si>
  <si>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</si>
  <si>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</si>
  <si>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</si>
  <si>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</si>
  <si>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</si>
  <si>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</si>
  <si>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</si>
  <si>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</si>
  <si>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</si>
  <si>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</si>
  <si>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</si>
  <si>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</si>
  <si>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</si>
  <si>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</si>
  <si>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</si>
  <si>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</si>
  <si>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</si>
  <si>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</si>
  <si>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</si>
  <si>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</si>
  <si>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</si>
  <si>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</si>
  <si>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Function Code</t>
  </si>
  <si>
    <t>$ Nominal</t>
  </si>
  <si>
    <t>Totals</t>
  </si>
  <si>
    <t>Description</t>
  </si>
  <si>
    <t>Base Year</t>
  </si>
  <si>
    <t>Inflation</t>
  </si>
  <si>
    <t>Direct Capex by Function Code</t>
  </si>
  <si>
    <t>Forecast</t>
  </si>
  <si>
    <t>CHA</t>
  </si>
  <si>
    <t>Subtransmission Substations, Switching Stations, Zone Substations</t>
  </si>
  <si>
    <t>Subtransmission Lines</t>
  </si>
  <si>
    <t>HV Feeders</t>
  </si>
  <si>
    <t>HV Feeders - Land Purchases and Easements</t>
  </si>
  <si>
    <t>Distribution Substations</t>
  </si>
  <si>
    <t>Distribution Substations - Land Purchases And Easements</t>
  </si>
  <si>
    <t>LV Feeders</t>
  </si>
  <si>
    <t>LV Feeders - Land Purchases And Easements</t>
  </si>
  <si>
    <t>Other Assets</t>
  </si>
  <si>
    <t>Historical Expenditure by RIN Category Augex Table 2.3.4</t>
  </si>
  <si>
    <t>AUGMENTATION CAPEX</t>
  </si>
  <si>
    <t>As incurred</t>
  </si>
  <si>
    <t>Asset Group</t>
  </si>
  <si>
    <t>AUGMENTATION CAPEX (As incurred)</t>
  </si>
  <si>
    <t>Forecast Expenditure by RIN Category Augex Table 2.3.4</t>
  </si>
  <si>
    <t>DOA</t>
  </si>
  <si>
    <t>DLA</t>
  </si>
  <si>
    <t>DSA</t>
  </si>
  <si>
    <t>DSJ</t>
  </si>
  <si>
    <t>DSM</t>
  </si>
  <si>
    <t>DSS</t>
  </si>
  <si>
    <t>DZA</t>
  </si>
  <si>
    <t>PQA</t>
  </si>
  <si>
    <t>PDA</t>
  </si>
  <si>
    <t>PDD</t>
  </si>
  <si>
    <t>PDS</t>
  </si>
  <si>
    <t>PDP</t>
  </si>
  <si>
    <t>PDQ</t>
  </si>
  <si>
    <t>GEA</t>
  </si>
  <si>
    <t>PRA</t>
  </si>
  <si>
    <t>PZA</t>
  </si>
  <si>
    <t>GENERAL EQUIPMENT</t>
  </si>
  <si>
    <t>SUBTRANS O/HEAD LINE AUGMENTAT</t>
  </si>
  <si>
    <t>HV LINE CAPACITORS</t>
  </si>
  <si>
    <t>DIST.SYST.AUGMENT (RE-ACTIVE)</t>
  </si>
  <si>
    <t>POLE TX UPGRADE 200-500KVA</t>
  </si>
  <si>
    <t>POLE TX UPGRADE &lt; 200KVA</t>
  </si>
  <si>
    <t>DIST.SYST.AUG (PRO-ACTIVE TLM)</t>
  </si>
  <si>
    <t>ZONE SUBSTATION AUGMENTATION</t>
  </si>
  <si>
    <t>QUALITY OF SUPPLY</t>
  </si>
  <si>
    <t>DIST.SYST.PERF-ACR</t>
  </si>
  <si>
    <t>DISTRIBUTION SYST. PERFORMANCE</t>
  </si>
  <si>
    <t>BIRD/ANIMAL PROOFING ON NETWOR</t>
  </si>
  <si>
    <t>POSSUM PROTECTION</t>
  </si>
  <si>
    <t>POSSUM PROTECTION SW, S/S, CHP</t>
  </si>
  <si>
    <t>SUBTRANS SYSTEM PERFORMANCE</t>
  </si>
  <si>
    <t>CBA</t>
  </si>
  <si>
    <t>Business Supply Projects (&gt;10kVA)</t>
  </si>
  <si>
    <t>CBE</t>
  </si>
  <si>
    <t>BUS SUP PROJ&gt;10KVA-LV EXTENS'N</t>
  </si>
  <si>
    <t>CBG</t>
  </si>
  <si>
    <t>BUS SUP PROJ&gt;10KVA-GROUND SUBS</t>
  </si>
  <si>
    <t>CBH</t>
  </si>
  <si>
    <t>BUS SUP PROJ&gt;10KVA-HVCUSTOMERS</t>
  </si>
  <si>
    <t>CBI</t>
  </si>
  <si>
    <t>BUS SUP PROJ&gt;10KVA-INDOOR SUBS</t>
  </si>
  <si>
    <t>CBK</t>
  </si>
  <si>
    <t>BUS SUP PROJ&gt;10KVA-KIOSK SUBST</t>
  </si>
  <si>
    <t>CBL</t>
  </si>
  <si>
    <t>BUS SUP PROJ&gt;10KVA-LINEOFMAINS</t>
  </si>
  <si>
    <t>CBP</t>
  </si>
  <si>
    <t>BUS SUP PROJ&gt;10KVA-POLE SUBST.</t>
  </si>
  <si>
    <t>CDA</t>
  </si>
  <si>
    <t>DUAL &amp; MULTIPLE OCCPY SUPPLIES</t>
  </si>
  <si>
    <t>CDP</t>
  </si>
  <si>
    <t>PIT AT BASE OF REPL P/L POLE</t>
  </si>
  <si>
    <t>CDX</t>
  </si>
  <si>
    <t>LV U/G PER METRE RATE</t>
  </si>
  <si>
    <t>Medium Density Housing</t>
  </si>
  <si>
    <t>CHH</t>
  </si>
  <si>
    <t>MEDDENSHOUSING- HV EXTENSION</t>
  </si>
  <si>
    <t>CHL</t>
  </si>
  <si>
    <t>MEDDENSHOUSING-LV EXT. ONLY</t>
  </si>
  <si>
    <t>CLA</t>
  </si>
  <si>
    <t>New Public Light</t>
  </si>
  <si>
    <t>CLJ</t>
  </si>
  <si>
    <t>PB.LIGHT CAPPROJ-MAJOR SCHEME</t>
  </si>
  <si>
    <t>CLN</t>
  </si>
  <si>
    <t>PB.LIGHT CAPPROJ-MINOR SCHEME</t>
  </si>
  <si>
    <t>CMU</t>
  </si>
  <si>
    <t>NEW U/G SERVICE CONNECTION</t>
  </si>
  <si>
    <t>CMZ</t>
  </si>
  <si>
    <t>NEW OVERHEAD SERVICE</t>
  </si>
  <si>
    <t>CNG</t>
  </si>
  <si>
    <t>NEW SUSTAINABLE LIGHT - MINOR RD</t>
  </si>
  <si>
    <t>CNJ</t>
  </si>
  <si>
    <t>NEW SINGLE LIGHT - MAJOR ROADS</t>
  </si>
  <si>
    <t>CNM</t>
  </si>
  <si>
    <t>NEW SINGLE LIGHT - MINOR ROAD</t>
  </si>
  <si>
    <t>CNW</t>
  </si>
  <si>
    <t>NEW WATCHMAN LIGHTS</t>
  </si>
  <si>
    <t>CRA</t>
  </si>
  <si>
    <t>SPECIAL CAPITAL / R'CVBLE WRKS</t>
  </si>
  <si>
    <t>CRE</t>
  </si>
  <si>
    <t>CAP/RECWORKS-SUBT ASSET RELOC.</t>
  </si>
  <si>
    <t>CRP</t>
  </si>
  <si>
    <t>CAP/RECWORKS-INLINE POLE/STAYS</t>
  </si>
  <si>
    <t>CRS</t>
  </si>
  <si>
    <t>CAP/RECWORKS-SUB MODIFICATION</t>
  </si>
  <si>
    <t>CRU</t>
  </si>
  <si>
    <t>CAP/RECWORKS-UNDERGD OF ASSETS</t>
  </si>
  <si>
    <t>CRV</t>
  </si>
  <si>
    <t>CAP/RECWORKS-MAJVICROADS RELOC</t>
  </si>
  <si>
    <t>CSA</t>
  </si>
  <si>
    <t>Low Density/Small Business Supply (&lt;10kvA)</t>
  </si>
  <si>
    <t>CSO</t>
  </si>
  <si>
    <t>LD/SMAL.BUS DEV&lt;10KVA-O/H EXT.</t>
  </si>
  <si>
    <t>CSU</t>
  </si>
  <si>
    <t>LD/SMAL.BUS DEV&lt;10KVA-U/G EXT.</t>
  </si>
  <si>
    <t>GPA</t>
  </si>
  <si>
    <t>PROPERTY PROJECTS</t>
  </si>
  <si>
    <t>GPC</t>
  </si>
  <si>
    <t>PROPERTY ACCOMMODATION</t>
  </si>
  <si>
    <t>GTA</t>
  </si>
  <si>
    <t>NON NETWORK TRUCKS</t>
  </si>
  <si>
    <t>GVA</t>
  </si>
  <si>
    <t>VEHICLES</t>
  </si>
  <si>
    <t>JGA</t>
  </si>
  <si>
    <t>AMI Meter Ext Anten</t>
  </si>
  <si>
    <t>JHA</t>
  </si>
  <si>
    <t>AMI Access Point / Relay Install</t>
  </si>
  <si>
    <t>JM1</t>
  </si>
  <si>
    <t>INSTALL MTR-1PH,2W</t>
  </si>
  <si>
    <t>JM2</t>
  </si>
  <si>
    <t>INSTALL MTR-1PH,2W,31.5A LC</t>
  </si>
  <si>
    <t>JM3</t>
  </si>
  <si>
    <t>INSTALL MTR-3PH,4W NO LC</t>
  </si>
  <si>
    <t>JM4</t>
  </si>
  <si>
    <t>INSTALL MTR-3PH,4W,31.5A LC</t>
  </si>
  <si>
    <t>JM5</t>
  </si>
  <si>
    <t>INSTALL MTR-3P4W,31.5&amp;2A LC</t>
  </si>
  <si>
    <t>JM6</t>
  </si>
  <si>
    <t>INSTALL MTR-3PH,4W LVT CNCT</t>
  </si>
  <si>
    <t>JM8</t>
  </si>
  <si>
    <t>INSTALL METER 1PH, 2 WIRE, 2EL</t>
  </si>
  <si>
    <t>JP2</t>
  </si>
  <si>
    <t>REPL MTR(PLAN)-1P,2W,31.5A LC</t>
  </si>
  <si>
    <t>JP3</t>
  </si>
  <si>
    <t>REPLACE MTR(PLAN)-3P,4W NO LC</t>
  </si>
  <si>
    <t>JP4</t>
  </si>
  <si>
    <t>REPL MTR(PLAN)-3P,4W,31.5A LC</t>
  </si>
  <si>
    <t>JT2</t>
  </si>
  <si>
    <t>VT Replmnt (Emrgncy)</t>
  </si>
  <si>
    <t>OTP</t>
  </si>
  <si>
    <t>OPERATIONAL TECHNOLOGY</t>
  </si>
  <si>
    <t>PDB</t>
  </si>
  <si>
    <t>AMPACT SWITCH LUGS + CONNECTOR</t>
  </si>
  <si>
    <t>PDH</t>
  </si>
  <si>
    <t>HV SPREADERS</t>
  </si>
  <si>
    <t>PDL</t>
  </si>
  <si>
    <t>LV LINE CLASHING MITIGATION</t>
  </si>
  <si>
    <t>PDM</t>
  </si>
  <si>
    <t>Animal Proofing</t>
  </si>
  <si>
    <t>PDN</t>
  </si>
  <si>
    <t>NEW SERVICE POLES TO MEET REGS</t>
  </si>
  <si>
    <t>PDR</t>
  </si>
  <si>
    <t>DIST.SYST.PERF-REMOTE.CONT.SW</t>
  </si>
  <si>
    <t>PDV</t>
  </si>
  <si>
    <t>FIT DAMPERS &amp;/OR ARMOUR RODS</t>
  </si>
  <si>
    <t>PEA</t>
  </si>
  <si>
    <t>ENVIRONMENTAL MANAGEMENT</t>
  </si>
  <si>
    <t>PEN</t>
  </si>
  <si>
    <t>Environmental</t>
  </si>
  <si>
    <t>PFA</t>
  </si>
  <si>
    <t>NETWORK FIRE MIT. CAPITAL</t>
  </si>
  <si>
    <t>RCA</t>
  </si>
  <si>
    <t>SUBTRANS/COMM/PROTEC SYST REPL</t>
  </si>
  <si>
    <t>RHA</t>
  </si>
  <si>
    <t>TXS, IN-SERVICE FAIL 200 - 500KVA</t>
  </si>
  <si>
    <t>RHB</t>
  </si>
  <si>
    <t>TXS, IN-SERVICE FAIL &lt;200KVA</t>
  </si>
  <si>
    <t>RHD</t>
  </si>
  <si>
    <t>TRANSFORMER FAILURE GRD/IND SUB</t>
  </si>
  <si>
    <t>RHE</t>
  </si>
  <si>
    <t>INDOOR/KIOSK SW, RMU AGE FAULT</t>
  </si>
  <si>
    <t>RHF</t>
  </si>
  <si>
    <t>LV SWITCHGEAR REPLACEMENT</t>
  </si>
  <si>
    <t>RHG</t>
  </si>
  <si>
    <t>GAS SWITCHES (AGE REPLACEMENT)</t>
  </si>
  <si>
    <t>RHH</t>
  </si>
  <si>
    <t>HV ISOLATORS (SET OF 3)</t>
  </si>
  <si>
    <t>RHJ</t>
  </si>
  <si>
    <t>HV ISOLATOR (SINGLE)</t>
  </si>
  <si>
    <t>RHK</t>
  </si>
  <si>
    <t>KIOSK IN SERV FAIL 300KVA-2MVA</t>
  </si>
  <si>
    <t>RHL</t>
  </si>
  <si>
    <t>LV ISOLATORS (SET OF 3)</t>
  </si>
  <si>
    <t>RHM</t>
  </si>
  <si>
    <t>KIOSK REFURB 100KVA-2MVA NO SW</t>
  </si>
  <si>
    <t>RHN</t>
  </si>
  <si>
    <t>KIOSK REFURB 100KVA-2MVA SWITC</t>
  </si>
  <si>
    <t>RHO</t>
  </si>
  <si>
    <t>LV ISOLATOR (SINGLE)</t>
  </si>
  <si>
    <t>RHP</t>
  </si>
  <si>
    <t>NETWK HV REPLACEMENT-PROJECT</t>
  </si>
  <si>
    <t>RHQ</t>
  </si>
  <si>
    <t>Replace Dist. Line Capacitor Controller</t>
  </si>
  <si>
    <t>RHR</t>
  </si>
  <si>
    <t>Replace Dist. Line Capacitor Can</t>
  </si>
  <si>
    <t>RHT</t>
  </si>
  <si>
    <t>Acr Replacements</t>
  </si>
  <si>
    <t>RHU</t>
  </si>
  <si>
    <t>FUSE/JUNCTION BOX REPLACEMENT</t>
  </si>
  <si>
    <t>RHV</t>
  </si>
  <si>
    <t>Replace Dist. Line Capacitor Switch</t>
  </si>
  <si>
    <t>RHW</t>
  </si>
  <si>
    <t>Transformers - DSS</t>
  </si>
  <si>
    <t>RLG</t>
  </si>
  <si>
    <t>SUSTAINABLE LANTERN REPLACEMENT</t>
  </si>
  <si>
    <t>RLJ</t>
  </si>
  <si>
    <t>SINGLE MAIN ROADS P/L REPLACEM</t>
  </si>
  <si>
    <t>RLM</t>
  </si>
  <si>
    <t>SINGLE MINOR ROADS P/L REPLACE</t>
  </si>
  <si>
    <t>RMF</t>
  </si>
  <si>
    <t>PREMISE FAULTS SERVICE REPLACE</t>
  </si>
  <si>
    <t>RMJ</t>
  </si>
  <si>
    <t>REPLACE SERVICE (ALTER TERMINA</t>
  </si>
  <si>
    <t>RMK</t>
  </si>
  <si>
    <t>REPLACE SERVICE (&amp; CUSTOMER MA</t>
  </si>
  <si>
    <t>RML</t>
  </si>
  <si>
    <t>INSTALL DISCONNECT DEVICE</t>
  </si>
  <si>
    <t>RMP</t>
  </si>
  <si>
    <t>SERVICE REPLACEMENT (PLANNED)</t>
  </si>
  <si>
    <t>RMU</t>
  </si>
  <si>
    <t>O/H SERVICES REPLACED WITH U/G</t>
  </si>
  <si>
    <t>ROA</t>
  </si>
  <si>
    <t>HV ABC REPLACEMENT</t>
  </si>
  <si>
    <t>ROF</t>
  </si>
  <si>
    <t>FARGO SLEEVE REPLACEMENT (3)</t>
  </si>
  <si>
    <t>ROH</t>
  </si>
  <si>
    <t>OPEN WIRE REPLACEMENT</t>
  </si>
  <si>
    <t>ROI</t>
  </si>
  <si>
    <t>INSTALL / REPLACE HV FAULT INDICATORS</t>
  </si>
  <si>
    <t>ROJ</t>
  </si>
  <si>
    <t>LV Open Wire Replacement (route metre)</t>
  </si>
  <si>
    <t>ROL</t>
  </si>
  <si>
    <t>O/H LINE REPL-LV ABC</t>
  </si>
  <si>
    <t>ROM</t>
  </si>
  <si>
    <t>Overhead Conductors</t>
  </si>
  <si>
    <t>RPA</t>
  </si>
  <si>
    <t>POLE REPLACE P/L - MAIN ROADS</t>
  </si>
  <si>
    <t>RPB</t>
  </si>
  <si>
    <t>POLE REPLACE P/L - MINOR ROADS</t>
  </si>
  <si>
    <t>RPH</t>
  </si>
  <si>
    <t>POLE REPLACEMENT- HIGH VOLTAGE</t>
  </si>
  <si>
    <t>RPL</t>
  </si>
  <si>
    <t>POLE REPLACEMENT- LOW VOLTAGE</t>
  </si>
  <si>
    <t>RPS</t>
  </si>
  <si>
    <t>POLE REPLACEMENT- SUBT</t>
  </si>
  <si>
    <t>RRA</t>
  </si>
  <si>
    <t>POLE REINFORCEMENT ASSESSMENT</t>
  </si>
  <si>
    <t>RRH</t>
  </si>
  <si>
    <t>POLE REINFORCEMENT- HV</t>
  </si>
  <si>
    <t>RRL</t>
  </si>
  <si>
    <t>POLE REINFORCEMENT- LV</t>
  </si>
  <si>
    <t>RRP</t>
  </si>
  <si>
    <t>POLE REINFORCEMENT - PL</t>
  </si>
  <si>
    <t>RRR</t>
  </si>
  <si>
    <t>ALTER ASSETS TO ALLOW POLE REINFORCEMENT</t>
  </si>
  <si>
    <t>RRS</t>
  </si>
  <si>
    <t>POLE REINFORCEMENT- ST</t>
  </si>
  <si>
    <t>RSA</t>
  </si>
  <si>
    <t>SUBTRANS INSTALL REPLACEMENT</t>
  </si>
  <si>
    <t>RSB</t>
  </si>
  <si>
    <t>Transformers - ZSS</t>
  </si>
  <si>
    <t>RSD</t>
  </si>
  <si>
    <t>Replace UE Owned Substation Door</t>
  </si>
  <si>
    <t>RSF</t>
  </si>
  <si>
    <t xml:space="preserve">Replace substation Fencing </t>
  </si>
  <si>
    <t>RSK</t>
  </si>
  <si>
    <t xml:space="preserve">Zone Substation HV insulator replacement 66kV </t>
  </si>
  <si>
    <t>RSM</t>
  </si>
  <si>
    <t>Zone Substation HV insulator replacement 11kV and 22kV</t>
  </si>
  <si>
    <t>RSS</t>
  </si>
  <si>
    <t xml:space="preserve">Surge Diverter Replacement 66kV (set) </t>
  </si>
  <si>
    <t>RUA</t>
  </si>
  <si>
    <t>DIST. U/G CABLE REPLACEMENT</t>
  </si>
  <si>
    <t>RUC</t>
  </si>
  <si>
    <t>UNDERGROUND CABLE REPLACEMENT</t>
  </si>
  <si>
    <t>RUD</t>
  </si>
  <si>
    <t>PILLAR TO PIT</t>
  </si>
  <si>
    <t>RUE</t>
  </si>
  <si>
    <t>PILLAR TO PIT CUST SERVICE ALT</t>
  </si>
  <si>
    <t>RUF</t>
  </si>
  <si>
    <t>PILLAR TO UEL STD PILLAR REPLA</t>
  </si>
  <si>
    <t>RUG</t>
  </si>
  <si>
    <t>DIST. U/G CABLE REPL-NON CABUS</t>
  </si>
  <si>
    <t>RUH</t>
  </si>
  <si>
    <t>DIST. U/G CABLE REPL-HV</t>
  </si>
  <si>
    <t>RUL</t>
  </si>
  <si>
    <t>DIST. U/G CABLE REPL-LV</t>
  </si>
  <si>
    <t>RUP</t>
  </si>
  <si>
    <t>REPLACE POLE TO PIT</t>
  </si>
  <si>
    <t>RUS</t>
  </si>
  <si>
    <t>DIST. U/G CABLE REPL-SUBT</t>
  </si>
  <si>
    <t>RXD</t>
  </si>
  <si>
    <t>SURGE DIVERTER REPL (SET OF 3)</t>
  </si>
  <si>
    <t>RXF</t>
  </si>
  <si>
    <t>FUSE UNIT REPL (SET OF 3)</t>
  </si>
  <si>
    <t>RXG</t>
  </si>
  <si>
    <t>SUB T INSULATOR REPL(SET OF 3)</t>
  </si>
  <si>
    <t>RXH</t>
  </si>
  <si>
    <t>HV XARMS REPLACEMENT</t>
  </si>
  <si>
    <t>RXI</t>
  </si>
  <si>
    <t>HV INSULATOR REPL (SET OF 3)</t>
  </si>
  <si>
    <t>RXJ</t>
  </si>
  <si>
    <t>FUSE UNIT REPL (SINGLE)</t>
  </si>
  <si>
    <t>RXK</t>
  </si>
  <si>
    <t>SUB T INSULATOR REPL (SINGLE)</t>
  </si>
  <si>
    <t>RXL</t>
  </si>
  <si>
    <t>LV XARMS REPLACEMENT</t>
  </si>
  <si>
    <t>RXM</t>
  </si>
  <si>
    <t>HV INSULATOR REPL (SINGLE)</t>
  </si>
  <si>
    <t>RXN</t>
  </si>
  <si>
    <t>HV Crossarm Replacement strain, anchor, termination</t>
  </si>
  <si>
    <t>RXP</t>
  </si>
  <si>
    <t>POLE TOP ROT LIFE EXTENSION</t>
  </si>
  <si>
    <t>RXQ</t>
  </si>
  <si>
    <t>Sub Transmission Crossarm Replacement, strain, anchor termination</t>
  </si>
  <si>
    <t>RXR</t>
  </si>
  <si>
    <t>Pole Top Extension HV with crossarm and insulators</t>
  </si>
  <si>
    <t>RXS</t>
  </si>
  <si>
    <t>ST XARMS REPLACEMENT</t>
  </si>
  <si>
    <t>RXT</t>
  </si>
  <si>
    <t>REPLACEMENT EX THERMAL SURVEY</t>
  </si>
  <si>
    <t>RXV</t>
  </si>
  <si>
    <t>LV INSULATOR REPLACEMENT</t>
  </si>
  <si>
    <t>RXW</t>
  </si>
  <si>
    <t>Pole Top Extension LV with crossarm and insulators</t>
  </si>
  <si>
    <t>RXY</t>
  </si>
  <si>
    <t>STAY WIRE REPLACEMENT</t>
  </si>
  <si>
    <t>VM7</t>
  </si>
  <si>
    <t>1 PHASE 1 ELEMENT METER INSTALL</t>
  </si>
  <si>
    <t>VM8</t>
  </si>
  <si>
    <t>1 PHASE 2 ELEMENT METER INSTALL</t>
  </si>
  <si>
    <t>VM9</t>
  </si>
  <si>
    <t>3 PHASE METER INSTALL</t>
  </si>
  <si>
    <t>VMF</t>
  </si>
  <si>
    <t>1 PHASE 1 CHANNEL INT METER REPL</t>
  </si>
  <si>
    <t>VML</t>
  </si>
  <si>
    <t>1 PHASE 1 RATE METER REPL</t>
  </si>
  <si>
    <t>VMM</t>
  </si>
  <si>
    <t>3 PHASE INTERVAL METER INSTALL</t>
  </si>
  <si>
    <t>VMN</t>
  </si>
  <si>
    <t>1 PHASE INTERVAL - 1 ELEMENT REPL</t>
  </si>
  <si>
    <t>VMO</t>
  </si>
  <si>
    <t>1 PHASE INTERVAL - 2 ELEMENT REPL</t>
  </si>
  <si>
    <t>VMP</t>
  </si>
  <si>
    <t>1 PHASE 2 CHANNEL INT METER REPL</t>
  </si>
  <si>
    <t>VMQ</t>
  </si>
  <si>
    <t>3 PHASE METER REPLACEMENT</t>
  </si>
  <si>
    <t>VMR</t>
  </si>
  <si>
    <t>TIMESWITCH REPLACEMENT</t>
  </si>
  <si>
    <t>VMS</t>
  </si>
  <si>
    <t>1 PHASE SINGLE RATE METER INSTALL</t>
  </si>
  <si>
    <t>VMT</t>
  </si>
  <si>
    <t>NEW TIMESWITCH INSTALLED</t>
  </si>
  <si>
    <t>VMW</t>
  </si>
  <si>
    <t>1 PH INTERVAL 1 ELEMENT METER INSTALL</t>
  </si>
  <si>
    <t>VMX</t>
  </si>
  <si>
    <t>1 PH INTERVAL 2 ELEMENT METER INSTALL</t>
  </si>
  <si>
    <t>PDG</t>
  </si>
  <si>
    <t>NEW MGS Switch installation</t>
  </si>
  <si>
    <t>GIA</t>
  </si>
  <si>
    <t>Information Systems Assets</t>
  </si>
  <si>
    <t>A10</t>
  </si>
  <si>
    <t>MRO Mtr Exch-1P 2W</t>
  </si>
  <si>
    <t>A30</t>
  </si>
  <si>
    <t>MRO Mtr Exch-3P 4W no LC</t>
  </si>
  <si>
    <t>VS0</t>
  </si>
  <si>
    <t>Single Ph Basic 2 Elem Purch</t>
  </si>
  <si>
    <t>GIS</t>
  </si>
  <si>
    <t>Information Systems - Software</t>
  </si>
  <si>
    <t>GIH</t>
  </si>
  <si>
    <t>Information Systems - Hardware</t>
  </si>
  <si>
    <t>GIC</t>
  </si>
  <si>
    <t>SCADA - Operations</t>
  </si>
  <si>
    <t>ZSS Security Monitoring Upgrade</t>
  </si>
  <si>
    <t>Material Code</t>
  </si>
  <si>
    <t>COMMUNICATIONS</t>
  </si>
  <si>
    <t>DISTRIBUTION SYSTEM AUGMENTATION</t>
  </si>
  <si>
    <t>SUBTRANS O/HEAD LINE AUGMENTATION</t>
  </si>
  <si>
    <t>RXO</t>
  </si>
  <si>
    <t>LV Strain, Term, Anch Replace</t>
  </si>
  <si>
    <t>End of Sheet</t>
  </si>
  <si>
    <t>Other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</si>
  <si>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</si>
  <si>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</si>
  <si>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</si>
  <si>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</si>
  <si>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</si>
  <si>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</si>
  <si>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</si>
  <si>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</si>
  <si>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2018/19</t>
  </si>
  <si>
    <t>2017/18</t>
  </si>
  <si>
    <t>2016/17</t>
  </si>
  <si>
    <t>2015/16</t>
  </si>
  <si>
    <t>2014/15</t>
  </si>
  <si>
    <t>Disturbance recorders and fault detection</t>
  </si>
  <si>
    <t>Feasibility-improving protection sensitivity (HBRA)</t>
  </si>
  <si>
    <t>REFCL enhancements at MTN, DMA and FSH</t>
  </si>
  <si>
    <t>2013/14</t>
  </si>
  <si>
    <t>2012/13</t>
  </si>
  <si>
    <t>2011/12</t>
  </si>
  <si>
    <t>2021-26 Total</t>
  </si>
  <si>
    <t>Online PD monitoring for distribution network</t>
  </si>
  <si>
    <t>Digital network: network devices</t>
  </si>
  <si>
    <t>Communications devices - 5-minute settlement</t>
  </si>
  <si>
    <t>Possum proofing - annual program</t>
  </si>
  <si>
    <t>Communications devices - annual program</t>
  </si>
  <si>
    <t>Network communications: 3G shutdown</t>
  </si>
  <si>
    <t>$2019</t>
  </si>
  <si>
    <t>Augmentation Project List</t>
  </si>
  <si>
    <t>DISTRIBUTION SUBSTATION SYSTEM</t>
  </si>
  <si>
    <t>Distribution system ACRs - annual program</t>
  </si>
  <si>
    <t>Installation of armour rods in HBRA</t>
  </si>
  <si>
    <t>DISTRIBUTION SYSTEM ACR</t>
  </si>
  <si>
    <t>DISTRIBUTION SYSTEM</t>
  </si>
  <si>
    <t>SUBTRANS SYSTEM</t>
  </si>
  <si>
    <t>Inflation rates and conversion factor to June 2021</t>
  </si>
  <si>
    <t>Solar Enablement initiative</t>
  </si>
  <si>
    <t>Project description</t>
  </si>
  <si>
    <t>Siemens fuse saver - annual program</t>
  </si>
  <si>
    <t>Check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</si>
  <si>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</si>
  <si>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</si>
  <si>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</si>
  <si>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</si>
  <si>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</si>
  <si>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</si>
  <si>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</si>
  <si>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</si>
  <si>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</si>
  <si>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</si>
  <si>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</si>
  <si>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</si>
  <si>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Calendar Year</t>
  </si>
  <si>
    <t>Solar and comms augex</t>
  </si>
  <si>
    <t>Bushfire augex</t>
  </si>
  <si>
    <t>Trad augex or zero</t>
  </si>
  <si>
    <t>Traditional augex - historical Average</t>
  </si>
  <si>
    <t>Subtransmission fdr works - CBTS</t>
  </si>
  <si>
    <t>BT-MR 66kV - thermal uprate</t>
  </si>
  <si>
    <t>Upgrade disconnector &amp; droppers switch on TSTS-DC #2</t>
  </si>
  <si>
    <t>GWNO combine with EB loop</t>
  </si>
  <si>
    <t>Pole top cap bank temperature switches</t>
  </si>
  <si>
    <t>DVY12 new 22kV feeder</t>
  </si>
  <si>
    <t>M32 feeder exit cable upgrade</t>
  </si>
  <si>
    <t>HV switch deployment inflight</t>
  </si>
  <si>
    <t>M11 feeder reconductor</t>
  </si>
  <si>
    <t>EW14 load transfer</t>
  </si>
  <si>
    <t>Install HV switches - FTN14</t>
  </si>
  <si>
    <t>New feeder - MGE</t>
  </si>
  <si>
    <t>BH new feeder</t>
  </si>
  <si>
    <t>New feeder - OE</t>
  </si>
  <si>
    <t>EM01 upgrade</t>
  </si>
  <si>
    <t>FSH12 feeder extension</t>
  </si>
  <si>
    <t>HV switches - annual program</t>
  </si>
  <si>
    <t>New feeder - HGS 11</t>
  </si>
  <si>
    <t>New feeder - OR</t>
  </si>
  <si>
    <t>MTN supply area - new feeder</t>
  </si>
  <si>
    <t>Feeder reconductor - FTN</t>
  </si>
  <si>
    <t>KBH35 feeder reconductoring</t>
  </si>
  <si>
    <t>New feeder - RDB</t>
  </si>
  <si>
    <t>New feeder - FSH 24</t>
  </si>
  <si>
    <t>New feeder - DSH</t>
  </si>
  <si>
    <t>MR33 load transfer</t>
  </si>
  <si>
    <t>KBH32 feeder reconductor</t>
  </si>
  <si>
    <t>EM supply area - new feeders (north)</t>
  </si>
  <si>
    <t>EM supply area - new feeders (south)</t>
  </si>
  <si>
    <t>EM supply area - new feeders (east)</t>
  </si>
  <si>
    <t>EW12 feeder exit upgrade</t>
  </si>
  <si>
    <t>New feeder - EB</t>
  </si>
  <si>
    <t>Feeder extension - LWN23</t>
  </si>
  <si>
    <t>New feeder - LD 34</t>
  </si>
  <si>
    <t>MC new feeder</t>
  </si>
  <si>
    <t>CRM 24 feeder extension</t>
  </si>
  <si>
    <t>OR 25 upgrade feeder</t>
  </si>
  <si>
    <t>OAK 22 extension</t>
  </si>
  <si>
    <t>New feeder BR</t>
  </si>
  <si>
    <t>DMA12 feeder extension</t>
  </si>
  <si>
    <t>MR15 load transfer</t>
  </si>
  <si>
    <t>BU reconductor</t>
  </si>
  <si>
    <t>NW21 feeder reconductor</t>
  </si>
  <si>
    <t>BR1 feeder exit upgrade</t>
  </si>
  <si>
    <t>DN feeder augmentation</t>
  </si>
  <si>
    <t>MR 24 cable upgrades</t>
  </si>
  <si>
    <t>SR line upgrade</t>
  </si>
  <si>
    <t>BU01 feeder upgrade</t>
  </si>
  <si>
    <t>Pole transfromer upgrades (200-500KVA)</t>
  </si>
  <si>
    <t>Pole transformer upgrades (&lt; 200KVA)</t>
  </si>
  <si>
    <t>Demand management - HV feeders</t>
  </si>
  <si>
    <t>LV grid battery</t>
  </si>
  <si>
    <t>Playne N16 Nepean DS - access breach</t>
  </si>
  <si>
    <t>Dist sub LV circuit fuse upgrades</t>
  </si>
  <si>
    <t>DSS P1 - annual program</t>
  </si>
  <si>
    <t>DSS P2 - annual program</t>
  </si>
  <si>
    <t>DSS P3 - annual program</t>
  </si>
  <si>
    <t>Demand management - DSS</t>
  </si>
  <si>
    <t>DSH normalisation project</t>
  </si>
  <si>
    <t>Automatic load shedding scheme at MR</t>
  </si>
  <si>
    <t>KBH supply area - 2nd transformer</t>
  </si>
  <si>
    <t>Automatic load shedding scheme at CFD</t>
  </si>
  <si>
    <t>Automatic load shedding scheme at STO</t>
  </si>
  <si>
    <t>EM supply area - new switchboard</t>
  </si>
  <si>
    <t>DC supply area - 4th transformer</t>
  </si>
  <si>
    <t>Automatic load shedding scheme at OR</t>
  </si>
  <si>
    <t>MTN supply area - 3rd transformer</t>
  </si>
  <si>
    <t>Automatic load shedding scheme at FTN</t>
  </si>
  <si>
    <t>Automatic load shedding scheme at K</t>
  </si>
  <si>
    <t>Automatic load shedding scheme at MGE</t>
  </si>
  <si>
    <t>Automatic load shedding scheme at EL</t>
  </si>
  <si>
    <t>Automatic load shedding scheme at GW</t>
  </si>
  <si>
    <t>Automatic load shedding scheme at RBD</t>
  </si>
  <si>
    <t>New feeder - WD</t>
  </si>
  <si>
    <t>ACR and RCGS Installation</t>
  </si>
  <si>
    <t>ACR and RCGS Installations Phase 3-1 Inflight</t>
  </si>
  <si>
    <t>BR4 ACR and RCGS installation</t>
  </si>
  <si>
    <t>Install RC switch inflight</t>
  </si>
  <si>
    <t>HGS33 ACR and RCGS Installations Inflight</t>
  </si>
  <si>
    <t>Install RC switch phase #3</t>
  </si>
  <si>
    <t>Install RC switch phase #2</t>
  </si>
  <si>
    <t>Install RC switch phase #4</t>
  </si>
  <si>
    <t>Install RC switch phase #5</t>
  </si>
  <si>
    <t>Install RC switch phase #1</t>
  </si>
  <si>
    <t>Rogue feeder inflight</t>
  </si>
  <si>
    <t>Install NER at K ZSS</t>
  </si>
  <si>
    <t>CRM NER installation</t>
  </si>
  <si>
    <t>Conductor clearance surveys on MTN23 and STO21</t>
  </si>
  <si>
    <t>Remote comms to Fuse Saver</t>
  </si>
  <si>
    <t>Line safety-clearances remediation - annual program</t>
  </si>
  <si>
    <t>Clashing HBRA</t>
  </si>
  <si>
    <t>ZSS - fault clearances</t>
  </si>
  <si>
    <t>HV spreaders</t>
  </si>
  <si>
    <t>LV line clashing mitigation</t>
  </si>
  <si>
    <t>Installation of dampers</t>
  </si>
  <si>
    <t>Point to Multipoint Radio Netwk Trial</t>
  </si>
  <si>
    <t>Distributed Load Shed via ICCP</t>
  </si>
  <si>
    <t>DVMS</t>
  </si>
  <si>
    <t>Dynamic voltage regulation</t>
  </si>
  <si>
    <t>Power quality meters</t>
  </si>
  <si>
    <t>BH BTOS</t>
  </si>
  <si>
    <t>Tap Change - Batch 9</t>
  </si>
  <si>
    <t>Power quality rectification capex</t>
  </si>
  <si>
    <t>EL BTOS</t>
  </si>
  <si>
    <t>MC BTOS</t>
  </si>
  <si>
    <t>Terminal station PQ meters (ERTS/ SVTS)</t>
  </si>
  <si>
    <t>DN BTOS</t>
  </si>
  <si>
    <t>BU BTOS</t>
  </si>
  <si>
    <t>SR BTOS</t>
  </si>
  <si>
    <t>Terminal station PQ meters (MTS / TSTS)</t>
  </si>
  <si>
    <t>FSH BTOS</t>
  </si>
  <si>
    <t>BT BTOS</t>
  </si>
  <si>
    <t>HGS BTOS</t>
  </si>
  <si>
    <t>HT BTOS</t>
  </si>
  <si>
    <t>Terminal station PQ meters (RTS / TBTS)</t>
  </si>
  <si>
    <t>EM BTOS</t>
  </si>
  <si>
    <t>Terminal station PQ meters (HTS / RWTS)</t>
  </si>
  <si>
    <t>GW BTOS</t>
  </si>
  <si>
    <t>SV BTOS</t>
  </si>
  <si>
    <t>DVY BTOS</t>
  </si>
  <si>
    <t>Terminal station PQ meters (CBTS)</t>
  </si>
  <si>
    <t>Nwk Anl Ptfm - Asset Ovrlld Prot Scheme - PoC</t>
  </si>
  <si>
    <t>LV network management - network analytics</t>
  </si>
  <si>
    <t>LidarAM</t>
  </si>
  <si>
    <t>Frequency control</t>
  </si>
  <si>
    <t>Early fire start detection and prevention productionising</t>
  </si>
  <si>
    <t>Storm impact prediction</t>
  </si>
  <si>
    <t>Work order automation - metering</t>
  </si>
  <si>
    <t>Field comms to DMS remediation</t>
  </si>
  <si>
    <t>Early Fire start detection and Prevention PoC</t>
  </si>
  <si>
    <t>DMS job ptioritisation - storm mode</t>
  </si>
  <si>
    <t>Self Serve portal enhancements</t>
  </si>
  <si>
    <t>10 Sec algorythm enhancements</t>
  </si>
  <si>
    <t>Work order automation - service mains replacements</t>
  </si>
  <si>
    <t>Fuse saver, covered conductor and SWER monitoring</t>
  </si>
  <si>
    <t>FLISR 2 communications</t>
  </si>
  <si>
    <t>Phase identification enhancements</t>
  </si>
  <si>
    <t>Spatial visualisation tool</t>
  </si>
  <si>
    <t>Metering RIN reporting automation (Part 1)</t>
  </si>
  <si>
    <t>Work order automation - communications</t>
  </si>
  <si>
    <t>Future grid operational dashboard</t>
  </si>
  <si>
    <t>LV Management engancements - Ph 2</t>
  </si>
  <si>
    <t>OT security (network component)</t>
  </si>
  <si>
    <t>Service mains deterioration (field work)</t>
  </si>
  <si>
    <t>CMEN sdoption for other dtructures</t>
  </si>
  <si>
    <t>Installation of LV service break away devices</t>
  </si>
  <si>
    <t>Remote IED management rollout inflight</t>
  </si>
  <si>
    <t>Cross Boundary metering</t>
  </si>
  <si>
    <t>ZSS DC performance</t>
  </si>
  <si>
    <t>Upgrade non-dir BUEF schemes at FSH, DMA and SVW</t>
  </si>
  <si>
    <t>DC performance works at K</t>
  </si>
  <si>
    <t>CRM ZSS DC Perf - PSD (Design &amp; Supply)</t>
  </si>
  <si>
    <t>MGE ZSS DC outstanding works</t>
  </si>
  <si>
    <t>STO ZSS DC performance outstanding works</t>
  </si>
  <si>
    <t>BH NER monitoring</t>
  </si>
  <si>
    <t>ZSS DC annual program</t>
  </si>
  <si>
    <t>Planned outage generation capacity</t>
  </si>
  <si>
    <t>Islanding or anti-islanding using synchrophasors</t>
  </si>
  <si>
    <t>Neutral earthing resistor monitoring</t>
  </si>
  <si>
    <t>Upgrading of keys as a result of patent expiry</t>
  </si>
  <si>
    <t>NER at DC</t>
  </si>
  <si>
    <t>DMA REFCL</t>
  </si>
  <si>
    <t>SWER conductor failure detector R&amp;D</t>
  </si>
  <si>
    <t>MTN REFCL</t>
  </si>
  <si>
    <t>WD36 feeder upgrade</t>
  </si>
  <si>
    <t>Trad augex</t>
  </si>
  <si>
    <t>Trad augex proposed</t>
  </si>
  <si>
    <t>Trad augex substitute</t>
  </si>
  <si>
    <t>Trad augex reduction ratio</t>
  </si>
  <si>
    <t>AER draft decision</t>
  </si>
  <si>
    <t>RRP change</t>
  </si>
  <si>
    <t>AER adjustments</t>
  </si>
  <si>
    <t>United Energy - Augmentation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</si>
</sst>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_-* #,##0.000000000000_-;\-* #,##0.000000000000_-;_-* &quot;-&quot;??_-;_-@_-"/>
    <numFmt numFmtId="169" formatCode="0.000"/>
    <numFmt numFmtId="170" formatCode="_-* #,##0.0_-;\-* #,##0.0_-;_-* &quot;-&quot;??_-;_-@_-"/>
    <numFmt numFmtId="171" formatCode="_(* #,##0.00_);_(* \(#,##0.00\);_(* &quot;-&quot;??_);_(@_)"/>
    <numFmt numFmtId="172" formatCode="0.0%"/>
  </numFmts>
  <fonts count="37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color rgb="FF00B050"/>
      <name val="Arial"/>
      <family val="2"/>
    </font>
    <font>
      <sz val="10"/>
      <color theme="1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0" fillId="0" borderId="0"/>
    <xf numFmtId="0" fontId="6" fillId="2" borderId="1" applyNumberFormat="0" applyAlignment="0">
      <alignment horizontal="right"/>
      <protection locked="0"/>
    </xf>
    <xf numFmtId="164" fontId="7" fillId="0" borderId="0" applyFont="0" applyFill="0" applyBorder="0" applyAlignment="0" applyProtection="0"/>
    <xf numFmtId="165" fontId="8" fillId="3" borderId="2" applyAlignment="0"/>
    <xf numFmtId="0" fontId="19" fillId="0" borderId="0" applyNumberFormat="0"/>
    <xf numFmtId="0" fontId="9" fillId="0" borderId="3" applyNumberFormat="0" applyAlignment="0"/>
    <xf numFmtId="0" fontId="7" fillId="0" borderId="4" applyNumberFormat="0" applyFont="0" applyFill="0" applyAlignment="0"/>
    <xf numFmtId="0" fontId="9" fillId="4" borderId="3" applyNumberFormat="0" applyAlignment="0"/>
    <xf numFmtId="0" fontId="7" fillId="0" borderId="8" applyNumberFormat="0" applyFont="0" applyFill="0" applyAlignment="0"/>
    <xf numFmtId="0" fontId="6" fillId="5" borderId="3" applyNumberFormat="0" applyProtection="0"/>
    <xf numFmtId="0" fontId="9" fillId="0" borderId="0"/>
    <xf numFmtId="0" fontId="10" fillId="1" borderId="0"/>
    <xf numFmtId="0" fontId="11" fillId="6" borderId="5" applyNumberFormat="0" applyAlignment="0"/>
    <xf numFmtId="0" fontId="12" fillId="7" borderId="3" applyNumberFormat="0">
      <alignment horizontal="centerContinuous" vertical="center" wrapText="1"/>
    </xf>
    <xf numFmtId="0" fontId="13" fillId="6" borderId="6" applyNumberFormat="0" applyAlignment="0"/>
    <xf numFmtId="0" fontId="22" fillId="0" borderId="0" applyNumberFormat="0"/>
    <xf numFmtId="0" fontId="17" fillId="10" borderId="0"/>
    <xf numFmtId="0" fontId="18" fillId="0" borderId="0"/>
    <xf numFmtId="166" fontId="32" fillId="13" borderId="0"/>
    <xf numFmtId="166" fontId="31" fillId="13" borderId="0"/>
    <xf numFmtId="0" fontId="24" fillId="0" borderId="0" applyNumberFormat="0" applyFill="0" applyBorder="0" applyAlignment="0" applyProtection="0"/>
    <xf numFmtId="41" fontId="6" fillId="12" borderId="1" applyAlignment="0">
      <alignment horizontal="right"/>
      <protection locked="0"/>
    </xf>
    <xf numFmtId="43" fontId="27" fillId="0" borderId="0" applyFont="0" applyFill="0" applyBorder="0" applyAlignment="0" applyProtection="0"/>
    <xf numFmtId="0" fontId="29" fillId="0" borderId="0"/>
    <xf numFmtId="166" fontId="9" fillId="0" borderId="0" applyFill="0" applyBorder="0">
      <alignment vertical="center"/>
    </xf>
    <xf numFmtId="43" fontId="27" fillId="0" borderId="0" applyFont="0" applyFill="0" applyBorder="0" applyAlignment="0" applyProtection="0"/>
    <xf numFmtId="0" fontId="5" fillId="0" borderId="0"/>
    <xf numFmtId="0" fontId="33" fillId="0" borderId="0"/>
    <xf numFmtId="0" fontId="9" fillId="0" borderId="0"/>
    <xf numFmtId="0" fontId="4" fillId="0" borderId="0"/>
    <xf numFmtId="0" fontId="34" fillId="11" borderId="15">
      <alignment vertical="center"/>
    </xf>
    <xf numFmtId="43" fontId="27" fillId="0" borderId="0" applyFont="0" applyFill="0" applyBorder="0" applyAlignment="0" applyProtection="0"/>
    <xf numFmtId="0" fontId="3" fillId="0" borderId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6" fillId="2" borderId="1" applyNumberFormat="0" applyAlignment="0">
      <alignment horizontal="right"/>
      <protection locked="0"/>
    </xf>
    <xf numFmtId="9" fontId="27" fillId="0" borderId="0" applyFont="0" applyFill="0" applyBorder="0" applyAlignment="0" applyProtection="0"/>
    <xf numFmtId="171" fontId="27" fillId="0" borderId="0" applyFont="0" applyFill="0" applyBorder="0" applyAlignment="0" applyProtection="0"/>
  </cellStyleXfs>
  <cellXfs count="151">
    <xf numFmtId="0" fontId="0" fillId="0" borderId="0" xfId="0"/>
    <xf numFmtId="0" fontId="0" fillId="8" borderId="0" xfId="0" applyFill="1"/>
    <xf numFmtId="0" fontId="14" fillId="8" borderId="0" xfId="12" applyFont="1" applyFill="1"/>
    <xf numFmtId="0" fontId="10" fillId="8" borderId="0" xfId="12" applyFill="1"/>
    <xf numFmtId="0" fontId="15" fillId="8" borderId="7" xfId="12" applyFont="1" applyFill="1" applyBorder="1"/>
    <xf numFmtId="0" fontId="10" fillId="8" borderId="7" xfId="12" applyFill="1" applyBorder="1"/>
    <xf numFmtId="0" fontId="6" fillId="2" borderId="1" xfId="2" applyNumberFormat="1">
      <alignment horizontal="right"/>
      <protection locked="0"/>
    </xf>
    <xf numFmtId="0" fontId="20" fillId="8" borderId="0" xfId="16" applyFont="1" applyFill="1"/>
    <xf numFmtId="0" fontId="9" fillId="6" borderId="6" xfId="15" applyFont="1"/>
    <xf numFmtId="0" fontId="10" fillId="9" borderId="2" xfId="12" applyFill="1" applyBorder="1"/>
    <xf numFmtId="0" fontId="21" fillId="8" borderId="0" xfId="12" applyFont="1" applyFill="1"/>
    <xf numFmtId="0" fontId="9" fillId="8" borderId="3" xfId="6" applyFont="1" applyFill="1"/>
    <xf numFmtId="0" fontId="11" fillId="6" borderId="5" xfId="13"/>
    <xf numFmtId="0" fontId="10" fillId="0" borderId="4" xfId="7" applyFont="1"/>
    <xf numFmtId="0" fontId="10" fillId="0" borderId="8" xfId="9" applyFont="1"/>
    <xf numFmtId="0" fontId="22" fillId="0" borderId="0" xfId="16" applyFont="1"/>
    <xf numFmtId="0" fontId="9" fillId="4" borderId="3" xfId="8"/>
    <xf numFmtId="0" fontId="12" fillId="7" borderId="3" xfId="14">
      <alignment horizontal="centerContinuous" vertical="center" wrapText="1"/>
    </xf>
    <xf numFmtId="165" fontId="8" fillId="3" borderId="2" xfId="4"/>
    <xf numFmtId="0" fontId="6" fillId="5" borderId="3" xfId="10"/>
    <xf numFmtId="0" fontId="9" fillId="0" borderId="0" xfId="11"/>
    <xf numFmtId="0" fontId="19" fillId="0" borderId="0" xfId="5"/>
    <xf numFmtId="0" fontId="17" fillId="10" borderId="0" xfId="17"/>
    <xf numFmtId="0" fontId="18" fillId="0" borderId="0" xfId="18"/>
    <xf numFmtId="166" fontId="32" fillId="13" borderId="0" xfId="19"/>
    <xf numFmtId="0" fontId="9" fillId="8" borderId="0" xfId="11" applyFill="1"/>
    <xf numFmtId="166" fontId="31" fillId="13" borderId="0" xfId="20"/>
    <xf numFmtId="0" fontId="25" fillId="6" borderId="3" xfId="21" applyFont="1" applyFill="1" applyBorder="1" applyAlignment="1">
      <alignment horizontal="center" vertical="center"/>
    </xf>
    <xf numFmtId="166" fontId="31" fillId="13" borderId="0" xfId="20" applyAlignment="1">
      <alignment horizontal="right"/>
    </xf>
    <xf numFmtId="166" fontId="26" fillId="5" borderId="3" xfId="10" applyNumberFormat="1" applyFont="1" applyAlignment="1">
      <alignment horizontal="center"/>
    </xf>
    <xf numFmtId="41" fontId="6" fillId="12" borderId="1" xfId="22">
      <alignment horizontal="right"/>
      <protection locked="0"/>
    </xf>
    <xf numFmtId="166" fontId="16" fillId="13" borderId="0" xfId="19" applyFont="1"/>
    <xf numFmtId="0" fontId="28" fillId="6" borderId="3" xfId="21" applyFont="1" applyFill="1" applyBorder="1" applyAlignment="1">
      <alignment horizontal="center" vertical="center"/>
    </xf>
    <xf numFmtId="0" fontId="10" fillId="0" borderId="0" xfId="0" applyFont="1"/>
    <xf numFmtId="166" fontId="23" fillId="13" borderId="0" xfId="20" applyFont="1"/>
    <xf numFmtId="0" fontId="9" fillId="8" borderId="0" xfId="11" applyFont="1" applyFill="1"/>
    <xf numFmtId="0" fontId="17" fillId="8" borderId="0" xfId="18" applyFont="1" applyFill="1"/>
    <xf numFmtId="0" fontId="10" fillId="8" borderId="0" xfId="0" applyFont="1" applyFill="1"/>
    <xf numFmtId="0" fontId="22" fillId="8" borderId="0" xfId="16" applyFill="1"/>
    <xf numFmtId="43" fontId="9" fillId="8" borderId="0" xfId="11" applyNumberFormat="1" applyFont="1" applyFill="1"/>
    <xf numFmtId="0" fontId="9" fillId="4" borderId="3" xfId="8" applyAlignment="1">
      <alignment horizontal="right"/>
    </xf>
    <xf numFmtId="167" fontId="9" fillId="4" borderId="3" xfId="8" applyNumberFormat="1"/>
    <xf numFmtId="0" fontId="12" fillId="7" borderId="3" xfId="14" applyAlignment="1">
      <alignment horizontal="left" vertical="center" wrapText="1"/>
    </xf>
    <xf numFmtId="0" fontId="18" fillId="0" borderId="0" xfId="18" applyAlignment="1">
      <alignment horizontal="left"/>
    </xf>
    <xf numFmtId="0" fontId="6" fillId="2" borderId="1" xfId="2" applyAlignment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10" fillId="1" borderId="3" xfId="12" applyBorder="1"/>
    <xf numFmtId="167" fontId="11" fillId="6" borderId="5" xfId="13" applyNumberFormat="1"/>
    <xf numFmtId="0" fontId="12" fillId="7" borderId="3" xfId="14" applyAlignment="1">
      <alignment horizontal="center" vertical="center" wrapText="1"/>
    </xf>
    <xf numFmtId="166" fontId="16" fillId="13" borderId="0" xfId="19" applyFont="1" applyAlignment="1">
      <alignment horizontal="center"/>
    </xf>
    <xf numFmtId="166" fontId="23" fillId="13" borderId="0" xfId="20" applyFont="1" applyAlignment="1">
      <alignment horizontal="center"/>
    </xf>
    <xf numFmtId="0" fontId="9" fillId="8" borderId="0" xfId="1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67" fontId="6" fillId="2" borderId="1" xfId="2" applyNumberFormat="1" applyAlignment="1">
      <protection locked="0"/>
    </xf>
    <xf numFmtId="0" fontId="9" fillId="4" borderId="3" xfId="8" applyAlignment="1">
      <alignment horizontal="center"/>
    </xf>
    <xf numFmtId="167" fontId="9" fillId="8" borderId="0" xfId="11" applyNumberFormat="1" applyFill="1"/>
    <xf numFmtId="0" fontId="24" fillId="8" borderId="0" xfId="21" applyFill="1"/>
    <xf numFmtId="0" fontId="12" fillId="7" borderId="12" xfId="14" applyBorder="1">
      <alignment horizontal="centerContinuous" vertical="center" wrapText="1"/>
    </xf>
    <xf numFmtId="0" fontId="10" fillId="8" borderId="12" xfId="0" applyFont="1" applyFill="1" applyBorder="1" applyAlignment="1">
      <alignment wrapText="1"/>
    </xf>
    <xf numFmtId="0" fontId="10" fillId="8" borderId="11" xfId="0" applyFont="1" applyFill="1" applyBorder="1"/>
    <xf numFmtId="0" fontId="10" fillId="8" borderId="14" xfId="0" applyFont="1" applyFill="1" applyBorder="1"/>
    <xf numFmtId="0" fontId="10" fillId="8" borderId="13" xfId="0" applyFont="1" applyFill="1" applyBorder="1"/>
    <xf numFmtId="4" fontId="10" fillId="8" borderId="0" xfId="0" applyNumberFormat="1" applyFont="1" applyFill="1"/>
    <xf numFmtId="0" fontId="30" fillId="8" borderId="0" xfId="0" applyFont="1" applyFill="1"/>
    <xf numFmtId="166" fontId="31" fillId="13" borderId="0" xfId="20" applyFont="1"/>
    <xf numFmtId="166" fontId="31" fillId="13" borderId="0" xfId="20" applyFont="1" applyAlignment="1">
      <alignment horizontal="right"/>
    </xf>
    <xf numFmtId="168" fontId="9" fillId="8" borderId="0" xfId="23" applyNumberFormat="1" applyFont="1" applyFill="1"/>
    <xf numFmtId="167" fontId="10" fillId="8" borderId="0" xfId="0" applyNumberFormat="1" applyFont="1" applyFill="1"/>
    <xf numFmtId="167" fontId="9" fillId="8" borderId="0" xfId="23" applyNumberFormat="1" applyFont="1" applyFill="1"/>
    <xf numFmtId="167" fontId="9" fillId="8" borderId="0" xfId="11" applyNumberFormat="1" applyFont="1" applyFill="1"/>
    <xf numFmtId="0" fontId="0" fillId="8" borderId="0" xfId="0" applyFill="1" applyBorder="1"/>
    <xf numFmtId="0" fontId="0" fillId="8" borderId="0" xfId="0" applyFill="1"/>
    <xf numFmtId="166" fontId="32" fillId="13" borderId="0" xfId="19"/>
    <xf numFmtId="0" fontId="9" fillId="8" borderId="0" xfId="11" applyFill="1"/>
    <xf numFmtId="166" fontId="31" fillId="13" borderId="0" xfId="20"/>
    <xf numFmtId="167" fontId="10" fillId="8" borderId="0" xfId="23" applyNumberFormat="1" applyFont="1" applyFill="1"/>
    <xf numFmtId="0" fontId="0" fillId="0" borderId="0" xfId="0"/>
    <xf numFmtId="0" fontId="18" fillId="8" borderId="0" xfId="0" applyFont="1" applyFill="1"/>
    <xf numFmtId="43" fontId="9" fillId="8" borderId="0" xfId="23" applyNumberFormat="1" applyFont="1" applyFill="1"/>
    <xf numFmtId="43" fontId="0" fillId="8" borderId="0" xfId="23" applyNumberFormat="1" applyFont="1" applyFill="1"/>
    <xf numFmtId="0" fontId="12" fillId="7" borderId="12" xfId="14" applyBorder="1" applyAlignment="1">
      <alignment horizontal="center" vertical="center" wrapText="1"/>
    </xf>
    <xf numFmtId="0" fontId="0" fillId="8" borderId="0" xfId="0" applyFill="1"/>
    <xf numFmtId="0" fontId="10" fillId="8" borderId="0" xfId="0" applyFont="1" applyFill="1"/>
    <xf numFmtId="0" fontId="12" fillId="7" borderId="3" xfId="14" applyAlignment="1">
      <alignment horizontal="center" vertical="center" wrapText="1"/>
    </xf>
    <xf numFmtId="43" fontId="10" fillId="8" borderId="0" xfId="0" applyNumberFormat="1" applyFont="1" applyFill="1"/>
    <xf numFmtId="167" fontId="10" fillId="0" borderId="0" xfId="23" applyNumberFormat="1" applyFont="1"/>
    <xf numFmtId="167" fontId="10" fillId="0" borderId="0" xfId="0" applyNumberFormat="1" applyFont="1"/>
    <xf numFmtId="0" fontId="17" fillId="0" borderId="0" xfId="18" applyFont="1"/>
    <xf numFmtId="0" fontId="9" fillId="4" borderId="3" xfId="8" applyAlignment="1">
      <alignment horizontal="left"/>
    </xf>
    <xf numFmtId="0" fontId="12" fillId="7" borderId="3" xfId="14" applyAlignment="1">
      <alignment horizontal="centerContinuous" vertical="top" wrapText="1"/>
    </xf>
    <xf numFmtId="167" fontId="0" fillId="14" borderId="3" xfId="0" applyNumberFormat="1" applyFill="1" applyBorder="1"/>
    <xf numFmtId="166" fontId="31" fillId="15" borderId="0" xfId="20" applyFill="1"/>
    <xf numFmtId="167" fontId="10" fillId="16" borderId="0" xfId="0" applyNumberFormat="1" applyFont="1" applyFill="1"/>
    <xf numFmtId="167" fontId="9" fillId="17" borderId="3" xfId="8" applyNumberFormat="1" applyFill="1"/>
    <xf numFmtId="170" fontId="10" fillId="16" borderId="0" xfId="0" applyNumberFormat="1" applyFont="1" applyFill="1"/>
    <xf numFmtId="0" fontId="10" fillId="0" borderId="0" xfId="0" applyFont="1" applyFill="1"/>
    <xf numFmtId="167" fontId="6" fillId="2" borderId="1" xfId="2" applyNumberFormat="1" applyFill="1" applyAlignment="1">
      <protection locked="0"/>
    </xf>
    <xf numFmtId="0" fontId="10" fillId="16" borderId="0" xfId="0" applyFont="1" applyFill="1"/>
    <xf numFmtId="0" fontId="12" fillId="18" borderId="3" xfId="14" applyFill="1">
      <alignment horizontal="centerContinuous" vertical="center" wrapText="1"/>
    </xf>
    <xf numFmtId="0" fontId="9" fillId="16" borderId="0" xfId="11" applyFont="1" applyFill="1"/>
    <xf numFmtId="1" fontId="9" fillId="16" borderId="0" xfId="11" applyNumberFormat="1" applyFont="1" applyFill="1"/>
    <xf numFmtId="43" fontId="10" fillId="16" borderId="0" xfId="0" applyNumberFormat="1" applyFont="1" applyFill="1"/>
    <xf numFmtId="166" fontId="16" fillId="15" borderId="0" xfId="19" applyFont="1" applyFill="1"/>
    <xf numFmtId="166" fontId="23" fillId="15" borderId="0" xfId="20" applyFont="1" applyFill="1"/>
    <xf numFmtId="41" fontId="9" fillId="0" borderId="3" xfId="6" applyNumberFormat="1" applyFill="1" applyAlignment="1"/>
    <xf numFmtId="167" fontId="11" fillId="19" borderId="5" xfId="13" applyNumberFormat="1" applyFill="1" applyAlignment="1"/>
    <xf numFmtId="10" fontId="6" fillId="0" borderId="1" xfId="2" applyNumberFormat="1" applyFill="1" applyAlignment="1">
      <alignment horizontal="center"/>
      <protection locked="0"/>
    </xf>
    <xf numFmtId="167" fontId="0" fillId="20" borderId="3" xfId="0" applyNumberFormat="1" applyFill="1" applyBorder="1"/>
    <xf numFmtId="43" fontId="0" fillId="20" borderId="3" xfId="0" applyNumberFormat="1" applyFill="1" applyBorder="1"/>
    <xf numFmtId="0" fontId="9" fillId="19" borderId="6" xfId="15" applyFont="1" applyFill="1"/>
    <xf numFmtId="49" fontId="12" fillId="7" borderId="0" xfId="14" applyNumberFormat="1" applyBorder="1" applyAlignment="1">
      <alignment horizontal="center" vertical="center" wrapText="1"/>
    </xf>
    <xf numFmtId="167" fontId="10" fillId="8" borderId="0" xfId="23" applyNumberFormat="1" applyFont="1" applyFill="1" applyBorder="1"/>
    <xf numFmtId="0" fontId="10" fillId="21" borderId="0" xfId="0" applyFont="1" applyFill="1"/>
    <xf numFmtId="0" fontId="10" fillId="22" borderId="0" xfId="0" applyFont="1" applyFill="1"/>
    <xf numFmtId="167" fontId="9" fillId="8" borderId="0" xfId="46" applyNumberFormat="1" applyFont="1" applyFill="1"/>
    <xf numFmtId="171" fontId="9" fillId="8" borderId="0" xfId="11" applyNumberFormat="1" applyFont="1" applyFill="1"/>
    <xf numFmtId="171" fontId="10" fillId="16" borderId="0" xfId="0" applyNumberFormat="1" applyFont="1" applyFill="1"/>
    <xf numFmtId="0" fontId="9" fillId="23" borderId="0" xfId="11" applyFont="1" applyFill="1"/>
    <xf numFmtId="0" fontId="6" fillId="23" borderId="1" xfId="2" applyFill="1" applyAlignment="1">
      <alignment horizontal="center"/>
      <protection locked="0"/>
    </xf>
    <xf numFmtId="0" fontId="6" fillId="23" borderId="1" xfId="2" applyFill="1" applyAlignment="1">
      <protection locked="0"/>
    </xf>
    <xf numFmtId="167" fontId="6" fillId="23" borderId="1" xfId="2" applyNumberFormat="1" applyFill="1" applyAlignment="1">
      <protection locked="0"/>
    </xf>
    <xf numFmtId="167" fontId="10" fillId="23" borderId="3" xfId="46" applyNumberFormat="1" applyFont="1" applyFill="1" applyBorder="1"/>
    <xf numFmtId="167" fontId="10" fillId="23" borderId="0" xfId="46" applyNumberFormat="1" applyFont="1" applyFill="1" applyBorder="1"/>
    <xf numFmtId="0" fontId="10" fillId="23" borderId="0" xfId="0" applyFont="1" applyFill="1"/>
    <xf numFmtId="0" fontId="6" fillId="2" borderId="1" xfId="2" applyAlignment="1">
      <protection locked="0"/>
    </xf>
    <xf numFmtId="167" fontId="10" fillId="8" borderId="3" xfId="46" applyNumberFormat="1" applyFont="1" applyFill="1" applyBorder="1"/>
    <xf numFmtId="167" fontId="10" fillId="8" borderId="0" xfId="46" applyNumberFormat="1" applyFont="1" applyFill="1" applyBorder="1"/>
    <xf numFmtId="9" fontId="6" fillId="2" borderId="1" xfId="2" applyNumberFormat="1" applyAlignment="1">
      <alignment horizontal="center"/>
      <protection locked="0"/>
    </xf>
    <xf numFmtId="171" fontId="10" fillId="8" borderId="0" xfId="0" applyNumberFormat="1" applyFont="1" applyFill="1"/>
    <xf numFmtId="172" fontId="10" fillId="8" borderId="0" xfId="45" applyNumberFormat="1" applyFont="1" applyFill="1"/>
    <xf numFmtId="0" fontId="6" fillId="0" borderId="1" xfId="2" applyFill="1" applyAlignment="1">
      <protection locked="0"/>
    </xf>
    <xf numFmtId="167" fontId="6" fillId="24" borderId="1" xfId="2" applyNumberFormat="1" applyFill="1" applyAlignment="1">
      <protection locked="0"/>
    </xf>
    <xf numFmtId="167" fontId="9" fillId="24" borderId="3" xfId="6" applyNumberFormat="1" applyFill="1"/>
    <xf numFmtId="167" fontId="9" fillId="25" borderId="3" xfId="6" applyNumberFormat="1" applyFill="1"/>
    <xf numFmtId="167" fontId="9" fillId="0" borderId="1" xfId="2" applyNumberFormat="1" applyFont="1" applyFill="1" applyAlignment="1">
      <protection locked="0"/>
    </xf>
    <xf numFmtId="166" fontId="9" fillId="24" borderId="0" xfId="19" applyFont="1" applyFill="1"/>
    <xf numFmtId="166" fontId="9" fillId="25" borderId="0" xfId="19" applyFont="1" applyFill="1"/>
    <xf numFmtId="169" fontId="6" fillId="24" borderId="1" xfId="2" applyNumberFormat="1" applyFill="1" applyAlignment="1">
      <alignment horizontal="center"/>
      <protection locked="0"/>
    </xf>
    <xf numFmtId="49" fontId="12" fillId="18" borderId="9" xfId="14" applyNumberFormat="1" applyFill="1" applyBorder="1" applyAlignment="1">
      <alignment horizontal="center" vertical="center" wrapText="1"/>
    </xf>
    <xf numFmtId="49" fontId="12" fillId="7" borderId="10" xfId="14" applyNumberFormat="1" applyBorder="1" applyAlignment="1">
      <alignment horizontal="center" vertical="center" wrapText="1"/>
    </xf>
    <xf numFmtId="49" fontId="12" fillId="7" borderId="11" xfId="14" applyNumberFormat="1" applyBorder="1" applyAlignment="1">
      <alignment horizontal="center" vertical="center" wrapText="1"/>
    </xf>
    <xf numFmtId="0" fontId="12" fillId="7" borderId="3" xfId="14" applyBorder="1" applyAlignment="1">
      <alignment horizontal="center" vertical="center" wrapText="1"/>
    </xf>
    <xf numFmtId="0" fontId="12" fillId="18" borderId="9" xfId="14" applyFill="1" applyBorder="1" applyAlignment="1">
      <alignment horizontal="center" vertical="center" wrapText="1"/>
    </xf>
    <xf numFmtId="0" fontId="12" fillId="7" borderId="10" xfId="14" applyBorder="1" applyAlignment="1">
      <alignment horizontal="center" vertical="center" wrapText="1"/>
    </xf>
    <xf numFmtId="0" fontId="12" fillId="7" borderId="11" xfId="14" applyBorder="1" applyAlignment="1">
      <alignment horizontal="center" vertical="center" wrapText="1"/>
    </xf>
    <xf numFmtId="0" fontId="12" fillId="7" borderId="12" xfId="14" applyBorder="1" applyAlignment="1">
      <alignment horizontal="center" vertical="center" wrapText="1"/>
    </xf>
    <xf numFmtId="0" fontId="12" fillId="7" borderId="13" xfId="14" applyBorder="1" applyAlignment="1">
      <alignment horizontal="center" vertical="center" wrapText="1"/>
    </xf>
  </cellXfs>
  <cellStyles count="47">
    <cellStyle name="Base_Input" xfId="15" xr:uid="{00000000-0005-0000-0000-000000000000}"/>
    <cellStyle name="Check_Cell" xfId="10" xr:uid="{00000000-0005-0000-0000-000001000000}"/>
    <cellStyle name="Comma" xfId="23" builtinId="3"/>
    <cellStyle name="Comma [0] 2" xfId="3" xr:uid="{00000000-0005-0000-0000-000003000000}"/>
    <cellStyle name="Comma 2" xfId="26" xr:uid="{00000000-0005-0000-0000-000004000000}"/>
    <cellStyle name="Comma 2 2" xfId="34" xr:uid="{00000000-0005-0000-0000-000005000000}"/>
    <cellStyle name="Comma 3" xfId="32" xr:uid="{00000000-0005-0000-0000-000006000000}"/>
    <cellStyle name="Comma 4" xfId="38" xr:uid="{00000000-0005-0000-0000-000007000000}"/>
    <cellStyle name="Comma 5" xfId="41" xr:uid="{00000000-0005-0000-0000-000008000000}"/>
    <cellStyle name="Comma 6" xfId="46" xr:uid="{00000000-0005-0000-0000-000009000000}"/>
    <cellStyle name="dms_1" xfId="31" xr:uid="{00000000-0005-0000-0000-00000A000000}"/>
    <cellStyle name="Empty_Cell" xfId="12" xr:uid="{00000000-0005-0000-0000-00000B000000}"/>
    <cellStyle name="Explanatory Text" xfId="1" builtinId="53" customBuiltin="1"/>
    <cellStyle name="Flag" xfId="4" xr:uid="{00000000-0005-0000-0000-00000D000000}"/>
    <cellStyle name="Header1" xfId="19" xr:uid="{00000000-0005-0000-0000-00000E000000}"/>
    <cellStyle name="Header1A" xfId="20" xr:uid="{00000000-0005-0000-0000-00000F000000}"/>
    <cellStyle name="Header2" xfId="17" xr:uid="{00000000-0005-0000-0000-000010000000}"/>
    <cellStyle name="Header3" xfId="5" xr:uid="{00000000-0005-0000-0000-000011000000}"/>
    <cellStyle name="Header4" xfId="18" xr:uid="{00000000-0005-0000-0000-000012000000}"/>
    <cellStyle name="Hyperlink" xfId="21" builtinId="8"/>
    <cellStyle name="Insheet" xfId="6" xr:uid="{00000000-0005-0000-0000-000014000000}"/>
    <cellStyle name="K_Number" xfId="25" xr:uid="{00000000-0005-0000-0000-000015000000}"/>
    <cellStyle name="Line_SubTotal" xfId="7" xr:uid="{00000000-0005-0000-0000-000016000000}"/>
    <cellStyle name="Line_Summary" xfId="8" xr:uid="{00000000-0005-0000-0000-000017000000}"/>
    <cellStyle name="Line_Total" xfId="9" xr:uid="{00000000-0005-0000-0000-000018000000}"/>
    <cellStyle name="Normal" xfId="0" builtinId="0" customBuiltin="1"/>
    <cellStyle name="Normal 10" xfId="11" xr:uid="{00000000-0005-0000-0000-00001A000000}"/>
    <cellStyle name="Normal 119" xfId="24" xr:uid="{00000000-0005-0000-0000-00001B000000}"/>
    <cellStyle name="Normal 119 2" xfId="27" xr:uid="{00000000-0005-0000-0000-00001C000000}"/>
    <cellStyle name="Normal 119 2 2" xfId="35" xr:uid="{00000000-0005-0000-0000-00001D000000}"/>
    <cellStyle name="Normal 119 3" xfId="33" xr:uid="{00000000-0005-0000-0000-00001E000000}"/>
    <cellStyle name="Normal 2" xfId="30" xr:uid="{00000000-0005-0000-0000-00001F000000}"/>
    <cellStyle name="Normal 2 2" xfId="36" xr:uid="{00000000-0005-0000-0000-000020000000}"/>
    <cellStyle name="Normal 2 2 2" xfId="29" xr:uid="{00000000-0005-0000-0000-000021000000}"/>
    <cellStyle name="Normal 2 3" xfId="43" xr:uid="{00000000-0005-0000-0000-000022000000}"/>
    <cellStyle name="Normal 3" xfId="28" xr:uid="{00000000-0005-0000-0000-000023000000}"/>
    <cellStyle name="Normal 4" xfId="37" xr:uid="{00000000-0005-0000-0000-000024000000}"/>
    <cellStyle name="Normal 5" xfId="40" xr:uid="{00000000-0005-0000-0000-000025000000}"/>
    <cellStyle name="Offsheet" xfId="13" xr:uid="{00000000-0005-0000-0000-000026000000}"/>
    <cellStyle name="Percent" xfId="45" builtinId="5"/>
    <cellStyle name="Percent 2" xfId="39" xr:uid="{00000000-0005-0000-0000-000028000000}"/>
    <cellStyle name="Percent 3" xfId="42" xr:uid="{00000000-0005-0000-0000-000029000000}"/>
    <cellStyle name="Table_Heading" xfId="14" xr:uid="{00000000-0005-0000-0000-00002A000000}"/>
    <cellStyle name="Unit" xfId="16" xr:uid="{00000000-0005-0000-0000-00002B000000}"/>
    <cellStyle name="User_Input_A" xfId="44" xr:uid="{00000000-0005-0000-0000-00002C000000}"/>
    <cellStyle name="User_Input_Actual" xfId="2" xr:uid="{00000000-0005-0000-0000-00002D000000}"/>
    <cellStyle name="User_Input_Forecast" xfId="22" xr:uid="{00000000-0005-0000-0000-00002E000000}"/>
  </cellStyles>
  <dxfs count="1">
    <dxf>
      <font>
        <color rgb="FFFF0000"/>
      </font>
    </dxf>
  </dxfs>
  <tableStyles count="0" defaultTableStyle="TableStyleMedium2" defaultPivotStyle="PivotStyleMedium9"/>
  <colors>
    <mruColors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workbookViewId="0"/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33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37</v>
      </c>
      <c r="C18" s="3"/>
      <c r="D18" s="6">
        <v>100</v>
      </c>
      <c r="E18" s="3"/>
      <c r="F18" s="7" t="s">
        <v>35</v>
      </c>
      <c r="G18" s="1"/>
      <c r="H18" s="1"/>
      <c r="I18" s="1"/>
      <c r="J18" s="1"/>
      <c r="K18" s="1"/>
      <c r="L18" s="1"/>
      <c r="M18" s="1"/>
      <c r="N18" s="1"/>
    </row>
    <row r="19" spans="1:14" ht="14.25" x14ac:dyDescent="0.2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38</v>
      </c>
      <c r="C20" s="3"/>
      <c r="D20" s="30">
        <v>100</v>
      </c>
      <c r="E20" s="3"/>
      <c r="F20" s="7" t="s">
        <v>36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136">
        <v>100</v>
      </c>
      <c r="E44" s="85"/>
      <c r="F44" s="7" t="s">
        <v>659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80"/>
      <c r="E45" s="85"/>
      <c r="F45" s="85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137">
        <v>100</v>
      </c>
      <c r="E46" s="85"/>
      <c r="F46" s="7" t="s">
        <v>660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85"/>
      <c r="E47" s="85"/>
      <c r="F47" s="85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124">
        <v>100</v>
      </c>
      <c r="E48" s="85"/>
      <c r="F48" s="7" t="s">
        <v>661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Q1160"/>
  <sheetViews>
    <sheetView zoomScale="85" zoomScaleNormal="85" workbookViewId="0">
      <pane ySplit="7" topLeftCell="A134" activePane="bottomLeft" state="frozen"/>
      <selection pane="bottomLeft"/>
    </sheetView>
  </sheetViews>
  <sheetFormatPr defaultColWidth="0" defaultRowHeight="12.75" customHeight="1" zeroHeight="1" x14ac:dyDescent="0.2"/>
  <cols>
    <col min="1" max="1" width="4.5" style="33" customWidth="1"/>
    <col min="2" max="2" width="7.125" style="56" bestFit="1" customWidth="1"/>
    <col min="3" max="3" width="53.875" style="33" bestFit="1" customWidth="1"/>
    <col min="4" max="4" width="9.875" style="99" customWidth="1"/>
    <col min="5" max="5" width="9.875" style="33" customWidth="1"/>
    <col min="6" max="6" width="12.125" style="33" bestFit="1" customWidth="1"/>
    <col min="7" max="10" width="9.875" style="33" bestFit="1" customWidth="1"/>
    <col min="11" max="14" width="11.125" style="33" customWidth="1"/>
    <col min="15" max="15" width="3.625" style="33" customWidth="1"/>
    <col min="16" max="16384" width="9" style="33" hidden="1"/>
  </cols>
  <sheetData>
    <row r="1" spans="1:17" ht="18" x14ac:dyDescent="0.25">
      <c r="A1" s="76" t="str">
        <f>'Project List-RRP'!A1</f>
        <v>United Energy - Augmentation</v>
      </c>
      <c r="B1" s="52"/>
      <c r="C1" s="31"/>
      <c r="D1" s="106"/>
      <c r="E1" s="31"/>
      <c r="F1" s="31"/>
      <c r="G1" s="31"/>
      <c r="H1" s="31"/>
      <c r="I1" s="31"/>
      <c r="J1" s="32" t="s">
        <v>33</v>
      </c>
      <c r="K1" s="31"/>
      <c r="L1" s="31"/>
      <c r="M1" s="31"/>
      <c r="N1" s="31"/>
      <c r="O1" s="31"/>
      <c r="P1" s="31"/>
      <c r="Q1" s="31"/>
    </row>
    <row r="2" spans="1:17" ht="15.75" x14ac:dyDescent="0.25">
      <c r="A2" s="68" t="str">
        <f ca="1">RIGHT(CELL("filename", $A$1), LEN(CELL("filename", $A$1)) - SEARCH("]", CELL("filename", $A$1)))</f>
        <v>Project List-AER DD</v>
      </c>
      <c r="B2" s="53"/>
      <c r="C2" s="69"/>
      <c r="D2" s="107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">
      <c r="A3" s="35"/>
      <c r="B3" s="54"/>
      <c r="C3" s="35"/>
      <c r="D3" s="103"/>
      <c r="E3" s="118"/>
      <c r="F3" s="73"/>
      <c r="G3" s="73"/>
      <c r="H3" s="73"/>
      <c r="I3" s="73"/>
      <c r="J3" s="73"/>
      <c r="K3" s="35" t="b">
        <f>K4=K186</f>
        <v>1</v>
      </c>
      <c r="L3" s="35"/>
      <c r="M3" s="35"/>
      <c r="N3" s="35"/>
      <c r="O3" s="86"/>
      <c r="P3" s="86"/>
      <c r="Q3" s="86"/>
    </row>
    <row r="4" spans="1:17" x14ac:dyDescent="0.2">
      <c r="A4" s="35"/>
      <c r="B4" s="54"/>
      <c r="C4" s="35"/>
      <c r="D4" s="104"/>
      <c r="E4" s="119"/>
      <c r="F4" s="119"/>
      <c r="G4" s="119"/>
      <c r="H4" s="119"/>
      <c r="I4" s="119"/>
      <c r="J4" s="119"/>
      <c r="K4" s="73">
        <v>105313490.67007731</v>
      </c>
      <c r="L4" s="35"/>
      <c r="M4" s="35"/>
      <c r="N4" s="35"/>
      <c r="O4" s="86"/>
      <c r="P4" s="86"/>
      <c r="Q4" s="86"/>
    </row>
    <row r="5" spans="1:17" x14ac:dyDescent="0.2">
      <c r="A5" s="35"/>
      <c r="B5" s="91" t="s">
        <v>461</v>
      </c>
      <c r="C5" s="35"/>
      <c r="D5" s="120"/>
      <c r="E5" s="71"/>
      <c r="F5" s="71"/>
      <c r="G5" s="71"/>
      <c r="H5" s="71"/>
      <c r="I5" s="71"/>
      <c r="J5" s="71"/>
      <c r="K5" s="73"/>
      <c r="L5" s="73"/>
      <c r="M5" s="73"/>
      <c r="N5" s="73"/>
      <c r="O5" s="86"/>
      <c r="P5" s="86"/>
      <c r="Q5" s="86"/>
    </row>
    <row r="6" spans="1:17" ht="12.75" customHeight="1" x14ac:dyDescent="0.2">
      <c r="A6" s="35"/>
      <c r="B6" s="54"/>
      <c r="C6" s="35"/>
      <c r="D6" s="142" t="s">
        <v>460</v>
      </c>
      <c r="E6" s="143"/>
      <c r="F6" s="143"/>
      <c r="G6" s="143"/>
      <c r="H6" s="143"/>
      <c r="I6" s="143"/>
      <c r="J6" s="143"/>
      <c r="K6" s="144"/>
      <c r="L6" s="114"/>
      <c r="M6" s="114"/>
      <c r="N6" s="114"/>
      <c r="O6" s="86"/>
      <c r="P6" s="86"/>
      <c r="Q6" s="86"/>
    </row>
    <row r="7" spans="1:17" ht="25.5" x14ac:dyDescent="0.2">
      <c r="A7" s="35"/>
      <c r="B7" s="87" t="s">
        <v>426</v>
      </c>
      <c r="C7" s="42" t="s">
        <v>470</v>
      </c>
      <c r="D7" s="102" t="s">
        <v>434</v>
      </c>
      <c r="E7" s="17" t="s">
        <v>435</v>
      </c>
      <c r="F7" s="17" t="s">
        <v>436</v>
      </c>
      <c r="G7" s="17" t="s">
        <v>437</v>
      </c>
      <c r="H7" s="17" t="s">
        <v>438</v>
      </c>
      <c r="I7" s="17" t="s">
        <v>439</v>
      </c>
      <c r="J7" s="87" t="s">
        <v>440</v>
      </c>
      <c r="K7" s="17" t="s">
        <v>453</v>
      </c>
      <c r="L7" s="17" t="s">
        <v>486</v>
      </c>
      <c r="M7" s="17" t="s">
        <v>487</v>
      </c>
      <c r="N7" s="17" t="s">
        <v>488</v>
      </c>
      <c r="O7" s="86"/>
      <c r="P7" s="86"/>
      <c r="Q7" s="86"/>
    </row>
    <row r="8" spans="1:17" s="127" customFormat="1" x14ac:dyDescent="0.2">
      <c r="A8" s="121"/>
      <c r="B8" s="122" t="s">
        <v>63</v>
      </c>
      <c r="C8" s="123" t="s">
        <v>490</v>
      </c>
      <c r="D8" s="124">
        <v>0</v>
      </c>
      <c r="E8" s="124">
        <v>0</v>
      </c>
      <c r="F8" s="124">
        <v>0</v>
      </c>
      <c r="G8" s="124">
        <v>0</v>
      </c>
      <c r="H8" s="124">
        <v>0</v>
      </c>
      <c r="I8" s="124">
        <v>202954.16101062263</v>
      </c>
      <c r="J8" s="124">
        <v>281086.3047926717</v>
      </c>
      <c r="K8" s="125">
        <v>484040.46580329433</v>
      </c>
      <c r="L8" s="126">
        <v>0</v>
      </c>
      <c r="M8" s="126">
        <v>0</v>
      </c>
      <c r="N8" s="126">
        <f>(L8+M8=0)*1</f>
        <v>1</v>
      </c>
    </row>
    <row r="9" spans="1:17" s="127" customFormat="1" x14ac:dyDescent="0.2">
      <c r="A9" s="121"/>
      <c r="B9" s="122" t="s">
        <v>63</v>
      </c>
      <c r="C9" s="123" t="s">
        <v>491</v>
      </c>
      <c r="D9" s="124">
        <v>0</v>
      </c>
      <c r="E9" s="124">
        <v>0</v>
      </c>
      <c r="F9" s="124">
        <v>0</v>
      </c>
      <c r="G9" s="124">
        <v>0</v>
      </c>
      <c r="H9" s="124">
        <v>0</v>
      </c>
      <c r="I9" s="124">
        <v>60005.06381191023</v>
      </c>
      <c r="J9" s="124">
        <v>83105.47353032844</v>
      </c>
      <c r="K9" s="125">
        <v>143110.53734223868</v>
      </c>
      <c r="L9" s="126">
        <v>0</v>
      </c>
      <c r="M9" s="126">
        <v>0</v>
      </c>
      <c r="N9" s="126">
        <f t="shared" ref="N9:N72" si="0">(L9+M9=0)*1</f>
        <v>1</v>
      </c>
    </row>
    <row r="10" spans="1:17" s="127" customFormat="1" x14ac:dyDescent="0.2">
      <c r="A10" s="121"/>
      <c r="B10" s="122" t="s">
        <v>63</v>
      </c>
      <c r="C10" s="123" t="s">
        <v>492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29705.477882189774</v>
      </c>
      <c r="J10" s="124">
        <v>41141.324565245719</v>
      </c>
      <c r="K10" s="125">
        <v>70846.80244743549</v>
      </c>
      <c r="L10" s="126">
        <v>0</v>
      </c>
      <c r="M10" s="126">
        <v>0</v>
      </c>
      <c r="N10" s="126">
        <f t="shared" si="0"/>
        <v>1</v>
      </c>
    </row>
    <row r="11" spans="1:17" s="127" customFormat="1" x14ac:dyDescent="0.2">
      <c r="A11" s="121"/>
      <c r="B11" s="122" t="s">
        <v>63</v>
      </c>
      <c r="C11" s="123" t="s">
        <v>493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205706.61373288982</v>
      </c>
      <c r="K11" s="125">
        <v>205706.61373288982</v>
      </c>
      <c r="L11" s="126">
        <v>0</v>
      </c>
      <c r="M11" s="126">
        <v>0</v>
      </c>
      <c r="N11" s="126">
        <f t="shared" si="0"/>
        <v>1</v>
      </c>
    </row>
    <row r="12" spans="1:17" x14ac:dyDescent="0.2">
      <c r="A12" s="35"/>
      <c r="B12" s="44" t="s">
        <v>64</v>
      </c>
      <c r="C12" s="128" t="s">
        <v>494</v>
      </c>
      <c r="D12" s="100">
        <v>213108.4</v>
      </c>
      <c r="E12" s="57">
        <v>113108.4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129">
        <v>0</v>
      </c>
      <c r="L12" s="130">
        <v>0</v>
      </c>
      <c r="M12" s="130">
        <v>0</v>
      </c>
      <c r="N12" s="130">
        <f t="shared" si="0"/>
        <v>1</v>
      </c>
      <c r="O12" s="86"/>
      <c r="P12" s="86"/>
      <c r="Q12" s="86"/>
    </row>
    <row r="13" spans="1:17" x14ac:dyDescent="0.2">
      <c r="A13" s="35"/>
      <c r="B13" s="44" t="s">
        <v>65</v>
      </c>
      <c r="C13" s="128" t="s">
        <v>495</v>
      </c>
      <c r="D13" s="100">
        <v>382875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129">
        <v>0</v>
      </c>
      <c r="L13" s="130">
        <v>0</v>
      </c>
      <c r="M13" s="130">
        <v>0</v>
      </c>
      <c r="N13" s="130">
        <f t="shared" si="0"/>
        <v>1</v>
      </c>
      <c r="O13" s="86"/>
      <c r="P13" s="86"/>
      <c r="Q13" s="86"/>
    </row>
    <row r="14" spans="1:17" x14ac:dyDescent="0.2">
      <c r="A14" s="35"/>
      <c r="B14" s="44" t="s">
        <v>65</v>
      </c>
      <c r="C14" s="128" t="s">
        <v>496</v>
      </c>
      <c r="D14" s="100">
        <v>239234.5</v>
      </c>
      <c r="E14" s="57">
        <v>47846.9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129">
        <v>0</v>
      </c>
      <c r="L14" s="130">
        <v>0</v>
      </c>
      <c r="M14" s="130">
        <v>0</v>
      </c>
      <c r="N14" s="130">
        <f t="shared" si="0"/>
        <v>1</v>
      </c>
      <c r="O14" s="86"/>
      <c r="P14" s="86"/>
      <c r="Q14" s="86"/>
    </row>
    <row r="15" spans="1:17" x14ac:dyDescent="0.2">
      <c r="A15" s="35"/>
      <c r="B15" s="44" t="s">
        <v>65</v>
      </c>
      <c r="C15" s="128" t="s">
        <v>497</v>
      </c>
      <c r="D15" s="100">
        <v>59935.46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129">
        <v>0</v>
      </c>
      <c r="L15" s="130">
        <v>0</v>
      </c>
      <c r="M15" s="130">
        <v>0</v>
      </c>
      <c r="N15" s="130">
        <f t="shared" si="0"/>
        <v>1</v>
      </c>
      <c r="O15" s="86"/>
      <c r="P15" s="86"/>
      <c r="Q15" s="86"/>
    </row>
    <row r="16" spans="1:17" x14ac:dyDescent="0.2">
      <c r="A16" s="35"/>
      <c r="B16" s="44" t="s">
        <v>65</v>
      </c>
      <c r="C16" s="128" t="s">
        <v>498</v>
      </c>
      <c r="D16" s="100">
        <v>24326.560000000001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129">
        <v>0</v>
      </c>
      <c r="L16" s="130">
        <v>0</v>
      </c>
      <c r="M16" s="130">
        <v>0</v>
      </c>
      <c r="N16" s="130">
        <f t="shared" si="0"/>
        <v>1</v>
      </c>
      <c r="O16" s="86"/>
      <c r="P16" s="86"/>
      <c r="Q16" s="86"/>
    </row>
    <row r="17" spans="1:17" x14ac:dyDescent="0.2">
      <c r="A17" s="35"/>
      <c r="B17" s="44" t="s">
        <v>65</v>
      </c>
      <c r="C17" s="128" t="s">
        <v>499</v>
      </c>
      <c r="D17" s="100">
        <v>25800</v>
      </c>
      <c r="E17" s="57">
        <v>5160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129">
        <v>0</v>
      </c>
      <c r="L17" s="130">
        <v>0</v>
      </c>
      <c r="M17" s="130">
        <v>0</v>
      </c>
      <c r="N17" s="130">
        <f t="shared" si="0"/>
        <v>1</v>
      </c>
      <c r="O17" s="86"/>
      <c r="P17" s="86"/>
      <c r="Q17" s="86"/>
    </row>
    <row r="18" spans="1:17" x14ac:dyDescent="0.2">
      <c r="A18" s="35"/>
      <c r="B18" s="44" t="s">
        <v>65</v>
      </c>
      <c r="C18" s="128" t="s">
        <v>500</v>
      </c>
      <c r="D18" s="100">
        <v>15457.465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129">
        <v>0</v>
      </c>
      <c r="L18" s="130">
        <v>0</v>
      </c>
      <c r="M18" s="130">
        <v>0</v>
      </c>
      <c r="N18" s="130">
        <f t="shared" si="0"/>
        <v>1</v>
      </c>
      <c r="O18" s="86"/>
      <c r="P18" s="86"/>
      <c r="Q18" s="86"/>
    </row>
    <row r="19" spans="1:17" x14ac:dyDescent="0.2">
      <c r="A19" s="35"/>
      <c r="B19" s="44" t="s">
        <v>65</v>
      </c>
      <c r="C19" s="128" t="s">
        <v>501</v>
      </c>
      <c r="D19" s="100">
        <v>755564.16</v>
      </c>
      <c r="E19" s="57">
        <v>755564.16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129">
        <v>0</v>
      </c>
      <c r="L19" s="130">
        <v>0</v>
      </c>
      <c r="M19" s="130">
        <v>0</v>
      </c>
      <c r="N19" s="130">
        <f t="shared" si="0"/>
        <v>1</v>
      </c>
      <c r="O19" s="86"/>
      <c r="P19" s="86"/>
      <c r="Q19" s="86"/>
    </row>
    <row r="20" spans="1:17" x14ac:dyDescent="0.2">
      <c r="A20" s="35"/>
      <c r="B20" s="44" t="s">
        <v>65</v>
      </c>
      <c r="C20" s="128" t="s">
        <v>502</v>
      </c>
      <c r="D20" s="100">
        <v>584544.25</v>
      </c>
      <c r="E20" s="57">
        <v>584544.25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129">
        <v>0</v>
      </c>
      <c r="L20" s="130">
        <v>0</v>
      </c>
      <c r="M20" s="130">
        <v>0</v>
      </c>
      <c r="N20" s="130">
        <f t="shared" si="0"/>
        <v>1</v>
      </c>
      <c r="O20" s="86"/>
      <c r="P20" s="86"/>
      <c r="Q20" s="86"/>
    </row>
    <row r="21" spans="1:17" x14ac:dyDescent="0.2">
      <c r="A21" s="35"/>
      <c r="B21" s="44" t="s">
        <v>65</v>
      </c>
      <c r="C21" s="128" t="s">
        <v>503</v>
      </c>
      <c r="D21" s="100">
        <v>542920.31999999995</v>
      </c>
      <c r="E21" s="57">
        <v>542920.31999999995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129">
        <v>0</v>
      </c>
      <c r="L21" s="130">
        <v>0</v>
      </c>
      <c r="M21" s="130">
        <v>0</v>
      </c>
      <c r="N21" s="130">
        <f t="shared" si="0"/>
        <v>1</v>
      </c>
      <c r="O21" s="86"/>
      <c r="P21" s="86"/>
      <c r="Q21" s="86"/>
    </row>
    <row r="22" spans="1:17" x14ac:dyDescent="0.2">
      <c r="A22" s="35"/>
      <c r="B22" s="44" t="s">
        <v>65</v>
      </c>
      <c r="C22" s="128" t="s">
        <v>504</v>
      </c>
      <c r="D22" s="100">
        <v>271460.15999999997</v>
      </c>
      <c r="E22" s="57">
        <v>271460.15999999997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129">
        <v>0</v>
      </c>
      <c r="L22" s="130">
        <v>0</v>
      </c>
      <c r="M22" s="130">
        <v>0</v>
      </c>
      <c r="N22" s="130">
        <f t="shared" si="0"/>
        <v>1</v>
      </c>
      <c r="O22" s="86"/>
      <c r="P22" s="86"/>
      <c r="Q22" s="86"/>
    </row>
    <row r="23" spans="1:17" x14ac:dyDescent="0.2">
      <c r="A23" s="35"/>
      <c r="B23" s="44" t="s">
        <v>65</v>
      </c>
      <c r="C23" s="128" t="s">
        <v>505</v>
      </c>
      <c r="D23" s="100">
        <v>147945.79500000001</v>
      </c>
      <c r="E23" s="57">
        <v>147945.79500000001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129">
        <v>0</v>
      </c>
      <c r="L23" s="130">
        <v>0</v>
      </c>
      <c r="M23" s="130">
        <v>0</v>
      </c>
      <c r="N23" s="130">
        <f t="shared" si="0"/>
        <v>1</v>
      </c>
      <c r="O23" s="86"/>
      <c r="P23" s="86"/>
      <c r="Q23" s="86"/>
    </row>
    <row r="24" spans="1:17" s="127" customFormat="1" x14ac:dyDescent="0.2">
      <c r="A24" s="121"/>
      <c r="B24" s="122" t="s">
        <v>65</v>
      </c>
      <c r="C24" s="123" t="s">
        <v>506</v>
      </c>
      <c r="D24" s="124">
        <v>191844.03</v>
      </c>
      <c r="E24" s="124">
        <v>183688.07</v>
      </c>
      <c r="F24" s="124">
        <v>118825.18170049672</v>
      </c>
      <c r="G24" s="124">
        <v>129907.38534706822</v>
      </c>
      <c r="H24" s="124">
        <v>129336.09956231204</v>
      </c>
      <c r="I24" s="124">
        <v>120604.25208562418</v>
      </c>
      <c r="J24" s="124">
        <v>167033.79419384082</v>
      </c>
      <c r="K24" s="125">
        <v>665706.71288934199</v>
      </c>
      <c r="L24" s="126">
        <v>0</v>
      </c>
      <c r="M24" s="126">
        <v>0</v>
      </c>
      <c r="N24" s="126">
        <f t="shared" si="0"/>
        <v>1</v>
      </c>
    </row>
    <row r="25" spans="1:17" s="127" customFormat="1" x14ac:dyDescent="0.2">
      <c r="A25" s="121"/>
      <c r="B25" s="122" t="s">
        <v>65</v>
      </c>
      <c r="C25" s="123" t="s">
        <v>507</v>
      </c>
      <c r="D25" s="124">
        <v>0</v>
      </c>
      <c r="E25" s="124">
        <v>1004855.09</v>
      </c>
      <c r="F25" s="124">
        <v>650026.33078814356</v>
      </c>
      <c r="G25" s="124">
        <v>0</v>
      </c>
      <c r="H25" s="124">
        <v>0</v>
      </c>
      <c r="I25" s="124">
        <v>0</v>
      </c>
      <c r="J25" s="124">
        <v>0</v>
      </c>
      <c r="K25" s="125">
        <v>650026.33078814356</v>
      </c>
      <c r="L25" s="126">
        <v>0</v>
      </c>
      <c r="M25" s="126">
        <v>0</v>
      </c>
      <c r="N25" s="126">
        <f t="shared" si="0"/>
        <v>1</v>
      </c>
    </row>
    <row r="26" spans="1:17" s="127" customFormat="1" x14ac:dyDescent="0.2">
      <c r="A26" s="121"/>
      <c r="B26" s="122" t="s">
        <v>65</v>
      </c>
      <c r="C26" s="123" t="s">
        <v>508</v>
      </c>
      <c r="D26" s="124">
        <v>0</v>
      </c>
      <c r="E26" s="124">
        <v>813475.66</v>
      </c>
      <c r="F26" s="124">
        <v>526225.7251991065</v>
      </c>
      <c r="G26" s="124">
        <v>0</v>
      </c>
      <c r="H26" s="124">
        <v>0</v>
      </c>
      <c r="I26" s="124">
        <v>0</v>
      </c>
      <c r="J26" s="124">
        <v>0</v>
      </c>
      <c r="K26" s="125">
        <v>526225.7251991065</v>
      </c>
      <c r="L26" s="126">
        <v>0</v>
      </c>
      <c r="M26" s="126">
        <v>0</v>
      </c>
      <c r="N26" s="126">
        <f t="shared" si="0"/>
        <v>1</v>
      </c>
    </row>
    <row r="27" spans="1:17" s="127" customFormat="1" x14ac:dyDescent="0.2">
      <c r="A27" s="121"/>
      <c r="B27" s="122" t="s">
        <v>65</v>
      </c>
      <c r="C27" s="123" t="s">
        <v>509</v>
      </c>
      <c r="D27" s="124">
        <v>0</v>
      </c>
      <c r="E27" s="124">
        <v>444289.82500000001</v>
      </c>
      <c r="F27" s="124">
        <v>287404.70902252826</v>
      </c>
      <c r="G27" s="124">
        <v>0</v>
      </c>
      <c r="H27" s="124">
        <v>0</v>
      </c>
      <c r="I27" s="124">
        <v>0</v>
      </c>
      <c r="J27" s="124">
        <v>0</v>
      </c>
      <c r="K27" s="125">
        <v>287404.70902252826</v>
      </c>
      <c r="L27" s="126">
        <v>0</v>
      </c>
      <c r="M27" s="126">
        <v>0</v>
      </c>
      <c r="N27" s="126">
        <f t="shared" si="0"/>
        <v>1</v>
      </c>
    </row>
    <row r="28" spans="1:17" s="127" customFormat="1" x14ac:dyDescent="0.2">
      <c r="A28" s="121"/>
      <c r="B28" s="122" t="s">
        <v>65</v>
      </c>
      <c r="C28" s="123" t="s">
        <v>510</v>
      </c>
      <c r="D28" s="124">
        <v>0</v>
      </c>
      <c r="E28" s="124">
        <v>233908.185</v>
      </c>
      <c r="F28" s="124">
        <v>151311.84660353791</v>
      </c>
      <c r="G28" s="124">
        <v>0</v>
      </c>
      <c r="H28" s="124">
        <v>0</v>
      </c>
      <c r="I28" s="124">
        <v>0</v>
      </c>
      <c r="J28" s="124">
        <v>0</v>
      </c>
      <c r="K28" s="125">
        <v>151311.84660353791</v>
      </c>
      <c r="L28" s="126">
        <v>0</v>
      </c>
      <c r="M28" s="126">
        <v>0</v>
      </c>
      <c r="N28" s="126">
        <f t="shared" si="0"/>
        <v>1</v>
      </c>
    </row>
    <row r="29" spans="1:17" s="127" customFormat="1" x14ac:dyDescent="0.2">
      <c r="A29" s="121"/>
      <c r="B29" s="122" t="s">
        <v>65</v>
      </c>
      <c r="C29" s="123" t="s">
        <v>511</v>
      </c>
      <c r="D29" s="124">
        <v>0</v>
      </c>
      <c r="E29" s="124">
        <v>71032.08</v>
      </c>
      <c r="F29" s="124">
        <v>45949.632728287099</v>
      </c>
      <c r="G29" s="124">
        <v>0</v>
      </c>
      <c r="H29" s="124">
        <v>0</v>
      </c>
      <c r="I29" s="124">
        <v>0</v>
      </c>
      <c r="J29" s="124">
        <v>0</v>
      </c>
      <c r="K29" s="125">
        <v>45949.632728287099</v>
      </c>
      <c r="L29" s="126">
        <v>0</v>
      </c>
      <c r="M29" s="126">
        <v>0</v>
      </c>
      <c r="N29" s="126">
        <f t="shared" si="0"/>
        <v>1</v>
      </c>
    </row>
    <row r="30" spans="1:17" s="127" customFormat="1" x14ac:dyDescent="0.2">
      <c r="A30" s="121"/>
      <c r="B30" s="122" t="s">
        <v>65</v>
      </c>
      <c r="C30" s="123" t="s">
        <v>512</v>
      </c>
      <c r="D30" s="124">
        <v>0</v>
      </c>
      <c r="E30" s="124">
        <v>0</v>
      </c>
      <c r="F30" s="124">
        <v>669928.08132758469</v>
      </c>
      <c r="G30" s="124">
        <v>732408.77203287964</v>
      </c>
      <c r="H30" s="124">
        <v>0</v>
      </c>
      <c r="I30" s="124">
        <v>0</v>
      </c>
      <c r="J30" s="124">
        <v>0</v>
      </c>
      <c r="K30" s="125">
        <v>1402336.8533604643</v>
      </c>
      <c r="L30" s="126">
        <v>0</v>
      </c>
      <c r="M30" s="126">
        <v>0</v>
      </c>
      <c r="N30" s="126">
        <f t="shared" si="0"/>
        <v>1</v>
      </c>
    </row>
    <row r="31" spans="1:17" s="127" customFormat="1" x14ac:dyDescent="0.2">
      <c r="A31" s="121"/>
      <c r="B31" s="122" t="s">
        <v>65</v>
      </c>
      <c r="C31" s="123" t="s">
        <v>513</v>
      </c>
      <c r="D31" s="124">
        <v>0</v>
      </c>
      <c r="E31" s="124">
        <v>0</v>
      </c>
      <c r="F31" s="124">
        <v>523298.99784451211</v>
      </c>
      <c r="G31" s="124">
        <v>572104.3603035995</v>
      </c>
      <c r="H31" s="124">
        <v>0</v>
      </c>
      <c r="I31" s="124">
        <v>0</v>
      </c>
      <c r="J31" s="124">
        <v>0</v>
      </c>
      <c r="K31" s="125">
        <v>1095403.3581481115</v>
      </c>
      <c r="L31" s="126">
        <v>0</v>
      </c>
      <c r="M31" s="126">
        <v>0</v>
      </c>
      <c r="N31" s="126">
        <f t="shared" si="0"/>
        <v>1</v>
      </c>
    </row>
    <row r="32" spans="1:17" s="127" customFormat="1" x14ac:dyDescent="0.2">
      <c r="A32" s="121"/>
      <c r="B32" s="122" t="s">
        <v>65</v>
      </c>
      <c r="C32" s="123" t="s">
        <v>514</v>
      </c>
      <c r="D32" s="124">
        <v>0</v>
      </c>
      <c r="E32" s="124">
        <v>0</v>
      </c>
      <c r="F32" s="124">
        <v>324866.82692396373</v>
      </c>
      <c r="G32" s="124">
        <v>355165.45792510459</v>
      </c>
      <c r="H32" s="124">
        <v>0</v>
      </c>
      <c r="I32" s="124">
        <v>0</v>
      </c>
      <c r="J32" s="124">
        <v>0</v>
      </c>
      <c r="K32" s="125">
        <v>680032.28484906838</v>
      </c>
      <c r="L32" s="126">
        <v>0</v>
      </c>
      <c r="M32" s="126">
        <v>0</v>
      </c>
      <c r="N32" s="126">
        <f t="shared" si="0"/>
        <v>1</v>
      </c>
    </row>
    <row r="33" spans="1:14" s="127" customFormat="1" x14ac:dyDescent="0.2">
      <c r="A33" s="121"/>
      <c r="B33" s="122" t="s">
        <v>65</v>
      </c>
      <c r="C33" s="123" t="s">
        <v>515</v>
      </c>
      <c r="D33" s="124">
        <v>0</v>
      </c>
      <c r="E33" s="124">
        <v>0</v>
      </c>
      <c r="F33" s="124">
        <v>99801.429637421781</v>
      </c>
      <c r="G33" s="124">
        <v>109109.38735844298</v>
      </c>
      <c r="H33" s="124">
        <v>0</v>
      </c>
      <c r="I33" s="124">
        <v>0</v>
      </c>
      <c r="J33" s="124">
        <v>0</v>
      </c>
      <c r="K33" s="125">
        <v>208910.81699586476</v>
      </c>
      <c r="L33" s="126">
        <v>0</v>
      </c>
      <c r="M33" s="126">
        <v>0</v>
      </c>
      <c r="N33" s="126">
        <f t="shared" si="0"/>
        <v>1</v>
      </c>
    </row>
    <row r="34" spans="1:14" s="127" customFormat="1" x14ac:dyDescent="0.2">
      <c r="A34" s="121"/>
      <c r="B34" s="122" t="s">
        <v>65</v>
      </c>
      <c r="C34" s="123" t="s">
        <v>516</v>
      </c>
      <c r="D34" s="124">
        <v>0</v>
      </c>
      <c r="E34" s="124">
        <v>0</v>
      </c>
      <c r="F34" s="124">
        <v>28974.609543440325</v>
      </c>
      <c r="G34" s="124">
        <v>31676.919937121442</v>
      </c>
      <c r="H34" s="124">
        <v>0</v>
      </c>
      <c r="I34" s="124">
        <v>0</v>
      </c>
      <c r="J34" s="124">
        <v>0</v>
      </c>
      <c r="K34" s="125">
        <v>60651.529480561767</v>
      </c>
      <c r="L34" s="126">
        <v>0</v>
      </c>
      <c r="M34" s="126">
        <v>0</v>
      </c>
      <c r="N34" s="126">
        <f t="shared" si="0"/>
        <v>1</v>
      </c>
    </row>
    <row r="35" spans="1:14" s="127" customFormat="1" x14ac:dyDescent="0.2">
      <c r="A35" s="121"/>
      <c r="B35" s="122" t="s">
        <v>65</v>
      </c>
      <c r="C35" s="123" t="s">
        <v>517</v>
      </c>
      <c r="D35" s="124">
        <v>0</v>
      </c>
      <c r="E35" s="124">
        <v>0</v>
      </c>
      <c r="F35" s="124">
        <v>0</v>
      </c>
      <c r="G35" s="124">
        <v>543947.10167335591</v>
      </c>
      <c r="H35" s="124">
        <v>541555.01868273073</v>
      </c>
      <c r="I35" s="124">
        <v>0</v>
      </c>
      <c r="J35" s="124">
        <v>0</v>
      </c>
      <c r="K35" s="125">
        <v>1085502.1203560866</v>
      </c>
      <c r="L35" s="126">
        <v>0</v>
      </c>
      <c r="M35" s="126">
        <v>0</v>
      </c>
      <c r="N35" s="126">
        <f t="shared" si="0"/>
        <v>1</v>
      </c>
    </row>
    <row r="36" spans="1:14" s="127" customFormat="1" x14ac:dyDescent="0.2">
      <c r="A36" s="121"/>
      <c r="B36" s="122" t="s">
        <v>65</v>
      </c>
      <c r="C36" s="123" t="s">
        <v>518</v>
      </c>
      <c r="D36" s="124">
        <v>0</v>
      </c>
      <c r="E36" s="124">
        <v>0</v>
      </c>
      <c r="F36" s="124">
        <v>0</v>
      </c>
      <c r="G36" s="124">
        <v>522829.15504860826</v>
      </c>
      <c r="H36" s="124">
        <v>520529.94116375194</v>
      </c>
      <c r="I36" s="124">
        <v>0</v>
      </c>
      <c r="J36" s="124">
        <v>0</v>
      </c>
      <c r="K36" s="125">
        <v>1043359.0962123602</v>
      </c>
      <c r="L36" s="126">
        <v>0</v>
      </c>
      <c r="M36" s="126">
        <v>0</v>
      </c>
      <c r="N36" s="126">
        <f t="shared" si="0"/>
        <v>1</v>
      </c>
    </row>
    <row r="37" spans="1:14" s="127" customFormat="1" x14ac:dyDescent="0.2">
      <c r="A37" s="121"/>
      <c r="B37" s="122" t="s">
        <v>65</v>
      </c>
      <c r="C37" s="123" t="s">
        <v>519</v>
      </c>
      <c r="D37" s="124">
        <v>0</v>
      </c>
      <c r="E37" s="124">
        <v>0</v>
      </c>
      <c r="F37" s="124">
        <v>0</v>
      </c>
      <c r="G37" s="124">
        <v>519309.49727781699</v>
      </c>
      <c r="H37" s="124">
        <v>517025.7615772555</v>
      </c>
      <c r="I37" s="124">
        <v>0</v>
      </c>
      <c r="J37" s="124">
        <v>0</v>
      </c>
      <c r="K37" s="125">
        <v>1036335.2588550725</v>
      </c>
      <c r="L37" s="126">
        <v>0</v>
      </c>
      <c r="M37" s="126">
        <v>0</v>
      </c>
      <c r="N37" s="126">
        <f t="shared" si="0"/>
        <v>1</v>
      </c>
    </row>
    <row r="38" spans="1:14" s="127" customFormat="1" x14ac:dyDescent="0.2">
      <c r="A38" s="121"/>
      <c r="B38" s="122" t="s">
        <v>65</v>
      </c>
      <c r="C38" s="123" t="s">
        <v>520</v>
      </c>
      <c r="D38" s="124">
        <v>0</v>
      </c>
      <c r="E38" s="124">
        <v>0</v>
      </c>
      <c r="F38" s="124">
        <v>0</v>
      </c>
      <c r="G38" s="124">
        <v>89911.256313454694</v>
      </c>
      <c r="H38" s="124">
        <v>89515.859065759985</v>
      </c>
      <c r="I38" s="124">
        <v>0</v>
      </c>
      <c r="J38" s="124">
        <v>0</v>
      </c>
      <c r="K38" s="125">
        <v>179427.11537921469</v>
      </c>
      <c r="L38" s="126">
        <v>0</v>
      </c>
      <c r="M38" s="126">
        <v>0</v>
      </c>
      <c r="N38" s="126">
        <f t="shared" si="0"/>
        <v>1</v>
      </c>
    </row>
    <row r="39" spans="1:14" s="127" customFormat="1" x14ac:dyDescent="0.2">
      <c r="A39" s="121"/>
      <c r="B39" s="122" t="s">
        <v>65</v>
      </c>
      <c r="C39" s="123" t="s">
        <v>521</v>
      </c>
      <c r="D39" s="124">
        <v>0</v>
      </c>
      <c r="E39" s="124">
        <v>0</v>
      </c>
      <c r="F39" s="124">
        <v>0</v>
      </c>
      <c r="G39" s="124">
        <v>0</v>
      </c>
      <c r="H39" s="124">
        <v>531679.60188417882</v>
      </c>
      <c r="I39" s="124">
        <v>495784.40165910887</v>
      </c>
      <c r="J39" s="124">
        <v>0</v>
      </c>
      <c r="K39" s="125">
        <v>1027464.0035432877</v>
      </c>
      <c r="L39" s="126">
        <v>0</v>
      </c>
      <c r="M39" s="126">
        <v>0</v>
      </c>
      <c r="N39" s="126">
        <f t="shared" si="0"/>
        <v>1</v>
      </c>
    </row>
    <row r="40" spans="1:14" s="127" customFormat="1" x14ac:dyDescent="0.2">
      <c r="A40" s="121"/>
      <c r="B40" s="122" t="s">
        <v>65</v>
      </c>
      <c r="C40" s="123" t="s">
        <v>522</v>
      </c>
      <c r="D40" s="124">
        <v>0</v>
      </c>
      <c r="E40" s="124">
        <v>0</v>
      </c>
      <c r="F40" s="124">
        <v>0</v>
      </c>
      <c r="G40" s="124">
        <v>0</v>
      </c>
      <c r="H40" s="124">
        <v>101302.64526766041</v>
      </c>
      <c r="I40" s="124">
        <v>94463.415922909233</v>
      </c>
      <c r="J40" s="124">
        <v>0</v>
      </c>
      <c r="K40" s="125">
        <v>195766.06119056966</v>
      </c>
      <c r="L40" s="126">
        <v>0</v>
      </c>
      <c r="M40" s="126">
        <v>0</v>
      </c>
      <c r="N40" s="126">
        <f t="shared" si="0"/>
        <v>1</v>
      </c>
    </row>
    <row r="41" spans="1:14" s="127" customFormat="1" x14ac:dyDescent="0.2">
      <c r="A41" s="121"/>
      <c r="B41" s="122" t="s">
        <v>65</v>
      </c>
      <c r="C41" s="123" t="s">
        <v>523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493407.96290327696</v>
      </c>
      <c r="J41" s="124">
        <v>683357.36679231084</v>
      </c>
      <c r="K41" s="125">
        <v>1176765.3296955877</v>
      </c>
      <c r="L41" s="126">
        <v>0</v>
      </c>
      <c r="M41" s="126">
        <v>0</v>
      </c>
      <c r="N41" s="126">
        <f t="shared" si="0"/>
        <v>1</v>
      </c>
    </row>
    <row r="42" spans="1:14" s="127" customFormat="1" x14ac:dyDescent="0.2">
      <c r="A42" s="121"/>
      <c r="B42" s="122" t="s">
        <v>65</v>
      </c>
      <c r="C42" s="123" t="s">
        <v>524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320522.09101789666</v>
      </c>
      <c r="J42" s="124">
        <v>443914.87082605524</v>
      </c>
      <c r="K42" s="125">
        <v>764436.96184395184</v>
      </c>
      <c r="L42" s="126">
        <v>0</v>
      </c>
      <c r="M42" s="126">
        <v>0</v>
      </c>
      <c r="N42" s="126">
        <f t="shared" si="0"/>
        <v>1</v>
      </c>
    </row>
    <row r="43" spans="1:14" s="127" customFormat="1" x14ac:dyDescent="0.2">
      <c r="A43" s="121"/>
      <c r="B43" s="122" t="s">
        <v>65</v>
      </c>
      <c r="C43" s="123" t="s">
        <v>525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24">
        <v>126545.32927807631</v>
      </c>
      <c r="J43" s="124">
        <v>175262.03364554138</v>
      </c>
      <c r="K43" s="125">
        <v>301807.36292361771</v>
      </c>
      <c r="L43" s="126">
        <v>0</v>
      </c>
      <c r="M43" s="126">
        <v>0</v>
      </c>
      <c r="N43" s="126">
        <f t="shared" si="0"/>
        <v>1</v>
      </c>
    </row>
    <row r="44" spans="1:14" s="127" customFormat="1" x14ac:dyDescent="0.2">
      <c r="A44" s="121"/>
      <c r="B44" s="122" t="s">
        <v>65</v>
      </c>
      <c r="C44" s="123" t="s">
        <v>526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74263.68978119253</v>
      </c>
      <c r="J44" s="124">
        <v>102853.30459311021</v>
      </c>
      <c r="K44" s="125">
        <v>177116.99437430274</v>
      </c>
      <c r="L44" s="126">
        <v>0</v>
      </c>
      <c r="M44" s="126">
        <v>0</v>
      </c>
      <c r="N44" s="126">
        <f t="shared" si="0"/>
        <v>1</v>
      </c>
    </row>
    <row r="45" spans="1:14" s="127" customFormat="1" x14ac:dyDescent="0.2">
      <c r="A45" s="121"/>
      <c r="B45" s="122" t="s">
        <v>65</v>
      </c>
      <c r="C45" s="123" t="s">
        <v>527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63866.774327996136</v>
      </c>
      <c r="J45" s="124">
        <v>88453.843495942376</v>
      </c>
      <c r="K45" s="125">
        <v>152320.61782393852</v>
      </c>
      <c r="L45" s="126">
        <v>0</v>
      </c>
      <c r="M45" s="126">
        <v>0</v>
      </c>
      <c r="N45" s="126">
        <f t="shared" si="0"/>
        <v>1</v>
      </c>
    </row>
    <row r="46" spans="1:14" s="127" customFormat="1" x14ac:dyDescent="0.2">
      <c r="A46" s="121"/>
      <c r="B46" s="122" t="s">
        <v>65</v>
      </c>
      <c r="C46" s="123" t="s">
        <v>528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  <c r="J46" s="124">
        <v>372990.5520366577</v>
      </c>
      <c r="K46" s="125">
        <v>372990.5520366577</v>
      </c>
      <c r="L46" s="126">
        <v>0</v>
      </c>
      <c r="M46" s="126">
        <v>0</v>
      </c>
      <c r="N46" s="126">
        <f t="shared" si="0"/>
        <v>1</v>
      </c>
    </row>
    <row r="47" spans="1:14" s="127" customFormat="1" x14ac:dyDescent="0.2">
      <c r="A47" s="121"/>
      <c r="B47" s="122" t="s">
        <v>65</v>
      </c>
      <c r="C47" s="123" t="s">
        <v>529</v>
      </c>
      <c r="D47" s="124">
        <v>0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260835.96673537264</v>
      </c>
      <c r="K47" s="125">
        <v>260835.96673537264</v>
      </c>
      <c r="L47" s="126">
        <v>0</v>
      </c>
      <c r="M47" s="126">
        <v>0</v>
      </c>
      <c r="N47" s="126">
        <f t="shared" si="0"/>
        <v>1</v>
      </c>
    </row>
    <row r="48" spans="1:14" s="127" customFormat="1" x14ac:dyDescent="0.2">
      <c r="A48" s="121"/>
      <c r="B48" s="122" t="s">
        <v>65</v>
      </c>
      <c r="C48" s="123" t="s">
        <v>530</v>
      </c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  <c r="J48" s="124">
        <v>181907.67750869301</v>
      </c>
      <c r="K48" s="125">
        <v>181907.67750869301</v>
      </c>
      <c r="L48" s="126">
        <v>0</v>
      </c>
      <c r="M48" s="126">
        <v>0</v>
      </c>
      <c r="N48" s="126">
        <f t="shared" si="0"/>
        <v>1</v>
      </c>
    </row>
    <row r="49" spans="1:17" s="127" customFormat="1" x14ac:dyDescent="0.2">
      <c r="A49" s="121"/>
      <c r="B49" s="122" t="s">
        <v>65</v>
      </c>
      <c r="C49" s="123" t="s">
        <v>531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130371.19813964498</v>
      </c>
      <c r="K49" s="125">
        <v>130371.19813964498</v>
      </c>
      <c r="L49" s="126">
        <v>0</v>
      </c>
      <c r="M49" s="126">
        <v>0</v>
      </c>
      <c r="N49" s="126">
        <f t="shared" si="0"/>
        <v>1</v>
      </c>
    </row>
    <row r="50" spans="1:17" s="127" customFormat="1" x14ac:dyDescent="0.2">
      <c r="A50" s="121"/>
      <c r="B50" s="122" t="s">
        <v>65</v>
      </c>
      <c r="C50" s="123" t="s">
        <v>532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  <c r="J50" s="124">
        <v>123969.5058227088</v>
      </c>
      <c r="K50" s="125">
        <v>123969.5058227088</v>
      </c>
      <c r="L50" s="126">
        <v>0</v>
      </c>
      <c r="M50" s="126">
        <v>0</v>
      </c>
      <c r="N50" s="126">
        <f t="shared" si="0"/>
        <v>1</v>
      </c>
    </row>
    <row r="51" spans="1:17" s="127" customFormat="1" x14ac:dyDescent="0.2">
      <c r="A51" s="121"/>
      <c r="B51" s="122" t="s">
        <v>65</v>
      </c>
      <c r="C51" s="123" t="s">
        <v>533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83516.897096920409</v>
      </c>
      <c r="K51" s="125">
        <v>83516.897096920409</v>
      </c>
      <c r="L51" s="126">
        <v>0</v>
      </c>
      <c r="M51" s="126">
        <v>0</v>
      </c>
      <c r="N51" s="126">
        <f t="shared" si="0"/>
        <v>1</v>
      </c>
    </row>
    <row r="52" spans="1:17" s="127" customFormat="1" x14ac:dyDescent="0.2">
      <c r="A52" s="121"/>
      <c r="B52" s="122" t="s">
        <v>65</v>
      </c>
      <c r="C52" s="123" t="s">
        <v>534</v>
      </c>
      <c r="D52" s="124">
        <v>0</v>
      </c>
      <c r="E52" s="124">
        <v>0</v>
      </c>
      <c r="F52" s="124">
        <v>0</v>
      </c>
      <c r="G52" s="124">
        <v>0</v>
      </c>
      <c r="H52" s="124">
        <v>0</v>
      </c>
      <c r="I52" s="124">
        <v>0</v>
      </c>
      <c r="J52" s="124">
        <v>78168.540771314641</v>
      </c>
      <c r="K52" s="125">
        <v>78168.540771314641</v>
      </c>
      <c r="L52" s="126">
        <v>0</v>
      </c>
      <c r="M52" s="126">
        <v>0</v>
      </c>
      <c r="N52" s="126">
        <f t="shared" si="0"/>
        <v>1</v>
      </c>
    </row>
    <row r="53" spans="1:17" s="127" customFormat="1" x14ac:dyDescent="0.2">
      <c r="A53" s="121"/>
      <c r="B53" s="122" t="s">
        <v>65</v>
      </c>
      <c r="C53" s="123" t="s">
        <v>535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  <c r="J53" s="124">
        <v>69150.335699471427</v>
      </c>
      <c r="K53" s="125">
        <v>69150.335699471427</v>
      </c>
      <c r="L53" s="126">
        <v>0</v>
      </c>
      <c r="M53" s="126">
        <v>0</v>
      </c>
      <c r="N53" s="126">
        <f t="shared" si="0"/>
        <v>1</v>
      </c>
    </row>
    <row r="54" spans="1:17" s="127" customFormat="1" x14ac:dyDescent="0.2">
      <c r="A54" s="121"/>
      <c r="B54" s="122" t="s">
        <v>65</v>
      </c>
      <c r="C54" s="123" t="s">
        <v>536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124">
        <v>52100.302746982779</v>
      </c>
      <c r="K54" s="125">
        <v>52100.302746982779</v>
      </c>
      <c r="L54" s="126">
        <v>0</v>
      </c>
      <c r="M54" s="126">
        <v>0</v>
      </c>
      <c r="N54" s="126">
        <f t="shared" si="0"/>
        <v>1</v>
      </c>
    </row>
    <row r="55" spans="1:17" s="127" customFormat="1" x14ac:dyDescent="0.2">
      <c r="A55" s="121"/>
      <c r="B55" s="122" t="s">
        <v>65</v>
      </c>
      <c r="C55" s="123" t="s">
        <v>537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  <c r="J55" s="124">
        <v>37273.613860417172</v>
      </c>
      <c r="K55" s="125">
        <v>37273.613860417172</v>
      </c>
      <c r="L55" s="126">
        <v>0</v>
      </c>
      <c r="M55" s="126">
        <v>0</v>
      </c>
      <c r="N55" s="126">
        <f t="shared" si="0"/>
        <v>1</v>
      </c>
    </row>
    <row r="56" spans="1:17" s="127" customFormat="1" x14ac:dyDescent="0.2">
      <c r="A56" s="121"/>
      <c r="B56" s="122" t="s">
        <v>66</v>
      </c>
      <c r="C56" s="123" t="s">
        <v>538</v>
      </c>
      <c r="D56" s="124">
        <v>1018800.7276081163</v>
      </c>
      <c r="E56" s="124">
        <v>1018800.7276081163</v>
      </c>
      <c r="F56" s="124">
        <v>659047.56353614607</v>
      </c>
      <c r="G56" s="124">
        <v>720513.48521505075</v>
      </c>
      <c r="H56" s="124">
        <v>717344.92700930452</v>
      </c>
      <c r="I56" s="124">
        <v>668914.93327964772</v>
      </c>
      <c r="J56" s="124">
        <v>926430.01690599299</v>
      </c>
      <c r="K56" s="125">
        <v>3692250.9259461425</v>
      </c>
      <c r="L56" s="126">
        <v>0</v>
      </c>
      <c r="M56" s="126">
        <v>0</v>
      </c>
      <c r="N56" s="126">
        <f t="shared" si="0"/>
        <v>1</v>
      </c>
    </row>
    <row r="57" spans="1:17" s="127" customFormat="1" x14ac:dyDescent="0.2">
      <c r="A57" s="121"/>
      <c r="B57" s="122" t="s">
        <v>67</v>
      </c>
      <c r="C57" s="123" t="s">
        <v>539</v>
      </c>
      <c r="D57" s="124">
        <v>239300.87278813962</v>
      </c>
      <c r="E57" s="124">
        <v>239300.87278813962</v>
      </c>
      <c r="F57" s="124">
        <v>154800.29890964151</v>
      </c>
      <c r="G57" s="124">
        <v>169237.71371108352</v>
      </c>
      <c r="H57" s="124">
        <v>168493.46734025961</v>
      </c>
      <c r="I57" s="124">
        <v>157117.99473352148</v>
      </c>
      <c r="J57" s="124">
        <v>217604.3907459896</v>
      </c>
      <c r="K57" s="125">
        <v>867253.86544049578</v>
      </c>
      <c r="L57" s="126">
        <v>0</v>
      </c>
      <c r="M57" s="126">
        <v>0</v>
      </c>
      <c r="N57" s="126">
        <f t="shared" si="0"/>
        <v>1</v>
      </c>
    </row>
    <row r="58" spans="1:17" x14ac:dyDescent="0.2">
      <c r="A58" s="131">
        <v>0.71729490022172948</v>
      </c>
      <c r="B58" s="44" t="s">
        <v>77</v>
      </c>
      <c r="C58" s="128" t="s">
        <v>459</v>
      </c>
      <c r="D58" s="100">
        <v>0</v>
      </c>
      <c r="E58" s="57">
        <v>0</v>
      </c>
      <c r="F58" s="57">
        <v>2051565.9068530269</v>
      </c>
      <c r="G58" s="57">
        <v>2051565.9068530269</v>
      </c>
      <c r="H58" s="57">
        <v>0</v>
      </c>
      <c r="I58" s="57">
        <v>0</v>
      </c>
      <c r="J58" s="57">
        <v>0</v>
      </c>
      <c r="K58" s="129">
        <v>4103131.8137060539</v>
      </c>
      <c r="L58" s="130">
        <v>1</v>
      </c>
      <c r="M58" s="130">
        <v>0</v>
      </c>
      <c r="N58" s="130">
        <f t="shared" si="0"/>
        <v>0</v>
      </c>
      <c r="O58" s="86"/>
      <c r="P58" s="86"/>
      <c r="Q58" s="86"/>
    </row>
    <row r="59" spans="1:17" s="127" customFormat="1" x14ac:dyDescent="0.2">
      <c r="A59" s="121"/>
      <c r="B59" s="122" t="s">
        <v>65</v>
      </c>
      <c r="C59" s="123" t="s">
        <v>540</v>
      </c>
      <c r="D59" s="124">
        <v>-1298485.02</v>
      </c>
      <c r="E59" s="124">
        <v>-3116815.02</v>
      </c>
      <c r="F59" s="124">
        <v>-2018270.280675912</v>
      </c>
      <c r="G59" s="124">
        <v>-920549.39403340197</v>
      </c>
      <c r="H59" s="124">
        <v>939757.81090721092</v>
      </c>
      <c r="I59" s="124">
        <v>1876496.1099654157</v>
      </c>
      <c r="J59" s="124">
        <v>1747844.2875928278</v>
      </c>
      <c r="K59" s="125">
        <v>1625278.5337561404</v>
      </c>
      <c r="L59" s="126">
        <v>0</v>
      </c>
      <c r="M59" s="126">
        <v>0</v>
      </c>
      <c r="N59" s="126">
        <f t="shared" si="0"/>
        <v>1</v>
      </c>
    </row>
    <row r="60" spans="1:17" x14ac:dyDescent="0.2">
      <c r="A60" s="35"/>
      <c r="B60" s="44" t="s">
        <v>65</v>
      </c>
      <c r="C60" s="128" t="s">
        <v>541</v>
      </c>
      <c r="D60" s="100">
        <v>397449</v>
      </c>
      <c r="E60" s="57">
        <v>181549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129">
        <v>0</v>
      </c>
      <c r="L60" s="130">
        <v>0</v>
      </c>
      <c r="M60" s="130">
        <v>0</v>
      </c>
      <c r="N60" s="130">
        <f t="shared" si="0"/>
        <v>1</v>
      </c>
      <c r="O60" s="86"/>
      <c r="P60" s="86"/>
      <c r="Q60" s="86"/>
    </row>
    <row r="61" spans="1:17" x14ac:dyDescent="0.2">
      <c r="A61" s="35"/>
      <c r="B61" s="44" t="s">
        <v>68</v>
      </c>
      <c r="C61" s="128" t="s">
        <v>542</v>
      </c>
      <c r="D61" s="100">
        <v>80000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129">
        <v>0</v>
      </c>
      <c r="L61" s="130">
        <v>0</v>
      </c>
      <c r="M61" s="130">
        <v>0</v>
      </c>
      <c r="N61" s="130">
        <f t="shared" si="0"/>
        <v>1</v>
      </c>
      <c r="O61" s="86"/>
      <c r="P61" s="86"/>
      <c r="Q61" s="86"/>
    </row>
    <row r="62" spans="1:17" x14ac:dyDescent="0.2">
      <c r="A62" s="35"/>
      <c r="B62" s="44" t="s">
        <v>68</v>
      </c>
      <c r="C62" s="128" t="s">
        <v>543</v>
      </c>
      <c r="D62" s="100">
        <v>45646.43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129">
        <v>0</v>
      </c>
      <c r="L62" s="130">
        <v>0</v>
      </c>
      <c r="M62" s="130">
        <v>0</v>
      </c>
      <c r="N62" s="130">
        <f t="shared" si="0"/>
        <v>1</v>
      </c>
      <c r="O62" s="86"/>
      <c r="P62" s="86"/>
      <c r="Q62" s="86"/>
    </row>
    <row r="63" spans="1:17" s="127" customFormat="1" x14ac:dyDescent="0.2">
      <c r="A63" s="121"/>
      <c r="B63" s="122" t="s">
        <v>68</v>
      </c>
      <c r="C63" s="123" t="s">
        <v>544</v>
      </c>
      <c r="D63" s="124">
        <v>1596365.83</v>
      </c>
      <c r="E63" s="124">
        <v>2588000.04</v>
      </c>
      <c r="F63" s="124">
        <v>1577754.0827227957</v>
      </c>
      <c r="G63" s="124">
        <v>1408069.6440526149</v>
      </c>
      <c r="H63" s="124">
        <v>840703.99602086633</v>
      </c>
      <c r="I63" s="124">
        <v>751773.73219976923</v>
      </c>
      <c r="J63" s="124">
        <v>588339.05566853762</v>
      </c>
      <c r="K63" s="125">
        <v>5166640.5106645841</v>
      </c>
      <c r="L63" s="126">
        <v>0</v>
      </c>
      <c r="M63" s="126">
        <v>0</v>
      </c>
      <c r="N63" s="126">
        <f t="shared" si="0"/>
        <v>1</v>
      </c>
    </row>
    <row r="64" spans="1:17" s="127" customFormat="1" x14ac:dyDescent="0.2">
      <c r="A64" s="121"/>
      <c r="B64" s="122" t="s">
        <v>68</v>
      </c>
      <c r="C64" s="123" t="s">
        <v>545</v>
      </c>
      <c r="D64" s="124">
        <v>1229580.49</v>
      </c>
      <c r="E64" s="124">
        <v>1244000.04</v>
      </c>
      <c r="F64" s="124">
        <v>772381.45747069211</v>
      </c>
      <c r="G64" s="124">
        <v>844417.43908695364</v>
      </c>
      <c r="H64" s="124">
        <v>1226554.7694275619</v>
      </c>
      <c r="I64" s="124">
        <v>849602.7470842289</v>
      </c>
      <c r="J64" s="124">
        <v>1674083.7064234801</v>
      </c>
      <c r="K64" s="125">
        <v>5367040.1194929164</v>
      </c>
      <c r="L64" s="126">
        <v>0</v>
      </c>
      <c r="M64" s="126">
        <v>0</v>
      </c>
      <c r="N64" s="126">
        <f t="shared" si="0"/>
        <v>1</v>
      </c>
    </row>
    <row r="65" spans="1:17" s="127" customFormat="1" x14ac:dyDescent="0.2">
      <c r="A65" s="121"/>
      <c r="B65" s="122" t="s">
        <v>68</v>
      </c>
      <c r="C65" s="123" t="s">
        <v>546</v>
      </c>
      <c r="D65" s="124">
        <v>664000</v>
      </c>
      <c r="E65" s="124">
        <v>795999.96</v>
      </c>
      <c r="F65" s="124">
        <v>643651.24043433578</v>
      </c>
      <c r="G65" s="124">
        <v>1020514.5432181525</v>
      </c>
      <c r="H65" s="124">
        <v>1191349.381295901</v>
      </c>
      <c r="I65" s="124">
        <v>1437890.3196522985</v>
      </c>
      <c r="J65" s="124">
        <v>1945974.4633046824</v>
      </c>
      <c r="K65" s="125">
        <v>6239379.94790537</v>
      </c>
      <c r="L65" s="126">
        <v>0</v>
      </c>
      <c r="M65" s="126">
        <v>0</v>
      </c>
      <c r="N65" s="126">
        <f t="shared" si="0"/>
        <v>1</v>
      </c>
    </row>
    <row r="66" spans="1:17" s="127" customFormat="1" x14ac:dyDescent="0.2">
      <c r="A66" s="121"/>
      <c r="B66" s="122" t="s">
        <v>68</v>
      </c>
      <c r="C66" s="123" t="s">
        <v>547</v>
      </c>
      <c r="D66" s="124">
        <v>0</v>
      </c>
      <c r="E66" s="124">
        <v>-447909.96</v>
      </c>
      <c r="F66" s="124">
        <v>-386326.57472032832</v>
      </c>
      <c r="G66" s="124">
        <v>-246373.25751928348</v>
      </c>
      <c r="H66" s="124">
        <v>-350420.04280695558</v>
      </c>
      <c r="I66" s="124">
        <v>-914931.58010752418</v>
      </c>
      <c r="J66" s="124">
        <v>-1764926.1608710669</v>
      </c>
      <c r="K66" s="125">
        <v>-3662977.6160251582</v>
      </c>
      <c r="L66" s="126">
        <v>0</v>
      </c>
      <c r="M66" s="126">
        <v>0</v>
      </c>
      <c r="N66" s="126">
        <f t="shared" si="0"/>
        <v>1</v>
      </c>
    </row>
    <row r="67" spans="1:17" x14ac:dyDescent="0.2">
      <c r="A67" s="35"/>
      <c r="B67" s="44" t="s">
        <v>69</v>
      </c>
      <c r="C67" s="128" t="s">
        <v>548</v>
      </c>
      <c r="D67" s="100">
        <v>198510.48</v>
      </c>
      <c r="E67" s="57">
        <v>198510.48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129">
        <v>0</v>
      </c>
      <c r="L67" s="130">
        <v>0</v>
      </c>
      <c r="M67" s="130">
        <v>0</v>
      </c>
      <c r="N67" s="130">
        <f t="shared" si="0"/>
        <v>1</v>
      </c>
      <c r="O67" s="86"/>
      <c r="P67" s="86"/>
      <c r="Q67" s="86"/>
    </row>
    <row r="68" spans="1:17" x14ac:dyDescent="0.2">
      <c r="A68" s="35"/>
      <c r="B68" s="44" t="s">
        <v>69</v>
      </c>
      <c r="C68" s="128" t="s">
        <v>549</v>
      </c>
      <c r="D68" s="100">
        <v>113108.41</v>
      </c>
      <c r="E68" s="57">
        <v>113108.41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129">
        <v>0</v>
      </c>
      <c r="L68" s="130">
        <v>0</v>
      </c>
      <c r="M68" s="130">
        <v>0</v>
      </c>
      <c r="N68" s="130">
        <f t="shared" si="0"/>
        <v>1</v>
      </c>
      <c r="O68" s="86"/>
      <c r="P68" s="86"/>
      <c r="Q68" s="86"/>
    </row>
    <row r="69" spans="1:17" s="127" customFormat="1" x14ac:dyDescent="0.2">
      <c r="A69" s="121"/>
      <c r="B69" s="122" t="s">
        <v>69</v>
      </c>
      <c r="C69" s="123" t="s">
        <v>550</v>
      </c>
      <c r="D69" s="124">
        <v>0</v>
      </c>
      <c r="E69" s="124">
        <v>0</v>
      </c>
      <c r="F69" s="124">
        <v>2731152.5025277231</v>
      </c>
      <c r="G69" s="124">
        <v>1470653.7779119331</v>
      </c>
      <c r="H69" s="124">
        <v>0</v>
      </c>
      <c r="I69" s="124">
        <v>0</v>
      </c>
      <c r="J69" s="124">
        <v>0</v>
      </c>
      <c r="K69" s="125">
        <v>4201806.2804396562</v>
      </c>
      <c r="L69" s="126">
        <v>0</v>
      </c>
      <c r="M69" s="126">
        <v>0</v>
      </c>
      <c r="N69" s="126">
        <f t="shared" si="0"/>
        <v>1</v>
      </c>
    </row>
    <row r="70" spans="1:17" s="127" customFormat="1" x14ac:dyDescent="0.2">
      <c r="A70" s="121"/>
      <c r="B70" s="122" t="s">
        <v>69</v>
      </c>
      <c r="C70" s="123" t="s">
        <v>551</v>
      </c>
      <c r="D70" s="124">
        <v>0</v>
      </c>
      <c r="E70" s="124">
        <v>113108.405</v>
      </c>
      <c r="F70" s="124">
        <v>73168.20327142824</v>
      </c>
      <c r="G70" s="124">
        <v>0</v>
      </c>
      <c r="H70" s="124">
        <v>0</v>
      </c>
      <c r="I70" s="124">
        <v>0</v>
      </c>
      <c r="J70" s="124">
        <v>0</v>
      </c>
      <c r="K70" s="125">
        <v>73168.20327142824</v>
      </c>
      <c r="L70" s="126">
        <v>0</v>
      </c>
      <c r="M70" s="126">
        <v>0</v>
      </c>
      <c r="N70" s="126">
        <f t="shared" si="0"/>
        <v>1</v>
      </c>
    </row>
    <row r="71" spans="1:17" s="127" customFormat="1" x14ac:dyDescent="0.2">
      <c r="A71" s="121"/>
      <c r="B71" s="122" t="s">
        <v>69</v>
      </c>
      <c r="C71" s="123" t="s">
        <v>552</v>
      </c>
      <c r="D71" s="124">
        <v>0</v>
      </c>
      <c r="E71" s="124">
        <v>113108.405</v>
      </c>
      <c r="F71" s="124">
        <v>73168.20327142824</v>
      </c>
      <c r="G71" s="124">
        <v>0</v>
      </c>
      <c r="H71" s="124">
        <v>0</v>
      </c>
      <c r="I71" s="124">
        <v>0</v>
      </c>
      <c r="J71" s="124">
        <v>0</v>
      </c>
      <c r="K71" s="125">
        <v>73168.20327142824</v>
      </c>
      <c r="L71" s="126">
        <v>0</v>
      </c>
      <c r="M71" s="126">
        <v>0</v>
      </c>
      <c r="N71" s="126">
        <f t="shared" si="0"/>
        <v>1</v>
      </c>
    </row>
    <row r="72" spans="1:17" s="127" customFormat="1" x14ac:dyDescent="0.2">
      <c r="A72" s="121"/>
      <c r="B72" s="122" t="s">
        <v>69</v>
      </c>
      <c r="C72" s="123" t="s">
        <v>553</v>
      </c>
      <c r="D72" s="124">
        <v>0</v>
      </c>
      <c r="E72" s="124">
        <v>0</v>
      </c>
      <c r="F72" s="124">
        <v>0</v>
      </c>
      <c r="G72" s="124">
        <v>1295278.8311730048</v>
      </c>
      <c r="H72" s="124">
        <v>635167.58001934644</v>
      </c>
      <c r="I72" s="124">
        <v>0</v>
      </c>
      <c r="J72" s="124">
        <v>0</v>
      </c>
      <c r="K72" s="125">
        <v>1930446.4111923513</v>
      </c>
      <c r="L72" s="126">
        <v>0</v>
      </c>
      <c r="M72" s="126">
        <v>0</v>
      </c>
      <c r="N72" s="126">
        <f t="shared" si="0"/>
        <v>1</v>
      </c>
    </row>
    <row r="73" spans="1:17" s="127" customFormat="1" x14ac:dyDescent="0.2">
      <c r="A73" s="121"/>
      <c r="B73" s="122" t="s">
        <v>69</v>
      </c>
      <c r="C73" s="123" t="s">
        <v>554</v>
      </c>
      <c r="D73" s="124">
        <v>0</v>
      </c>
      <c r="E73" s="124">
        <v>0</v>
      </c>
      <c r="F73" s="124">
        <v>0</v>
      </c>
      <c r="G73" s="124">
        <v>0</v>
      </c>
      <c r="H73" s="124">
        <v>2910845.4697784483</v>
      </c>
      <c r="I73" s="124">
        <v>1336906.8473935674</v>
      </c>
      <c r="J73" s="124">
        <v>0</v>
      </c>
      <c r="K73" s="125">
        <v>4247752.317172016</v>
      </c>
      <c r="L73" s="126">
        <v>0</v>
      </c>
      <c r="M73" s="126">
        <v>0</v>
      </c>
      <c r="N73" s="126">
        <f t="shared" ref="N73:N136" si="1">(L73+M73=0)*1</f>
        <v>1</v>
      </c>
    </row>
    <row r="74" spans="1:17" s="127" customFormat="1" x14ac:dyDescent="0.2">
      <c r="A74" s="121"/>
      <c r="B74" s="122" t="s">
        <v>69</v>
      </c>
      <c r="C74" s="123" t="s">
        <v>555</v>
      </c>
      <c r="D74" s="124">
        <v>0</v>
      </c>
      <c r="E74" s="124">
        <v>0</v>
      </c>
      <c r="F74" s="124">
        <v>0</v>
      </c>
      <c r="G74" s="124">
        <v>79992.219170276367</v>
      </c>
      <c r="H74" s="124">
        <v>79640.442267208156</v>
      </c>
      <c r="I74" s="124">
        <v>0</v>
      </c>
      <c r="J74" s="124">
        <v>0</v>
      </c>
      <c r="K74" s="125">
        <v>159632.66143748452</v>
      </c>
      <c r="L74" s="126">
        <v>0</v>
      </c>
      <c r="M74" s="126">
        <v>0</v>
      </c>
      <c r="N74" s="126">
        <f t="shared" si="1"/>
        <v>1</v>
      </c>
    </row>
    <row r="75" spans="1:17" s="127" customFormat="1" x14ac:dyDescent="0.2">
      <c r="A75" s="121"/>
      <c r="B75" s="122" t="s">
        <v>69</v>
      </c>
      <c r="C75" s="123" t="s">
        <v>556</v>
      </c>
      <c r="D75" s="124">
        <v>0</v>
      </c>
      <c r="E75" s="124">
        <v>0</v>
      </c>
      <c r="F75" s="124">
        <v>0</v>
      </c>
      <c r="G75" s="124">
        <v>0</v>
      </c>
      <c r="H75" s="124">
        <v>0</v>
      </c>
      <c r="I75" s="124">
        <v>2985400.3819922418</v>
      </c>
      <c r="J75" s="124">
        <v>2036495.4669532038</v>
      </c>
      <c r="K75" s="125">
        <v>5021895.8489454454</v>
      </c>
      <c r="L75" s="126">
        <v>0</v>
      </c>
      <c r="M75" s="126">
        <v>0</v>
      </c>
      <c r="N75" s="126">
        <f t="shared" si="1"/>
        <v>1</v>
      </c>
    </row>
    <row r="76" spans="1:17" s="127" customFormat="1" x14ac:dyDescent="0.2">
      <c r="A76" s="121"/>
      <c r="B76" s="122" t="s">
        <v>69</v>
      </c>
      <c r="C76" s="123" t="s">
        <v>557</v>
      </c>
      <c r="D76" s="124">
        <v>0</v>
      </c>
      <c r="E76" s="124">
        <v>0</v>
      </c>
      <c r="F76" s="124">
        <v>0</v>
      </c>
      <c r="G76" s="124">
        <v>0</v>
      </c>
      <c r="H76" s="124">
        <v>79640.44578774416</v>
      </c>
      <c r="I76" s="124">
        <v>74263.69306404714</v>
      </c>
      <c r="J76" s="124">
        <v>0</v>
      </c>
      <c r="K76" s="125">
        <v>153904.1388517913</v>
      </c>
      <c r="L76" s="126">
        <v>0</v>
      </c>
      <c r="M76" s="126">
        <v>0</v>
      </c>
      <c r="N76" s="126">
        <f t="shared" si="1"/>
        <v>1</v>
      </c>
    </row>
    <row r="77" spans="1:17" s="127" customFormat="1" x14ac:dyDescent="0.2">
      <c r="A77" s="121"/>
      <c r="B77" s="122" t="s">
        <v>69</v>
      </c>
      <c r="C77" s="123" t="s">
        <v>558</v>
      </c>
      <c r="D77" s="124">
        <v>0</v>
      </c>
      <c r="E77" s="124">
        <v>0</v>
      </c>
      <c r="F77" s="124">
        <v>0</v>
      </c>
      <c r="G77" s="124">
        <v>0</v>
      </c>
      <c r="H77" s="124">
        <v>79640.442267208156</v>
      </c>
      <c r="I77" s="124">
        <v>74263.68978119253</v>
      </c>
      <c r="J77" s="124">
        <v>0</v>
      </c>
      <c r="K77" s="125">
        <v>153904.1320484007</v>
      </c>
      <c r="L77" s="126">
        <v>0</v>
      </c>
      <c r="M77" s="126">
        <v>0</v>
      </c>
      <c r="N77" s="126">
        <f t="shared" si="1"/>
        <v>1</v>
      </c>
    </row>
    <row r="78" spans="1:17" s="127" customFormat="1" x14ac:dyDescent="0.2">
      <c r="A78" s="121"/>
      <c r="B78" s="122" t="s">
        <v>69</v>
      </c>
      <c r="C78" s="123" t="s">
        <v>559</v>
      </c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74263.69306404714</v>
      </c>
      <c r="J78" s="124">
        <v>102853.30913977961</v>
      </c>
      <c r="K78" s="125">
        <v>177117.00220382673</v>
      </c>
      <c r="L78" s="126">
        <v>0</v>
      </c>
      <c r="M78" s="126">
        <v>0</v>
      </c>
      <c r="N78" s="126">
        <f t="shared" si="1"/>
        <v>1</v>
      </c>
    </row>
    <row r="79" spans="1:17" s="127" customFormat="1" x14ac:dyDescent="0.2">
      <c r="A79" s="121"/>
      <c r="B79" s="122" t="s">
        <v>69</v>
      </c>
      <c r="C79" s="123" t="s">
        <v>560</v>
      </c>
      <c r="D79" s="124">
        <v>0</v>
      </c>
      <c r="E79" s="124">
        <v>0</v>
      </c>
      <c r="F79" s="124">
        <v>0</v>
      </c>
      <c r="G79" s="124">
        <v>0</v>
      </c>
      <c r="H79" s="124">
        <v>0</v>
      </c>
      <c r="I79" s="124">
        <v>74263.68978119253</v>
      </c>
      <c r="J79" s="124">
        <v>102853.30459311021</v>
      </c>
      <c r="K79" s="125">
        <v>177116.99437430274</v>
      </c>
      <c r="L79" s="126">
        <v>0</v>
      </c>
      <c r="M79" s="126">
        <v>0</v>
      </c>
      <c r="N79" s="126">
        <f t="shared" si="1"/>
        <v>1</v>
      </c>
    </row>
    <row r="80" spans="1:17" s="127" customFormat="1" x14ac:dyDescent="0.2">
      <c r="A80" s="121"/>
      <c r="B80" s="122" t="s">
        <v>69</v>
      </c>
      <c r="C80" s="123" t="s">
        <v>561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124">
        <v>0</v>
      </c>
      <c r="J80" s="124">
        <v>102853.30913977961</v>
      </c>
      <c r="K80" s="125">
        <v>102853.30913977961</v>
      </c>
      <c r="L80" s="126">
        <v>0</v>
      </c>
      <c r="M80" s="126">
        <v>0</v>
      </c>
      <c r="N80" s="126">
        <f t="shared" si="1"/>
        <v>1</v>
      </c>
    </row>
    <row r="81" spans="1:17" s="127" customFormat="1" x14ac:dyDescent="0.2">
      <c r="A81" s="121"/>
      <c r="B81" s="122" t="s">
        <v>69</v>
      </c>
      <c r="C81" s="123" t="s">
        <v>562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124">
        <v>0</v>
      </c>
      <c r="J81" s="124">
        <v>102853.30913977961</v>
      </c>
      <c r="K81" s="125">
        <v>102853.30913977961</v>
      </c>
      <c r="L81" s="126">
        <v>0</v>
      </c>
      <c r="M81" s="126">
        <v>0</v>
      </c>
      <c r="N81" s="126">
        <f t="shared" si="1"/>
        <v>1</v>
      </c>
    </row>
    <row r="82" spans="1:17" s="127" customFormat="1" x14ac:dyDescent="0.2">
      <c r="A82" s="121"/>
      <c r="B82" s="122" t="s">
        <v>65</v>
      </c>
      <c r="C82" s="123" t="s">
        <v>563</v>
      </c>
      <c r="D82" s="124">
        <v>0</v>
      </c>
      <c r="E82" s="124">
        <v>0</v>
      </c>
      <c r="F82" s="124">
        <v>0</v>
      </c>
      <c r="G82" s="124">
        <v>0</v>
      </c>
      <c r="H82" s="124">
        <v>362523.30055121065</v>
      </c>
      <c r="I82" s="124">
        <v>338048.32273858879</v>
      </c>
      <c r="J82" s="124">
        <v>0</v>
      </c>
      <c r="K82" s="125">
        <v>700571.62328979943</v>
      </c>
      <c r="L82" s="126">
        <v>0</v>
      </c>
      <c r="M82" s="126">
        <v>0</v>
      </c>
      <c r="N82" s="126">
        <f t="shared" si="1"/>
        <v>1</v>
      </c>
    </row>
    <row r="83" spans="1:17" x14ac:dyDescent="0.2">
      <c r="A83" s="35"/>
      <c r="B83" s="44" t="s">
        <v>71</v>
      </c>
      <c r="C83" s="128" t="s">
        <v>564</v>
      </c>
      <c r="D83" s="100">
        <v>239529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129">
        <v>0</v>
      </c>
      <c r="L83" s="130">
        <v>0</v>
      </c>
      <c r="M83" s="130">
        <v>0</v>
      </c>
      <c r="N83" s="130">
        <f t="shared" si="1"/>
        <v>1</v>
      </c>
      <c r="O83" s="86"/>
      <c r="P83" s="86"/>
      <c r="Q83" s="86"/>
    </row>
    <row r="84" spans="1:17" x14ac:dyDescent="0.2">
      <c r="A84" s="35"/>
      <c r="B84" s="44" t="s">
        <v>71</v>
      </c>
      <c r="C84" s="128" t="s">
        <v>565</v>
      </c>
      <c r="D84" s="100"/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129">
        <v>0</v>
      </c>
      <c r="L84" s="130">
        <v>0</v>
      </c>
      <c r="M84" s="130">
        <v>0</v>
      </c>
      <c r="N84" s="130">
        <f t="shared" si="1"/>
        <v>1</v>
      </c>
      <c r="O84" s="86"/>
      <c r="P84" s="86"/>
      <c r="Q84" s="86"/>
    </row>
    <row r="85" spans="1:17" x14ac:dyDescent="0.2">
      <c r="A85" s="35"/>
      <c r="B85" s="44" t="s">
        <v>71</v>
      </c>
      <c r="C85" s="128" t="s">
        <v>566</v>
      </c>
      <c r="D85" s="100">
        <v>228761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129">
        <v>0</v>
      </c>
      <c r="L85" s="130">
        <v>0</v>
      </c>
      <c r="M85" s="130">
        <v>0</v>
      </c>
      <c r="N85" s="130">
        <f t="shared" si="1"/>
        <v>1</v>
      </c>
      <c r="O85" s="86"/>
      <c r="P85" s="86"/>
      <c r="Q85" s="86"/>
    </row>
    <row r="86" spans="1:17" x14ac:dyDescent="0.2">
      <c r="A86" s="35"/>
      <c r="B86" s="44" t="s">
        <v>71</v>
      </c>
      <c r="C86" s="128" t="s">
        <v>567</v>
      </c>
      <c r="D86" s="100">
        <v>191412.035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129">
        <v>0</v>
      </c>
      <c r="L86" s="130">
        <v>0</v>
      </c>
      <c r="M86" s="130">
        <v>0</v>
      </c>
      <c r="N86" s="130">
        <f t="shared" si="1"/>
        <v>1</v>
      </c>
      <c r="O86" s="86"/>
      <c r="P86" s="86"/>
      <c r="Q86" s="86"/>
    </row>
    <row r="87" spans="1:17" x14ac:dyDescent="0.2">
      <c r="A87" s="35"/>
      <c r="B87" s="44" t="s">
        <v>71</v>
      </c>
      <c r="C87" s="128" t="s">
        <v>568</v>
      </c>
      <c r="D87" s="100">
        <v>500500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129">
        <v>0</v>
      </c>
      <c r="L87" s="130">
        <v>0</v>
      </c>
      <c r="M87" s="130">
        <v>0</v>
      </c>
      <c r="N87" s="130">
        <f t="shared" si="1"/>
        <v>1</v>
      </c>
      <c r="O87" s="86"/>
      <c r="P87" s="86"/>
      <c r="Q87" s="86"/>
    </row>
    <row r="88" spans="1:17" x14ac:dyDescent="0.2">
      <c r="A88" s="35"/>
      <c r="B88" s="44" t="s">
        <v>71</v>
      </c>
      <c r="C88" s="128" t="s">
        <v>569</v>
      </c>
      <c r="D88" s="100">
        <v>250000.02</v>
      </c>
      <c r="E88" s="57">
        <v>250000.02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129">
        <v>0</v>
      </c>
      <c r="L88" s="130">
        <v>0</v>
      </c>
      <c r="M88" s="130">
        <v>0</v>
      </c>
      <c r="N88" s="130">
        <f t="shared" si="1"/>
        <v>1</v>
      </c>
      <c r="O88" s="86"/>
      <c r="P88" s="86"/>
      <c r="Q88" s="86"/>
    </row>
    <row r="89" spans="1:17" x14ac:dyDescent="0.2">
      <c r="A89" s="35"/>
      <c r="B89" s="44" t="s">
        <v>71</v>
      </c>
      <c r="C89" s="128" t="s">
        <v>570</v>
      </c>
      <c r="D89" s="100">
        <v>250000.02</v>
      </c>
      <c r="E89" s="57">
        <v>250000.02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129">
        <v>0</v>
      </c>
      <c r="L89" s="130">
        <v>0</v>
      </c>
      <c r="M89" s="130">
        <v>0</v>
      </c>
      <c r="N89" s="130">
        <f t="shared" si="1"/>
        <v>1</v>
      </c>
      <c r="O89" s="86"/>
      <c r="P89" s="86"/>
      <c r="Q89" s="86"/>
    </row>
    <row r="90" spans="1:17" x14ac:dyDescent="0.2">
      <c r="A90" s="35"/>
      <c r="B90" s="44" t="s">
        <v>71</v>
      </c>
      <c r="C90" s="128" t="s">
        <v>571</v>
      </c>
      <c r="D90" s="100">
        <v>250000.02</v>
      </c>
      <c r="E90" s="57">
        <v>250000.02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129">
        <v>0</v>
      </c>
      <c r="L90" s="130">
        <v>0</v>
      </c>
      <c r="M90" s="130">
        <v>0</v>
      </c>
      <c r="N90" s="130">
        <f t="shared" si="1"/>
        <v>1</v>
      </c>
      <c r="O90" s="86"/>
      <c r="P90" s="86"/>
      <c r="Q90" s="86"/>
    </row>
    <row r="91" spans="1:17" x14ac:dyDescent="0.2">
      <c r="A91" s="35"/>
      <c r="B91" s="44" t="s">
        <v>71</v>
      </c>
      <c r="C91" s="128" t="s">
        <v>572</v>
      </c>
      <c r="D91" s="100">
        <v>250000.02</v>
      </c>
      <c r="E91" s="57">
        <v>250000.02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  <c r="K91" s="129">
        <v>0</v>
      </c>
      <c r="L91" s="130">
        <v>0</v>
      </c>
      <c r="M91" s="130">
        <v>0</v>
      </c>
      <c r="N91" s="130">
        <f t="shared" si="1"/>
        <v>1</v>
      </c>
      <c r="O91" s="86"/>
      <c r="P91" s="86"/>
      <c r="Q91" s="86"/>
    </row>
    <row r="92" spans="1:17" x14ac:dyDescent="0.2">
      <c r="A92" s="35"/>
      <c r="B92" s="44" t="s">
        <v>71</v>
      </c>
      <c r="C92" s="128" t="s">
        <v>573</v>
      </c>
      <c r="D92" s="100">
        <v>250000.02</v>
      </c>
      <c r="E92" s="57">
        <v>250000.02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129">
        <v>0</v>
      </c>
      <c r="L92" s="130">
        <v>0</v>
      </c>
      <c r="M92" s="130">
        <v>0</v>
      </c>
      <c r="N92" s="130">
        <f t="shared" si="1"/>
        <v>1</v>
      </c>
      <c r="O92" s="86"/>
      <c r="P92" s="86"/>
      <c r="Q92" s="86"/>
    </row>
    <row r="93" spans="1:17" x14ac:dyDescent="0.2">
      <c r="A93" s="35"/>
      <c r="B93" s="44" t="s">
        <v>71</v>
      </c>
      <c r="C93" s="128" t="s">
        <v>574</v>
      </c>
      <c r="D93" s="100"/>
      <c r="E93" s="57">
        <v>499999.98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129">
        <v>0</v>
      </c>
      <c r="L93" s="130">
        <v>0</v>
      </c>
      <c r="M93" s="130">
        <v>0</v>
      </c>
      <c r="N93" s="130">
        <f t="shared" si="1"/>
        <v>1</v>
      </c>
      <c r="O93" s="86"/>
      <c r="P93" s="86"/>
      <c r="Q93" s="86"/>
    </row>
    <row r="94" spans="1:17" x14ac:dyDescent="0.2">
      <c r="A94" s="35"/>
      <c r="B94" s="44" t="s">
        <v>71</v>
      </c>
      <c r="C94" s="128" t="s">
        <v>575</v>
      </c>
      <c r="D94" s="100">
        <v>249578.39499999999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129">
        <v>0</v>
      </c>
      <c r="L94" s="130">
        <v>0</v>
      </c>
      <c r="M94" s="130">
        <v>0</v>
      </c>
      <c r="N94" s="130">
        <f t="shared" si="1"/>
        <v>1</v>
      </c>
      <c r="O94" s="86"/>
      <c r="P94" s="86"/>
      <c r="Q94" s="86"/>
    </row>
    <row r="95" spans="1:17" x14ac:dyDescent="0.2">
      <c r="A95" s="35"/>
      <c r="B95" s="44" t="s">
        <v>71</v>
      </c>
      <c r="C95" s="128" t="s">
        <v>576</v>
      </c>
      <c r="D95" s="100">
        <v>214057.1</v>
      </c>
      <c r="E95" s="57">
        <v>18171.244999999999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129">
        <v>0</v>
      </c>
      <c r="L95" s="130">
        <v>0</v>
      </c>
      <c r="M95" s="130">
        <v>0</v>
      </c>
      <c r="N95" s="130">
        <f t="shared" si="1"/>
        <v>1</v>
      </c>
      <c r="O95" s="86"/>
      <c r="P95" s="86"/>
      <c r="Q95" s="86"/>
    </row>
    <row r="96" spans="1:17" x14ac:dyDescent="0.2">
      <c r="A96" s="35"/>
      <c r="B96" s="44" t="s">
        <v>71</v>
      </c>
      <c r="C96" s="128" t="s">
        <v>463</v>
      </c>
      <c r="D96" s="100">
        <v>483500</v>
      </c>
      <c r="E96" s="57">
        <v>425000</v>
      </c>
      <c r="F96" s="57">
        <v>425000</v>
      </c>
      <c r="G96" s="57">
        <v>425000</v>
      </c>
      <c r="H96" s="57">
        <v>425000</v>
      </c>
      <c r="I96" s="57">
        <v>425000</v>
      </c>
      <c r="J96" s="57">
        <v>425000</v>
      </c>
      <c r="K96" s="129">
        <v>2125000</v>
      </c>
      <c r="L96" s="130">
        <v>0</v>
      </c>
      <c r="M96" s="130">
        <v>1</v>
      </c>
      <c r="N96" s="130">
        <f t="shared" si="1"/>
        <v>0</v>
      </c>
      <c r="O96" s="86"/>
      <c r="P96" s="86"/>
      <c r="Q96" s="86"/>
    </row>
    <row r="97" spans="1:17" x14ac:dyDescent="0.2">
      <c r="A97" s="35"/>
      <c r="B97" s="44" t="s">
        <v>72</v>
      </c>
      <c r="C97" s="128" t="s">
        <v>577</v>
      </c>
      <c r="D97" s="100">
        <v>2910.12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129">
        <v>0</v>
      </c>
      <c r="L97" s="130">
        <v>0</v>
      </c>
      <c r="M97" s="130">
        <v>0</v>
      </c>
      <c r="N97" s="130">
        <f t="shared" si="1"/>
        <v>1</v>
      </c>
      <c r="O97" s="86"/>
      <c r="P97" s="86"/>
      <c r="Q97" s="86"/>
    </row>
    <row r="98" spans="1:17" x14ac:dyDescent="0.2">
      <c r="A98" s="35"/>
      <c r="B98" s="44" t="s">
        <v>72</v>
      </c>
      <c r="C98" s="128" t="s">
        <v>454</v>
      </c>
      <c r="D98" s="100">
        <v>200000</v>
      </c>
      <c r="E98" s="57">
        <v>200000</v>
      </c>
      <c r="F98" s="57">
        <v>200000</v>
      </c>
      <c r="G98" s="57">
        <v>200000</v>
      </c>
      <c r="H98" s="57">
        <v>100000</v>
      </c>
      <c r="I98" s="57">
        <v>0</v>
      </c>
      <c r="J98" s="57">
        <v>0</v>
      </c>
      <c r="K98" s="129">
        <v>500000</v>
      </c>
      <c r="L98" s="130">
        <v>0</v>
      </c>
      <c r="M98" s="130">
        <v>1</v>
      </c>
      <c r="N98" s="130">
        <f t="shared" si="1"/>
        <v>0</v>
      </c>
      <c r="O98" s="86"/>
      <c r="P98" s="86"/>
      <c r="Q98" s="86"/>
    </row>
    <row r="99" spans="1:17" x14ac:dyDescent="0.2">
      <c r="A99" s="35"/>
      <c r="B99" s="44" t="s">
        <v>71</v>
      </c>
      <c r="C99" s="128" t="s">
        <v>578</v>
      </c>
      <c r="D99" s="100">
        <v>45835.195</v>
      </c>
      <c r="E99" s="57">
        <v>36000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129">
        <v>0</v>
      </c>
      <c r="L99" s="130">
        <v>0</v>
      </c>
      <c r="M99" s="130">
        <v>0</v>
      </c>
      <c r="N99" s="130">
        <f t="shared" si="1"/>
        <v>1</v>
      </c>
      <c r="O99" s="86"/>
      <c r="P99" s="86"/>
      <c r="Q99" s="86"/>
    </row>
    <row r="100" spans="1:17" x14ac:dyDescent="0.2">
      <c r="A100" s="35"/>
      <c r="B100" s="44" t="s">
        <v>71</v>
      </c>
      <c r="C100" s="128" t="s">
        <v>471</v>
      </c>
      <c r="D100" s="100">
        <v>177015.655</v>
      </c>
      <c r="E100" s="57">
        <v>177831.29499999998</v>
      </c>
      <c r="F100" s="57">
        <v>127031.28</v>
      </c>
      <c r="G100" s="57">
        <v>127031.28</v>
      </c>
      <c r="H100" s="57">
        <v>127031.28</v>
      </c>
      <c r="I100" s="57">
        <v>127031.28</v>
      </c>
      <c r="J100" s="57">
        <v>127031.28</v>
      </c>
      <c r="K100" s="129">
        <v>635156.4</v>
      </c>
      <c r="L100" s="130">
        <v>0</v>
      </c>
      <c r="M100" s="130">
        <v>1</v>
      </c>
      <c r="N100" s="130">
        <f t="shared" si="1"/>
        <v>0</v>
      </c>
      <c r="O100" s="86"/>
      <c r="P100" s="86"/>
      <c r="Q100" s="86"/>
    </row>
    <row r="101" spans="1:17" s="127" customFormat="1" x14ac:dyDescent="0.2">
      <c r="B101" s="122" t="s">
        <v>72</v>
      </c>
      <c r="C101" s="123" t="s">
        <v>579</v>
      </c>
      <c r="D101" s="124">
        <v>1756860.5549999999</v>
      </c>
      <c r="E101" s="124">
        <v>2000000</v>
      </c>
      <c r="F101" s="124">
        <v>1022079.3155809828</v>
      </c>
      <c r="G101" s="124">
        <v>1082042.4470712219</v>
      </c>
      <c r="H101" s="124">
        <v>397820.56763131445</v>
      </c>
      <c r="I101" s="124">
        <v>0</v>
      </c>
      <c r="J101" s="124">
        <v>0</v>
      </c>
      <c r="K101" s="125">
        <v>2501942.3302835193</v>
      </c>
      <c r="L101" s="126">
        <v>0</v>
      </c>
      <c r="M101" s="126">
        <v>0</v>
      </c>
      <c r="N101" s="126">
        <f t="shared" si="1"/>
        <v>1</v>
      </c>
    </row>
    <row r="102" spans="1:17" s="127" customFormat="1" x14ac:dyDescent="0.2">
      <c r="B102" s="122" t="s">
        <v>72</v>
      </c>
      <c r="C102" s="123" t="s">
        <v>580</v>
      </c>
      <c r="D102" s="124">
        <v>350000</v>
      </c>
      <c r="E102" s="124">
        <v>350000</v>
      </c>
      <c r="F102" s="124">
        <v>129377.12855455479</v>
      </c>
      <c r="G102" s="124">
        <v>141443.45713349307</v>
      </c>
      <c r="H102" s="124">
        <v>140821.43986949185</v>
      </c>
      <c r="I102" s="124">
        <v>131314.18444313228</v>
      </c>
      <c r="J102" s="124">
        <v>181866.77567084462</v>
      </c>
      <c r="K102" s="125">
        <v>724822.98567151662</v>
      </c>
      <c r="L102" s="126">
        <v>0</v>
      </c>
      <c r="M102" s="126">
        <v>0</v>
      </c>
      <c r="N102" s="126">
        <f t="shared" si="1"/>
        <v>1</v>
      </c>
    </row>
    <row r="103" spans="1:17" s="127" customFormat="1" x14ac:dyDescent="0.2">
      <c r="B103" s="122" t="s">
        <v>72</v>
      </c>
      <c r="C103" s="123" t="s">
        <v>581</v>
      </c>
      <c r="D103" s="124"/>
      <c r="E103" s="124"/>
      <c r="F103" s="124">
        <v>239347.68782592635</v>
      </c>
      <c r="G103" s="124">
        <v>261670.39569696216</v>
      </c>
      <c r="H103" s="124">
        <v>260519.66375855991</v>
      </c>
      <c r="I103" s="124">
        <v>242931.2412197947</v>
      </c>
      <c r="J103" s="124">
        <v>336453.5349910626</v>
      </c>
      <c r="K103" s="125">
        <v>1340922.5234923058</v>
      </c>
      <c r="L103" s="126">
        <v>0</v>
      </c>
      <c r="M103" s="126">
        <v>0</v>
      </c>
      <c r="N103" s="126">
        <f t="shared" si="1"/>
        <v>1</v>
      </c>
    </row>
    <row r="104" spans="1:17" x14ac:dyDescent="0.2">
      <c r="A104" s="86"/>
      <c r="B104" s="44" t="s">
        <v>74</v>
      </c>
      <c r="C104" s="128" t="s">
        <v>457</v>
      </c>
      <c r="D104" s="100">
        <v>255625</v>
      </c>
      <c r="E104" s="57">
        <v>511250.04</v>
      </c>
      <c r="F104" s="57">
        <v>511250.04</v>
      </c>
      <c r="G104" s="57">
        <v>511250.04</v>
      </c>
      <c r="H104" s="57">
        <v>511250.04</v>
      </c>
      <c r="I104" s="57">
        <v>511250.04</v>
      </c>
      <c r="J104" s="57">
        <v>511250.04</v>
      </c>
      <c r="K104" s="129">
        <v>2556250.1999999997</v>
      </c>
      <c r="L104" s="130">
        <v>0</v>
      </c>
      <c r="M104" s="130">
        <v>1</v>
      </c>
      <c r="N104" s="130">
        <f t="shared" si="1"/>
        <v>0</v>
      </c>
      <c r="O104" s="86"/>
      <c r="P104" s="86"/>
      <c r="Q104" s="86"/>
    </row>
    <row r="105" spans="1:17" s="127" customFormat="1" x14ac:dyDescent="0.2">
      <c r="B105" s="122" t="s">
        <v>195</v>
      </c>
      <c r="C105" s="123" t="s">
        <v>582</v>
      </c>
      <c r="D105" s="124">
        <v>124997.13055954088</v>
      </c>
      <c r="E105" s="124">
        <v>124997.13055954088</v>
      </c>
      <c r="F105" s="124">
        <v>80858.849146760942</v>
      </c>
      <c r="G105" s="124">
        <v>74192.967417060601</v>
      </c>
      <c r="H105" s="124">
        <v>58150.375757422153</v>
      </c>
      <c r="I105" s="124">
        <v>54224.478706682137</v>
      </c>
      <c r="J105" s="124">
        <v>75099.511500887325</v>
      </c>
      <c r="K105" s="125">
        <v>342526.18252881319</v>
      </c>
      <c r="L105" s="126">
        <v>0</v>
      </c>
      <c r="M105" s="126">
        <v>0</v>
      </c>
      <c r="N105" s="126">
        <f t="shared" si="1"/>
        <v>1</v>
      </c>
    </row>
    <row r="106" spans="1:17" s="127" customFormat="1" x14ac:dyDescent="0.2">
      <c r="B106" s="122" t="s">
        <v>197</v>
      </c>
      <c r="C106" s="123" t="s">
        <v>583</v>
      </c>
      <c r="D106" s="124">
        <v>167450.29719204755</v>
      </c>
      <c r="E106" s="124">
        <v>167450.29719204755</v>
      </c>
      <c r="F106" s="124">
        <v>108321.1931315697</v>
      </c>
      <c r="G106" s="124">
        <v>118423.74466437026</v>
      </c>
      <c r="H106" s="124">
        <v>117902.95978579232</v>
      </c>
      <c r="I106" s="124">
        <v>109942.99605266923</v>
      </c>
      <c r="J106" s="124">
        <v>152268.22817721189</v>
      </c>
      <c r="K106" s="125">
        <v>606859.12181161344</v>
      </c>
      <c r="L106" s="126">
        <v>0</v>
      </c>
      <c r="M106" s="126">
        <v>0</v>
      </c>
      <c r="N106" s="126">
        <f t="shared" si="1"/>
        <v>1</v>
      </c>
    </row>
    <row r="107" spans="1:17" s="127" customFormat="1" x14ac:dyDescent="0.2">
      <c r="B107" s="122" t="s">
        <v>205</v>
      </c>
      <c r="C107" s="123" t="s">
        <v>584</v>
      </c>
      <c r="D107" s="124">
        <v>112536.79032588644</v>
      </c>
      <c r="E107" s="124">
        <v>112536.79032588644</v>
      </c>
      <c r="F107" s="124">
        <v>72798.433945545941</v>
      </c>
      <c r="G107" s="124">
        <v>79587.963392002086</v>
      </c>
      <c r="H107" s="124">
        <v>79237.964259912143</v>
      </c>
      <c r="I107" s="124">
        <v>73888.384207457784</v>
      </c>
      <c r="J107" s="124">
        <v>102333.51600457434</v>
      </c>
      <c r="K107" s="125">
        <v>407846.26180949225</v>
      </c>
      <c r="L107" s="126">
        <v>0</v>
      </c>
      <c r="M107" s="126">
        <v>0</v>
      </c>
      <c r="N107" s="126">
        <f t="shared" si="1"/>
        <v>1</v>
      </c>
    </row>
    <row r="108" spans="1:17" x14ac:dyDescent="0.2">
      <c r="A108" s="86"/>
      <c r="B108" s="44" t="s">
        <v>77</v>
      </c>
      <c r="C108" s="128" t="s">
        <v>585</v>
      </c>
      <c r="D108" s="100">
        <v>57121.144999999997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129">
        <v>0</v>
      </c>
      <c r="L108" s="130">
        <v>0</v>
      </c>
      <c r="M108" s="130">
        <v>0</v>
      </c>
      <c r="N108" s="130">
        <f t="shared" si="1"/>
        <v>1</v>
      </c>
      <c r="O108" s="86"/>
      <c r="P108" s="86"/>
      <c r="Q108" s="86"/>
    </row>
    <row r="109" spans="1:17" x14ac:dyDescent="0.2">
      <c r="A109" s="86"/>
      <c r="B109" s="44" t="s">
        <v>77</v>
      </c>
      <c r="C109" s="128" t="s">
        <v>586</v>
      </c>
      <c r="D109" s="100">
        <v>45990.65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129">
        <v>0</v>
      </c>
      <c r="L109" s="130">
        <v>0</v>
      </c>
      <c r="M109" s="130">
        <v>0</v>
      </c>
      <c r="N109" s="130">
        <f t="shared" si="1"/>
        <v>1</v>
      </c>
      <c r="O109" s="86"/>
      <c r="P109" s="86"/>
      <c r="Q109" s="86"/>
    </row>
    <row r="110" spans="1:17" x14ac:dyDescent="0.2">
      <c r="A110" s="131"/>
      <c r="B110" s="44" t="s">
        <v>389</v>
      </c>
      <c r="C110" s="128" t="s">
        <v>458</v>
      </c>
      <c r="D110" s="100">
        <v>0</v>
      </c>
      <c r="E110" s="57">
        <v>0</v>
      </c>
      <c r="F110" s="57">
        <v>313178.14239268203</v>
      </c>
      <c r="G110" s="57">
        <v>327380.53111742507</v>
      </c>
      <c r="H110" s="57">
        <v>341125.05356846319</v>
      </c>
      <c r="I110" s="57">
        <v>374921.30734882178</v>
      </c>
      <c r="J110" s="57">
        <v>533149.20915138163</v>
      </c>
      <c r="K110" s="129">
        <v>1889754.2435787737</v>
      </c>
      <c r="L110" s="130">
        <v>1</v>
      </c>
      <c r="M110" s="130">
        <v>0</v>
      </c>
      <c r="N110" s="130">
        <f t="shared" si="1"/>
        <v>0</v>
      </c>
      <c r="O110" s="86"/>
      <c r="P110" s="86"/>
      <c r="Q110" s="86"/>
    </row>
    <row r="111" spans="1:17" x14ac:dyDescent="0.2">
      <c r="A111" s="86"/>
      <c r="B111" s="44" t="s">
        <v>389</v>
      </c>
      <c r="C111" s="128" t="s">
        <v>456</v>
      </c>
      <c r="D111" s="100">
        <v>0</v>
      </c>
      <c r="E111" s="57">
        <v>0</v>
      </c>
      <c r="F111" s="57">
        <v>833248.59898834408</v>
      </c>
      <c r="G111" s="57">
        <v>616657.68717046594</v>
      </c>
      <c r="H111" s="57">
        <v>598252.72521361359</v>
      </c>
      <c r="I111" s="57">
        <v>609572.40998644102</v>
      </c>
      <c r="J111" s="57">
        <v>631983.74365203734</v>
      </c>
      <c r="K111" s="129">
        <v>3289715.1650109021</v>
      </c>
      <c r="L111" s="130">
        <v>1</v>
      </c>
      <c r="M111" s="130">
        <v>0</v>
      </c>
      <c r="N111" s="130">
        <f t="shared" si="1"/>
        <v>0</v>
      </c>
      <c r="O111" s="86"/>
      <c r="P111" s="86"/>
      <c r="Q111" s="86"/>
    </row>
    <row r="112" spans="1:17" x14ac:dyDescent="0.2">
      <c r="A112" s="86"/>
      <c r="B112" s="44" t="s">
        <v>70</v>
      </c>
      <c r="C112" s="128" t="s">
        <v>587</v>
      </c>
      <c r="D112" s="100">
        <v>700000</v>
      </c>
      <c r="E112" s="57">
        <v>98900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129">
        <v>0</v>
      </c>
      <c r="L112" s="130">
        <v>0</v>
      </c>
      <c r="M112" s="130">
        <v>0</v>
      </c>
      <c r="N112" s="130">
        <f t="shared" si="1"/>
        <v>1</v>
      </c>
      <c r="O112" s="86"/>
      <c r="P112" s="86"/>
      <c r="Q112" s="86"/>
    </row>
    <row r="113" spans="1:17" x14ac:dyDescent="0.2">
      <c r="A113" s="86"/>
      <c r="B113" s="44" t="s">
        <v>70</v>
      </c>
      <c r="C113" s="128" t="s">
        <v>588</v>
      </c>
      <c r="D113" s="100">
        <v>276757.745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129">
        <v>0</v>
      </c>
      <c r="L113" s="130">
        <v>0</v>
      </c>
      <c r="M113" s="130">
        <v>0</v>
      </c>
      <c r="N113" s="130">
        <f t="shared" si="1"/>
        <v>1</v>
      </c>
      <c r="O113" s="86"/>
      <c r="P113" s="86"/>
      <c r="Q113" s="86"/>
    </row>
    <row r="114" spans="1:17" s="127" customFormat="1" x14ac:dyDescent="0.2">
      <c r="B114" s="122" t="s">
        <v>70</v>
      </c>
      <c r="C114" s="123" t="s">
        <v>589</v>
      </c>
      <c r="D114" s="124">
        <v>54292.06</v>
      </c>
      <c r="E114" s="124">
        <v>54292.06</v>
      </c>
      <c r="F114" s="124">
        <v>35120.767068270863</v>
      </c>
      <c r="G114" s="124">
        <v>38396.297450840881</v>
      </c>
      <c r="H114" s="124">
        <v>38227.444395548206</v>
      </c>
      <c r="I114" s="124">
        <v>35646.601034606465</v>
      </c>
      <c r="J114" s="124">
        <v>49369.627670317757</v>
      </c>
      <c r="K114" s="125">
        <v>196760.73761958414</v>
      </c>
      <c r="L114" s="126">
        <v>0</v>
      </c>
      <c r="M114" s="126">
        <v>0</v>
      </c>
      <c r="N114" s="126">
        <f t="shared" si="1"/>
        <v>1</v>
      </c>
    </row>
    <row r="115" spans="1:17" x14ac:dyDescent="0.2">
      <c r="A115" s="86"/>
      <c r="B115" s="44" t="s">
        <v>70</v>
      </c>
      <c r="C115" s="128" t="s">
        <v>590</v>
      </c>
      <c r="D115" s="100">
        <v>18571.474999999999</v>
      </c>
      <c r="E115" s="57">
        <v>928.55499999999995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129">
        <v>0</v>
      </c>
      <c r="L115" s="130">
        <v>0</v>
      </c>
      <c r="M115" s="130">
        <v>0</v>
      </c>
      <c r="N115" s="130">
        <f t="shared" si="1"/>
        <v>1</v>
      </c>
      <c r="O115" s="86"/>
      <c r="P115" s="86"/>
      <c r="Q115" s="86"/>
    </row>
    <row r="116" spans="1:17" x14ac:dyDescent="0.2">
      <c r="A116" s="86"/>
      <c r="B116" s="44" t="s">
        <v>70</v>
      </c>
      <c r="C116" s="128" t="s">
        <v>591</v>
      </c>
      <c r="D116" s="100">
        <v>14801.115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  <c r="K116" s="129">
        <v>0</v>
      </c>
      <c r="L116" s="130">
        <v>0</v>
      </c>
      <c r="M116" s="130">
        <v>0</v>
      </c>
      <c r="N116" s="130">
        <f t="shared" si="1"/>
        <v>1</v>
      </c>
      <c r="O116" s="86"/>
      <c r="P116" s="86"/>
      <c r="Q116" s="86"/>
    </row>
    <row r="117" spans="1:17" s="127" customFormat="1" x14ac:dyDescent="0.2">
      <c r="B117" s="122" t="s">
        <v>70</v>
      </c>
      <c r="C117" s="123" t="s">
        <v>592</v>
      </c>
      <c r="D117" s="124">
        <v>452433.6</v>
      </c>
      <c r="E117" s="124">
        <v>452433.6</v>
      </c>
      <c r="F117" s="124">
        <v>292672.80014800007</v>
      </c>
      <c r="G117" s="124">
        <v>319968.86253675976</v>
      </c>
      <c r="H117" s="124">
        <v>318561.75498668861</v>
      </c>
      <c r="I117" s="124">
        <v>297054.74599335162</v>
      </c>
      <c r="J117" s="124">
        <v>411413.20018576324</v>
      </c>
      <c r="K117" s="125">
        <v>1639671.3638505633</v>
      </c>
      <c r="L117" s="126">
        <v>0</v>
      </c>
      <c r="M117" s="126">
        <v>0</v>
      </c>
      <c r="N117" s="126">
        <f t="shared" si="1"/>
        <v>1</v>
      </c>
    </row>
    <row r="118" spans="1:17" x14ac:dyDescent="0.2">
      <c r="A118" s="86"/>
      <c r="B118" s="44" t="s">
        <v>70</v>
      </c>
      <c r="C118" s="128" t="s">
        <v>593</v>
      </c>
      <c r="D118" s="100">
        <v>45243.364999999998</v>
      </c>
      <c r="E118" s="57">
        <v>45243.364999999998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129">
        <v>0</v>
      </c>
      <c r="L118" s="130">
        <v>0</v>
      </c>
      <c r="M118" s="130">
        <v>0</v>
      </c>
      <c r="N118" s="130">
        <f t="shared" si="1"/>
        <v>1</v>
      </c>
      <c r="O118" s="86"/>
      <c r="P118" s="86"/>
      <c r="Q118" s="86"/>
    </row>
    <row r="119" spans="1:17" x14ac:dyDescent="0.2">
      <c r="A119" s="86"/>
      <c r="B119" s="44" t="s">
        <v>70</v>
      </c>
      <c r="C119" s="128" t="s">
        <v>594</v>
      </c>
      <c r="D119" s="100">
        <v>45243.364999999998</v>
      </c>
      <c r="E119" s="57">
        <v>45243.364999999998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129">
        <v>0</v>
      </c>
      <c r="L119" s="130">
        <v>0</v>
      </c>
      <c r="M119" s="130">
        <v>0</v>
      </c>
      <c r="N119" s="130">
        <f t="shared" si="1"/>
        <v>1</v>
      </c>
      <c r="O119" s="86"/>
      <c r="P119" s="86"/>
      <c r="Q119" s="86"/>
    </row>
    <row r="120" spans="1:17" x14ac:dyDescent="0.2">
      <c r="A120" s="131">
        <v>-0.68667917448405258</v>
      </c>
      <c r="B120" s="44" t="s">
        <v>70</v>
      </c>
      <c r="C120" s="128" t="s">
        <v>469</v>
      </c>
      <c r="D120" s="100">
        <v>0</v>
      </c>
      <c r="E120" s="57">
        <v>0</v>
      </c>
      <c r="F120" s="57">
        <v>2249408.5240525324</v>
      </c>
      <c r="G120" s="57">
        <v>2871585.3658536579</v>
      </c>
      <c r="H120" s="57">
        <v>2608358.2739212005</v>
      </c>
      <c r="I120" s="57">
        <v>2775865.866191369</v>
      </c>
      <c r="J120" s="57">
        <v>2249408.5240525324</v>
      </c>
      <c r="K120" s="129">
        <v>12754626.554071292</v>
      </c>
      <c r="L120" s="130">
        <v>1</v>
      </c>
      <c r="M120" s="130">
        <v>0</v>
      </c>
      <c r="N120" s="130">
        <f t="shared" si="1"/>
        <v>0</v>
      </c>
      <c r="O120" s="86"/>
      <c r="P120" s="86"/>
      <c r="Q120" s="86"/>
    </row>
    <row r="121" spans="1:17" s="127" customFormat="1" x14ac:dyDescent="0.2">
      <c r="B121" s="122" t="s">
        <v>70</v>
      </c>
      <c r="C121" s="123" t="s">
        <v>595</v>
      </c>
      <c r="D121" s="124">
        <v>0</v>
      </c>
      <c r="E121" s="124">
        <v>90486.725000000006</v>
      </c>
      <c r="F121" s="124">
        <v>58534.563264028235</v>
      </c>
      <c r="G121" s="124">
        <v>0</v>
      </c>
      <c r="H121" s="124">
        <v>0</v>
      </c>
      <c r="I121" s="124">
        <v>0</v>
      </c>
      <c r="J121" s="124">
        <v>0</v>
      </c>
      <c r="K121" s="125">
        <v>58534.563264028235</v>
      </c>
      <c r="L121" s="126">
        <v>0</v>
      </c>
      <c r="M121" s="126">
        <v>0</v>
      </c>
      <c r="N121" s="126">
        <f t="shared" si="1"/>
        <v>1</v>
      </c>
    </row>
    <row r="122" spans="1:17" s="127" customFormat="1" x14ac:dyDescent="0.2">
      <c r="B122" s="122" t="s">
        <v>70</v>
      </c>
      <c r="C122" s="123" t="s">
        <v>596</v>
      </c>
      <c r="D122" s="124">
        <v>0</v>
      </c>
      <c r="E122" s="124">
        <v>45243.364999999998</v>
      </c>
      <c r="F122" s="124">
        <v>29267.283249228221</v>
      </c>
      <c r="G122" s="124">
        <v>0</v>
      </c>
      <c r="H122" s="124">
        <v>0</v>
      </c>
      <c r="I122" s="124">
        <v>0</v>
      </c>
      <c r="J122" s="124">
        <v>0</v>
      </c>
      <c r="K122" s="125">
        <v>29267.283249228221</v>
      </c>
      <c r="L122" s="126">
        <v>0</v>
      </c>
      <c r="M122" s="126">
        <v>0</v>
      </c>
      <c r="N122" s="126">
        <f t="shared" si="1"/>
        <v>1</v>
      </c>
    </row>
    <row r="123" spans="1:17" s="127" customFormat="1" x14ac:dyDescent="0.2">
      <c r="B123" s="122" t="s">
        <v>70</v>
      </c>
      <c r="C123" s="123" t="s">
        <v>597</v>
      </c>
      <c r="D123" s="124">
        <v>0</v>
      </c>
      <c r="E123" s="124">
        <v>22621.68</v>
      </c>
      <c r="F123" s="124">
        <v>14633.640007400005</v>
      </c>
      <c r="G123" s="124">
        <v>0</v>
      </c>
      <c r="H123" s="124">
        <v>0</v>
      </c>
      <c r="I123" s="124">
        <v>0</v>
      </c>
      <c r="J123" s="124">
        <v>0</v>
      </c>
      <c r="K123" s="125">
        <v>14633.640007400005</v>
      </c>
      <c r="L123" s="126">
        <v>0</v>
      </c>
      <c r="M123" s="126">
        <v>0</v>
      </c>
      <c r="N123" s="126">
        <f t="shared" si="1"/>
        <v>1</v>
      </c>
    </row>
    <row r="124" spans="1:17" s="127" customFormat="1" x14ac:dyDescent="0.2">
      <c r="B124" s="122" t="s">
        <v>70</v>
      </c>
      <c r="C124" s="123" t="s">
        <v>598</v>
      </c>
      <c r="D124" s="124">
        <v>0</v>
      </c>
      <c r="E124" s="124">
        <v>22621.68</v>
      </c>
      <c r="F124" s="124">
        <v>14633.640007400005</v>
      </c>
      <c r="G124" s="124">
        <v>0</v>
      </c>
      <c r="H124" s="124">
        <v>0</v>
      </c>
      <c r="I124" s="124">
        <v>0</v>
      </c>
      <c r="J124" s="124">
        <v>0</v>
      </c>
      <c r="K124" s="125">
        <v>14633.640007400005</v>
      </c>
      <c r="L124" s="126">
        <v>0</v>
      </c>
      <c r="M124" s="126">
        <v>0</v>
      </c>
      <c r="N124" s="126">
        <f t="shared" si="1"/>
        <v>1</v>
      </c>
    </row>
    <row r="125" spans="1:17" s="127" customFormat="1" x14ac:dyDescent="0.2">
      <c r="B125" s="122" t="s">
        <v>70</v>
      </c>
      <c r="C125" s="123" t="s">
        <v>599</v>
      </c>
      <c r="D125" s="124">
        <v>0</v>
      </c>
      <c r="E125" s="124">
        <v>0</v>
      </c>
      <c r="F125" s="124">
        <v>43900.92325662823</v>
      </c>
      <c r="G125" s="124">
        <v>47995.33291660039</v>
      </c>
      <c r="H125" s="124">
        <v>0</v>
      </c>
      <c r="I125" s="124">
        <v>0</v>
      </c>
      <c r="J125" s="124">
        <v>0</v>
      </c>
      <c r="K125" s="125">
        <v>91896.256173228612</v>
      </c>
      <c r="L125" s="126">
        <v>0</v>
      </c>
      <c r="M125" s="126">
        <v>0</v>
      </c>
      <c r="N125" s="126">
        <f t="shared" si="1"/>
        <v>1</v>
      </c>
    </row>
    <row r="126" spans="1:17" s="127" customFormat="1" x14ac:dyDescent="0.2">
      <c r="B126" s="122" t="s">
        <v>70</v>
      </c>
      <c r="C126" s="123" t="s">
        <v>600</v>
      </c>
      <c r="D126" s="124">
        <v>0</v>
      </c>
      <c r="E126" s="124">
        <v>0</v>
      </c>
      <c r="F126" s="124">
        <v>29267.283249228221</v>
      </c>
      <c r="G126" s="124">
        <v>31996.889789762401</v>
      </c>
      <c r="H126" s="124">
        <v>0</v>
      </c>
      <c r="I126" s="124">
        <v>0</v>
      </c>
      <c r="J126" s="124">
        <v>0</v>
      </c>
      <c r="K126" s="125">
        <v>61264.173038990622</v>
      </c>
      <c r="L126" s="126">
        <v>0</v>
      </c>
      <c r="M126" s="126">
        <v>0</v>
      </c>
      <c r="N126" s="126">
        <f t="shared" si="1"/>
        <v>1</v>
      </c>
    </row>
    <row r="127" spans="1:17" s="127" customFormat="1" x14ac:dyDescent="0.2">
      <c r="B127" s="122" t="s">
        <v>70</v>
      </c>
      <c r="C127" s="123" t="s">
        <v>601</v>
      </c>
      <c r="D127" s="124">
        <v>0</v>
      </c>
      <c r="E127" s="124">
        <v>0</v>
      </c>
      <c r="F127" s="124">
        <v>14633.640007400005</v>
      </c>
      <c r="G127" s="124">
        <v>15998.443126837987</v>
      </c>
      <c r="H127" s="124">
        <v>0</v>
      </c>
      <c r="I127" s="124">
        <v>0</v>
      </c>
      <c r="J127" s="124">
        <v>0</v>
      </c>
      <c r="K127" s="125">
        <v>30632.08313423799</v>
      </c>
      <c r="L127" s="126">
        <v>0</v>
      </c>
      <c r="M127" s="126">
        <v>0</v>
      </c>
      <c r="N127" s="126">
        <f t="shared" si="1"/>
        <v>1</v>
      </c>
    </row>
    <row r="128" spans="1:17" s="127" customFormat="1" x14ac:dyDescent="0.2">
      <c r="B128" s="122" t="s">
        <v>70</v>
      </c>
      <c r="C128" s="123" t="s">
        <v>602</v>
      </c>
      <c r="D128" s="124">
        <v>0</v>
      </c>
      <c r="E128" s="124">
        <v>0</v>
      </c>
      <c r="F128" s="124">
        <v>14633.640007400005</v>
      </c>
      <c r="G128" s="124">
        <v>15998.443126837987</v>
      </c>
      <c r="H128" s="124">
        <v>0</v>
      </c>
      <c r="I128" s="124">
        <v>0</v>
      </c>
      <c r="J128" s="124">
        <v>0</v>
      </c>
      <c r="K128" s="125">
        <v>30632.08313423799</v>
      </c>
      <c r="L128" s="126">
        <v>0</v>
      </c>
      <c r="M128" s="126">
        <v>0</v>
      </c>
      <c r="N128" s="126">
        <f t="shared" si="1"/>
        <v>1</v>
      </c>
    </row>
    <row r="129" spans="1:17" s="127" customFormat="1" x14ac:dyDescent="0.2">
      <c r="B129" s="122" t="s">
        <v>70</v>
      </c>
      <c r="C129" s="123" t="s">
        <v>603</v>
      </c>
      <c r="D129" s="124">
        <v>0</v>
      </c>
      <c r="E129" s="124">
        <v>0</v>
      </c>
      <c r="F129" s="124">
        <v>0</v>
      </c>
      <c r="G129" s="124">
        <v>31996.889789762401</v>
      </c>
      <c r="H129" s="124">
        <v>31856.179019204857</v>
      </c>
      <c r="I129" s="124">
        <v>0</v>
      </c>
      <c r="J129" s="124">
        <v>0</v>
      </c>
      <c r="K129" s="125">
        <v>63853.068808967262</v>
      </c>
      <c r="L129" s="126">
        <v>0</v>
      </c>
      <c r="M129" s="126">
        <v>0</v>
      </c>
      <c r="N129" s="126">
        <f t="shared" si="1"/>
        <v>1</v>
      </c>
    </row>
    <row r="130" spans="1:17" s="127" customFormat="1" x14ac:dyDescent="0.2">
      <c r="B130" s="122" t="s">
        <v>70</v>
      </c>
      <c r="C130" s="123" t="s">
        <v>604</v>
      </c>
      <c r="D130" s="124">
        <v>0</v>
      </c>
      <c r="E130" s="124">
        <v>0</v>
      </c>
      <c r="F130" s="124">
        <v>0</v>
      </c>
      <c r="G130" s="124">
        <v>31996.889789762401</v>
      </c>
      <c r="H130" s="124">
        <v>31856.179019204857</v>
      </c>
      <c r="I130" s="124">
        <v>0</v>
      </c>
      <c r="J130" s="124">
        <v>0</v>
      </c>
      <c r="K130" s="125">
        <v>63853.068808967262</v>
      </c>
      <c r="L130" s="126">
        <v>0</v>
      </c>
      <c r="M130" s="126">
        <v>0</v>
      </c>
      <c r="N130" s="126">
        <f t="shared" si="1"/>
        <v>1</v>
      </c>
    </row>
    <row r="131" spans="1:17" s="127" customFormat="1" x14ac:dyDescent="0.2">
      <c r="B131" s="122" t="s">
        <v>70</v>
      </c>
      <c r="C131" s="123" t="s">
        <v>605</v>
      </c>
      <c r="D131" s="124">
        <v>0</v>
      </c>
      <c r="E131" s="124">
        <v>0</v>
      </c>
      <c r="F131" s="124">
        <v>0</v>
      </c>
      <c r="G131" s="124">
        <v>15998.443126837987</v>
      </c>
      <c r="H131" s="124">
        <v>15928.087749334432</v>
      </c>
      <c r="I131" s="124">
        <v>0</v>
      </c>
      <c r="J131" s="124">
        <v>0</v>
      </c>
      <c r="K131" s="125">
        <v>31926.530876172419</v>
      </c>
      <c r="L131" s="126">
        <v>0</v>
      </c>
      <c r="M131" s="126">
        <v>0</v>
      </c>
      <c r="N131" s="126">
        <f t="shared" si="1"/>
        <v>1</v>
      </c>
    </row>
    <row r="132" spans="1:17" s="127" customFormat="1" x14ac:dyDescent="0.2">
      <c r="B132" s="122" t="s">
        <v>70</v>
      </c>
      <c r="C132" s="123" t="s">
        <v>606</v>
      </c>
      <c r="D132" s="124">
        <v>0</v>
      </c>
      <c r="E132" s="124">
        <v>0</v>
      </c>
      <c r="F132" s="124">
        <v>0</v>
      </c>
      <c r="G132" s="124">
        <v>0</v>
      </c>
      <c r="H132" s="124">
        <v>47784.266768539288</v>
      </c>
      <c r="I132" s="124">
        <v>44558.215181857355</v>
      </c>
      <c r="J132" s="124">
        <v>0</v>
      </c>
      <c r="K132" s="125">
        <v>92342.481950396643</v>
      </c>
      <c r="L132" s="126">
        <v>0</v>
      </c>
      <c r="M132" s="126">
        <v>0</v>
      </c>
      <c r="N132" s="126">
        <f t="shared" si="1"/>
        <v>1</v>
      </c>
    </row>
    <row r="133" spans="1:17" s="127" customFormat="1" x14ac:dyDescent="0.2">
      <c r="B133" s="122" t="s">
        <v>70</v>
      </c>
      <c r="C133" s="123" t="s">
        <v>607</v>
      </c>
      <c r="D133" s="124">
        <v>0</v>
      </c>
      <c r="E133" s="124">
        <v>0</v>
      </c>
      <c r="F133" s="124">
        <v>0</v>
      </c>
      <c r="G133" s="124">
        <v>0</v>
      </c>
      <c r="H133" s="124">
        <v>31856.179019204857</v>
      </c>
      <c r="I133" s="124">
        <v>29705.477882189774</v>
      </c>
      <c r="J133" s="124">
        <v>0</v>
      </c>
      <c r="K133" s="125">
        <v>61561.656901394628</v>
      </c>
      <c r="L133" s="126">
        <v>0</v>
      </c>
      <c r="M133" s="126">
        <v>0</v>
      </c>
      <c r="N133" s="126">
        <f t="shared" si="1"/>
        <v>1</v>
      </c>
    </row>
    <row r="134" spans="1:17" s="127" customFormat="1" x14ac:dyDescent="0.2">
      <c r="B134" s="122" t="s">
        <v>70</v>
      </c>
      <c r="C134" s="123" t="s">
        <v>608</v>
      </c>
      <c r="D134" s="124">
        <v>0</v>
      </c>
      <c r="E134" s="124">
        <v>0</v>
      </c>
      <c r="F134" s="124">
        <v>0</v>
      </c>
      <c r="G134" s="124">
        <v>0</v>
      </c>
      <c r="H134" s="124">
        <v>15928.087749334432</v>
      </c>
      <c r="I134" s="124">
        <v>14852.737299667582</v>
      </c>
      <c r="J134" s="124">
        <v>0</v>
      </c>
      <c r="K134" s="125">
        <v>30780.825049002015</v>
      </c>
      <c r="L134" s="126">
        <v>0</v>
      </c>
      <c r="M134" s="126">
        <v>0</v>
      </c>
      <c r="N134" s="126">
        <f t="shared" si="1"/>
        <v>1</v>
      </c>
    </row>
    <row r="135" spans="1:17" s="127" customFormat="1" x14ac:dyDescent="0.2">
      <c r="B135" s="122" t="s">
        <v>70</v>
      </c>
      <c r="C135" s="123" t="s">
        <v>609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  <c r="I135" s="124">
        <v>29705.477882189774</v>
      </c>
      <c r="J135" s="124">
        <v>41141.324565245719</v>
      </c>
      <c r="K135" s="125">
        <v>70846.80244743549</v>
      </c>
      <c r="L135" s="126">
        <v>0</v>
      </c>
      <c r="M135" s="126">
        <v>0</v>
      </c>
      <c r="N135" s="126">
        <f t="shared" si="1"/>
        <v>1</v>
      </c>
    </row>
    <row r="136" spans="1:17" s="127" customFormat="1" x14ac:dyDescent="0.2">
      <c r="B136" s="122" t="s">
        <v>70</v>
      </c>
      <c r="C136" s="123" t="s">
        <v>610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  <c r="I136" s="124">
        <v>14852.737299667582</v>
      </c>
      <c r="J136" s="124">
        <v>20570.660009288164</v>
      </c>
      <c r="K136" s="125">
        <v>35423.397308955748</v>
      </c>
      <c r="L136" s="126">
        <v>0</v>
      </c>
      <c r="M136" s="126">
        <v>0</v>
      </c>
      <c r="N136" s="126">
        <f t="shared" si="1"/>
        <v>1</v>
      </c>
    </row>
    <row r="137" spans="1:17" x14ac:dyDescent="0.2">
      <c r="A137" s="86"/>
      <c r="B137" s="44" t="s">
        <v>191</v>
      </c>
      <c r="C137" s="128" t="s">
        <v>611</v>
      </c>
      <c r="D137" s="100">
        <v>209442.29500000001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129">
        <v>0</v>
      </c>
      <c r="L137" s="130">
        <v>0</v>
      </c>
      <c r="M137" s="130">
        <v>0</v>
      </c>
      <c r="N137" s="130">
        <f t="shared" ref="N137:N185" si="2">(L137+M137=0)*1</f>
        <v>1</v>
      </c>
      <c r="O137" s="86"/>
      <c r="P137" s="86"/>
      <c r="Q137" s="86"/>
    </row>
    <row r="138" spans="1:17" x14ac:dyDescent="0.2">
      <c r="A138" s="86"/>
      <c r="B138" s="44" t="s">
        <v>191</v>
      </c>
      <c r="C138" s="128" t="s">
        <v>612</v>
      </c>
      <c r="D138" s="100">
        <v>193387.91500000001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129">
        <v>0</v>
      </c>
      <c r="L138" s="130">
        <v>0</v>
      </c>
      <c r="M138" s="130">
        <v>0</v>
      </c>
      <c r="N138" s="130">
        <f t="shared" si="2"/>
        <v>1</v>
      </c>
      <c r="O138" s="86"/>
      <c r="P138" s="86"/>
      <c r="Q138" s="86"/>
    </row>
    <row r="139" spans="1:17" x14ac:dyDescent="0.2">
      <c r="A139" s="86"/>
      <c r="B139" s="44" t="s">
        <v>191</v>
      </c>
      <c r="C139" s="128" t="s">
        <v>613</v>
      </c>
      <c r="D139" s="100">
        <v>187500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129">
        <v>0</v>
      </c>
      <c r="L139" s="130">
        <v>0</v>
      </c>
      <c r="M139" s="130">
        <v>0</v>
      </c>
      <c r="N139" s="130">
        <f t="shared" si="2"/>
        <v>1</v>
      </c>
      <c r="O139" s="86"/>
      <c r="P139" s="86"/>
      <c r="Q139" s="86"/>
    </row>
    <row r="140" spans="1:17" x14ac:dyDescent="0.2">
      <c r="A140" s="86"/>
      <c r="B140" s="44" t="s">
        <v>191</v>
      </c>
      <c r="C140" s="128" t="s">
        <v>614</v>
      </c>
      <c r="D140" s="100">
        <v>130542.52499999998</v>
      </c>
      <c r="E140" s="57">
        <v>0</v>
      </c>
      <c r="F140" s="57">
        <v>0</v>
      </c>
      <c r="G140" s="57">
        <v>0</v>
      </c>
      <c r="H140" s="57">
        <v>0</v>
      </c>
      <c r="I140" s="57">
        <v>0</v>
      </c>
      <c r="J140" s="57">
        <v>0</v>
      </c>
      <c r="K140" s="129">
        <v>0</v>
      </c>
      <c r="L140" s="130">
        <v>0</v>
      </c>
      <c r="M140" s="130">
        <v>0</v>
      </c>
      <c r="N140" s="130">
        <f t="shared" si="2"/>
        <v>1</v>
      </c>
      <c r="O140" s="86"/>
      <c r="P140" s="86"/>
      <c r="Q140" s="86"/>
    </row>
    <row r="141" spans="1:17" x14ac:dyDescent="0.2">
      <c r="A141" s="86"/>
      <c r="B141" s="44" t="s">
        <v>191</v>
      </c>
      <c r="C141" s="128" t="s">
        <v>615</v>
      </c>
      <c r="D141" s="100">
        <v>53102.044999999998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129">
        <v>0</v>
      </c>
      <c r="L141" s="130">
        <v>0</v>
      </c>
      <c r="M141" s="130">
        <v>0</v>
      </c>
      <c r="N141" s="130">
        <f t="shared" si="2"/>
        <v>1</v>
      </c>
      <c r="O141" s="86"/>
      <c r="P141" s="86"/>
      <c r="Q141" s="86"/>
    </row>
    <row r="142" spans="1:17" x14ac:dyDescent="0.2">
      <c r="A142" s="86"/>
      <c r="B142" s="44" t="s">
        <v>191</v>
      </c>
      <c r="C142" s="128" t="s">
        <v>616</v>
      </c>
      <c r="D142" s="100">
        <v>48653.34</v>
      </c>
      <c r="E142" s="57">
        <v>0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  <c r="K142" s="129">
        <v>0</v>
      </c>
      <c r="L142" s="130">
        <v>0</v>
      </c>
      <c r="M142" s="130">
        <v>0</v>
      </c>
      <c r="N142" s="130">
        <f t="shared" si="2"/>
        <v>1</v>
      </c>
      <c r="O142" s="86"/>
      <c r="P142" s="86"/>
      <c r="Q142" s="86"/>
    </row>
    <row r="143" spans="1:17" x14ac:dyDescent="0.2">
      <c r="A143" s="86"/>
      <c r="B143" s="44" t="s">
        <v>191</v>
      </c>
      <c r="C143" s="128" t="s">
        <v>617</v>
      </c>
      <c r="D143" s="100">
        <v>44251.705000000002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129">
        <v>0</v>
      </c>
      <c r="L143" s="130">
        <v>0</v>
      </c>
      <c r="M143" s="130">
        <v>0</v>
      </c>
      <c r="N143" s="130">
        <f t="shared" si="2"/>
        <v>1</v>
      </c>
      <c r="O143" s="86"/>
      <c r="P143" s="86"/>
      <c r="Q143" s="86"/>
    </row>
    <row r="144" spans="1:17" x14ac:dyDescent="0.2">
      <c r="A144" s="86"/>
      <c r="B144" s="44" t="s">
        <v>191</v>
      </c>
      <c r="C144" s="128" t="s">
        <v>618</v>
      </c>
      <c r="D144" s="100">
        <v>39826.535000000003</v>
      </c>
      <c r="E144" s="57">
        <v>0</v>
      </c>
      <c r="F144" s="57">
        <v>0</v>
      </c>
      <c r="G144" s="57">
        <v>0</v>
      </c>
      <c r="H144" s="57">
        <v>0</v>
      </c>
      <c r="I144" s="57">
        <v>0</v>
      </c>
      <c r="J144" s="57">
        <v>0</v>
      </c>
      <c r="K144" s="129">
        <v>0</v>
      </c>
      <c r="L144" s="130">
        <v>0</v>
      </c>
      <c r="M144" s="130">
        <v>0</v>
      </c>
      <c r="N144" s="130">
        <f t="shared" si="2"/>
        <v>1</v>
      </c>
      <c r="O144" s="86"/>
      <c r="P144" s="86"/>
      <c r="Q144" s="86"/>
    </row>
    <row r="145" spans="1:17" x14ac:dyDescent="0.2">
      <c r="A145" s="86"/>
      <c r="B145" s="44" t="s">
        <v>191</v>
      </c>
      <c r="C145" s="128" t="s">
        <v>619</v>
      </c>
      <c r="D145" s="100">
        <v>37613.949999999997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129">
        <v>0</v>
      </c>
      <c r="L145" s="130">
        <v>0</v>
      </c>
      <c r="M145" s="130">
        <v>0</v>
      </c>
      <c r="N145" s="130">
        <f t="shared" si="2"/>
        <v>1</v>
      </c>
      <c r="O145" s="86"/>
      <c r="P145" s="86"/>
      <c r="Q145" s="86"/>
    </row>
    <row r="146" spans="1:17" x14ac:dyDescent="0.2">
      <c r="A146" s="86"/>
      <c r="B146" s="44" t="s">
        <v>191</v>
      </c>
      <c r="C146" s="128" t="s">
        <v>620</v>
      </c>
      <c r="D146" s="100">
        <v>30976.195</v>
      </c>
      <c r="E146" s="5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129">
        <v>0</v>
      </c>
      <c r="L146" s="130">
        <v>0</v>
      </c>
      <c r="M146" s="130">
        <v>0</v>
      </c>
      <c r="N146" s="130">
        <f t="shared" si="2"/>
        <v>1</v>
      </c>
      <c r="O146" s="86"/>
      <c r="P146" s="86"/>
      <c r="Q146" s="86"/>
    </row>
    <row r="147" spans="1:17" x14ac:dyDescent="0.2">
      <c r="A147" s="86"/>
      <c r="B147" s="44" t="s">
        <v>191</v>
      </c>
      <c r="C147" s="128" t="s">
        <v>621</v>
      </c>
      <c r="D147" s="100">
        <v>22125.85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129">
        <v>0</v>
      </c>
      <c r="L147" s="130">
        <v>0</v>
      </c>
      <c r="M147" s="130">
        <v>0</v>
      </c>
      <c r="N147" s="130">
        <f t="shared" si="2"/>
        <v>1</v>
      </c>
      <c r="O147" s="86"/>
      <c r="P147" s="86"/>
      <c r="Q147" s="86"/>
    </row>
    <row r="148" spans="1:17" x14ac:dyDescent="0.2">
      <c r="A148" s="86"/>
      <c r="B148" s="44" t="s">
        <v>191</v>
      </c>
      <c r="C148" s="128" t="s">
        <v>622</v>
      </c>
      <c r="D148" s="100">
        <v>17700.68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57">
        <v>0</v>
      </c>
      <c r="K148" s="129">
        <v>0</v>
      </c>
      <c r="L148" s="130">
        <v>0</v>
      </c>
      <c r="M148" s="130">
        <v>0</v>
      </c>
      <c r="N148" s="130">
        <f t="shared" si="2"/>
        <v>1</v>
      </c>
      <c r="O148" s="86"/>
      <c r="P148" s="86"/>
      <c r="Q148" s="86"/>
    </row>
    <row r="149" spans="1:17" x14ac:dyDescent="0.2">
      <c r="A149" s="86"/>
      <c r="B149" s="44" t="s">
        <v>191</v>
      </c>
      <c r="C149" s="128" t="s">
        <v>623</v>
      </c>
      <c r="D149" s="100">
        <v>17700.68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129">
        <v>0</v>
      </c>
      <c r="L149" s="130">
        <v>0</v>
      </c>
      <c r="M149" s="130">
        <v>0</v>
      </c>
      <c r="N149" s="130">
        <f t="shared" si="2"/>
        <v>1</v>
      </c>
      <c r="O149" s="86"/>
      <c r="P149" s="86"/>
      <c r="Q149" s="86"/>
    </row>
    <row r="150" spans="1:17" x14ac:dyDescent="0.2">
      <c r="A150" s="86"/>
      <c r="B150" s="44" t="s">
        <v>191</v>
      </c>
      <c r="C150" s="128" t="s">
        <v>624</v>
      </c>
      <c r="D150" s="100">
        <v>15488.094999999999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129">
        <v>0</v>
      </c>
      <c r="L150" s="130">
        <v>0</v>
      </c>
      <c r="M150" s="130">
        <v>0</v>
      </c>
      <c r="N150" s="130">
        <f t="shared" si="2"/>
        <v>1</v>
      </c>
      <c r="O150" s="86"/>
      <c r="P150" s="86"/>
      <c r="Q150" s="86"/>
    </row>
    <row r="151" spans="1:17" x14ac:dyDescent="0.2">
      <c r="A151" s="86"/>
      <c r="B151" s="44" t="s">
        <v>191</v>
      </c>
      <c r="C151" s="128" t="s">
        <v>625</v>
      </c>
      <c r="D151" s="100">
        <v>13275.51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129">
        <v>0</v>
      </c>
      <c r="L151" s="130">
        <v>0</v>
      </c>
      <c r="M151" s="130">
        <v>0</v>
      </c>
      <c r="N151" s="130">
        <f t="shared" si="2"/>
        <v>1</v>
      </c>
      <c r="O151" s="86"/>
      <c r="P151" s="86"/>
      <c r="Q151" s="86"/>
    </row>
    <row r="152" spans="1:17" x14ac:dyDescent="0.2">
      <c r="A152" s="86"/>
      <c r="B152" s="44" t="s">
        <v>191</v>
      </c>
      <c r="C152" s="128" t="s">
        <v>626</v>
      </c>
      <c r="D152" s="100">
        <v>13275.51</v>
      </c>
      <c r="E152" s="57">
        <v>0</v>
      </c>
      <c r="F152" s="57">
        <v>0</v>
      </c>
      <c r="G152" s="57">
        <v>0</v>
      </c>
      <c r="H152" s="57">
        <v>0</v>
      </c>
      <c r="I152" s="57">
        <v>0</v>
      </c>
      <c r="J152" s="57">
        <v>0</v>
      </c>
      <c r="K152" s="129">
        <v>0</v>
      </c>
      <c r="L152" s="130">
        <v>0</v>
      </c>
      <c r="M152" s="130">
        <v>0</v>
      </c>
      <c r="N152" s="130">
        <f t="shared" si="2"/>
        <v>1</v>
      </c>
      <c r="O152" s="86"/>
      <c r="P152" s="86"/>
      <c r="Q152" s="86"/>
    </row>
    <row r="153" spans="1:17" x14ac:dyDescent="0.2">
      <c r="A153" s="86"/>
      <c r="B153" s="44" t="s">
        <v>191</v>
      </c>
      <c r="C153" s="128" t="s">
        <v>627</v>
      </c>
      <c r="D153" s="100">
        <v>10293.66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129">
        <v>0</v>
      </c>
      <c r="L153" s="130">
        <v>0</v>
      </c>
      <c r="M153" s="130">
        <v>0</v>
      </c>
      <c r="N153" s="130">
        <f t="shared" si="2"/>
        <v>1</v>
      </c>
      <c r="O153" s="86"/>
      <c r="P153" s="86"/>
      <c r="Q153" s="86"/>
    </row>
    <row r="154" spans="1:17" x14ac:dyDescent="0.2">
      <c r="A154" s="86"/>
      <c r="B154" s="44" t="s">
        <v>191</v>
      </c>
      <c r="C154" s="128" t="s">
        <v>628</v>
      </c>
      <c r="D154" s="100">
        <v>8850.34</v>
      </c>
      <c r="E154" s="57">
        <v>0</v>
      </c>
      <c r="F154" s="57">
        <v>0</v>
      </c>
      <c r="G154" s="57">
        <v>0</v>
      </c>
      <c r="H154" s="57">
        <v>0</v>
      </c>
      <c r="I154" s="57">
        <v>0</v>
      </c>
      <c r="J154" s="57">
        <v>0</v>
      </c>
      <c r="K154" s="129">
        <v>0</v>
      </c>
      <c r="L154" s="130">
        <v>0</v>
      </c>
      <c r="M154" s="130">
        <v>0</v>
      </c>
      <c r="N154" s="130">
        <f t="shared" si="2"/>
        <v>1</v>
      </c>
      <c r="O154" s="86"/>
      <c r="P154" s="86"/>
      <c r="Q154" s="86"/>
    </row>
    <row r="155" spans="1:17" x14ac:dyDescent="0.2">
      <c r="A155" s="86"/>
      <c r="B155" s="44" t="s">
        <v>191</v>
      </c>
      <c r="C155" s="128" t="s">
        <v>629</v>
      </c>
      <c r="D155" s="100">
        <v>8850.34</v>
      </c>
      <c r="E155" s="57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129">
        <v>0</v>
      </c>
      <c r="L155" s="130">
        <v>0</v>
      </c>
      <c r="M155" s="130">
        <v>0</v>
      </c>
      <c r="N155" s="130">
        <f t="shared" si="2"/>
        <v>1</v>
      </c>
      <c r="O155" s="86"/>
      <c r="P155" s="86"/>
      <c r="Q155" s="86"/>
    </row>
    <row r="156" spans="1:17" x14ac:dyDescent="0.2">
      <c r="A156" s="86"/>
      <c r="B156" s="44" t="s">
        <v>191</v>
      </c>
      <c r="C156" s="128" t="s">
        <v>630</v>
      </c>
      <c r="D156" s="100">
        <v>6637.7550000000001</v>
      </c>
      <c r="E156" s="57">
        <v>0</v>
      </c>
      <c r="F156" s="57">
        <v>0</v>
      </c>
      <c r="G156" s="57">
        <v>0</v>
      </c>
      <c r="H156" s="57">
        <v>0</v>
      </c>
      <c r="I156" s="57">
        <v>0</v>
      </c>
      <c r="J156" s="57">
        <v>0</v>
      </c>
      <c r="K156" s="129">
        <v>0</v>
      </c>
      <c r="L156" s="130">
        <v>0</v>
      </c>
      <c r="M156" s="130">
        <v>0</v>
      </c>
      <c r="N156" s="130">
        <f t="shared" si="2"/>
        <v>1</v>
      </c>
      <c r="O156" s="86"/>
      <c r="P156" s="86"/>
      <c r="Q156" s="86"/>
    </row>
    <row r="157" spans="1:17" x14ac:dyDescent="0.2">
      <c r="A157" s="86"/>
      <c r="B157" s="44" t="s">
        <v>191</v>
      </c>
      <c r="C157" s="128" t="s">
        <v>631</v>
      </c>
      <c r="D157" s="100">
        <v>4425.17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129">
        <v>0</v>
      </c>
      <c r="L157" s="130">
        <v>0</v>
      </c>
      <c r="M157" s="130">
        <v>0</v>
      </c>
      <c r="N157" s="130">
        <f t="shared" si="2"/>
        <v>1</v>
      </c>
      <c r="O157" s="86"/>
      <c r="P157" s="86"/>
      <c r="Q157" s="86"/>
    </row>
    <row r="158" spans="1:17" x14ac:dyDescent="0.2">
      <c r="A158" s="86"/>
      <c r="B158" s="44" t="s">
        <v>191</v>
      </c>
      <c r="C158" s="128" t="s">
        <v>455</v>
      </c>
      <c r="D158" s="100">
        <v>0</v>
      </c>
      <c r="E158" s="57">
        <v>1308729.3192</v>
      </c>
      <c r="F158" s="57">
        <v>1308729.3192</v>
      </c>
      <c r="G158" s="57">
        <v>1308729.3192</v>
      </c>
      <c r="H158" s="57">
        <v>1308729.3192</v>
      </c>
      <c r="I158" s="57">
        <v>1308729.3192</v>
      </c>
      <c r="J158" s="57">
        <v>1308729.3192</v>
      </c>
      <c r="K158" s="129">
        <v>6543646.5959999999</v>
      </c>
      <c r="L158" s="130">
        <v>1</v>
      </c>
      <c r="M158" s="130">
        <v>0</v>
      </c>
      <c r="N158" s="130">
        <f t="shared" si="2"/>
        <v>0</v>
      </c>
      <c r="O158" s="86"/>
      <c r="P158" s="86"/>
      <c r="Q158" s="86"/>
    </row>
    <row r="159" spans="1:17" s="127" customFormat="1" x14ac:dyDescent="0.2">
      <c r="B159" s="122" t="s">
        <v>191</v>
      </c>
      <c r="C159" s="123" t="s">
        <v>632</v>
      </c>
      <c r="D159" s="124">
        <v>156442.5</v>
      </c>
      <c r="E159" s="124">
        <v>260737.47999999998</v>
      </c>
      <c r="F159" s="124">
        <v>134933.8503505472</v>
      </c>
      <c r="G159" s="124">
        <v>147518.42532868517</v>
      </c>
      <c r="H159" s="124">
        <v>146869.69254759853</v>
      </c>
      <c r="I159" s="124">
        <v>136954.1024021279</v>
      </c>
      <c r="J159" s="124">
        <v>189677.91731255228</v>
      </c>
      <c r="K159" s="125">
        <v>755953.98794151121</v>
      </c>
      <c r="L159" s="126">
        <v>0</v>
      </c>
      <c r="M159" s="126">
        <v>0</v>
      </c>
      <c r="N159" s="126">
        <f t="shared" si="2"/>
        <v>1</v>
      </c>
    </row>
    <row r="160" spans="1:17" x14ac:dyDescent="0.2">
      <c r="A160" s="86"/>
      <c r="B160" s="44" t="s">
        <v>191</v>
      </c>
      <c r="C160" s="128" t="s">
        <v>447</v>
      </c>
      <c r="D160" s="100">
        <v>78221.25</v>
      </c>
      <c r="E160" s="57">
        <v>156442.5</v>
      </c>
      <c r="F160" s="57">
        <v>156442.5</v>
      </c>
      <c r="G160" s="57">
        <v>156442.5</v>
      </c>
      <c r="H160" s="57">
        <v>156442.5</v>
      </c>
      <c r="I160" s="57">
        <v>156442.5</v>
      </c>
      <c r="J160" s="57">
        <v>156442.5</v>
      </c>
      <c r="K160" s="129">
        <v>782212.5</v>
      </c>
      <c r="L160" s="130">
        <v>0</v>
      </c>
      <c r="M160" s="130">
        <v>1</v>
      </c>
      <c r="N160" s="130">
        <f t="shared" si="2"/>
        <v>0</v>
      </c>
      <c r="O160" s="86"/>
      <c r="P160" s="86"/>
      <c r="Q160" s="86"/>
    </row>
    <row r="161" spans="1:17" s="127" customFormat="1" x14ac:dyDescent="0.2">
      <c r="B161" s="122" t="s">
        <v>191</v>
      </c>
      <c r="C161" s="123" t="s">
        <v>633</v>
      </c>
      <c r="D161" s="124">
        <v>52147.519999999997</v>
      </c>
      <c r="E161" s="124">
        <v>104295.03999999999</v>
      </c>
      <c r="F161" s="124">
        <v>67466.963988412172</v>
      </c>
      <c r="G161" s="124">
        <v>73759.255097379719</v>
      </c>
      <c r="H161" s="124">
        <v>73434.888520231238</v>
      </c>
      <c r="I161" s="124">
        <v>68477.090595319285</v>
      </c>
      <c r="J161" s="124">
        <v>94839.013216308842</v>
      </c>
      <c r="K161" s="125">
        <v>377977.21141765127</v>
      </c>
      <c r="L161" s="126">
        <v>0</v>
      </c>
      <c r="M161" s="126">
        <v>0</v>
      </c>
      <c r="N161" s="126">
        <f t="shared" si="2"/>
        <v>1</v>
      </c>
    </row>
    <row r="162" spans="1:17" s="127" customFormat="1" x14ac:dyDescent="0.2">
      <c r="B162" s="122" t="s">
        <v>72</v>
      </c>
      <c r="C162" s="123" t="s">
        <v>634</v>
      </c>
      <c r="D162" s="124">
        <v>463750.02</v>
      </c>
      <c r="E162" s="124">
        <v>927500.04</v>
      </c>
      <c r="F162" s="124">
        <v>299993.22977358679</v>
      </c>
      <c r="G162" s="124">
        <v>0</v>
      </c>
      <c r="H162" s="124">
        <v>0</v>
      </c>
      <c r="I162" s="124">
        <v>0</v>
      </c>
      <c r="J162" s="124">
        <v>0</v>
      </c>
      <c r="K162" s="125">
        <v>299993.22977358679</v>
      </c>
      <c r="L162" s="126">
        <v>0</v>
      </c>
      <c r="M162" s="126">
        <v>0</v>
      </c>
      <c r="N162" s="126">
        <f t="shared" si="2"/>
        <v>1</v>
      </c>
    </row>
    <row r="163" spans="1:17" x14ac:dyDescent="0.2">
      <c r="A163" s="86"/>
      <c r="B163" s="44" t="s">
        <v>72</v>
      </c>
      <c r="C163" s="128" t="s">
        <v>464</v>
      </c>
      <c r="D163" s="100">
        <v>50000</v>
      </c>
      <c r="E163" s="57">
        <v>100000</v>
      </c>
      <c r="F163" s="57">
        <v>100000</v>
      </c>
      <c r="G163" s="57">
        <v>100000</v>
      </c>
      <c r="H163" s="57">
        <v>100000</v>
      </c>
      <c r="I163" s="57">
        <v>100000</v>
      </c>
      <c r="J163" s="57">
        <v>100000</v>
      </c>
      <c r="K163" s="129">
        <v>500000</v>
      </c>
      <c r="L163" s="130">
        <v>0</v>
      </c>
      <c r="M163" s="130">
        <v>1</v>
      </c>
      <c r="N163" s="130">
        <f t="shared" si="2"/>
        <v>0</v>
      </c>
      <c r="O163" s="86"/>
      <c r="P163" s="86"/>
      <c r="Q163" s="86"/>
    </row>
    <row r="164" spans="1:17" s="127" customFormat="1" x14ac:dyDescent="0.2">
      <c r="B164" s="122" t="s">
        <v>72</v>
      </c>
      <c r="C164" s="123" t="s">
        <v>635</v>
      </c>
      <c r="D164" s="124">
        <v>50000</v>
      </c>
      <c r="E164" s="124">
        <v>100000</v>
      </c>
      <c r="F164" s="124">
        <v>64688.564277277394</v>
      </c>
      <c r="G164" s="124">
        <v>70721.728566746533</v>
      </c>
      <c r="H164" s="124">
        <v>70410.719934745925</v>
      </c>
      <c r="I164" s="124">
        <v>65657.092221566141</v>
      </c>
      <c r="J164" s="124">
        <v>45466.693917711156</v>
      </c>
      <c r="K164" s="125">
        <v>316944.79891804716</v>
      </c>
      <c r="L164" s="126">
        <v>0</v>
      </c>
      <c r="M164" s="126">
        <v>0</v>
      </c>
      <c r="N164" s="126">
        <f t="shared" si="2"/>
        <v>1</v>
      </c>
    </row>
    <row r="165" spans="1:17" x14ac:dyDescent="0.2">
      <c r="A165" s="86"/>
      <c r="B165" s="44" t="s">
        <v>77</v>
      </c>
      <c r="C165" s="128" t="s">
        <v>636</v>
      </c>
      <c r="D165" s="100">
        <v>27679.154999999999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129">
        <v>0</v>
      </c>
      <c r="L165" s="130">
        <v>0</v>
      </c>
      <c r="M165" s="130">
        <v>0</v>
      </c>
      <c r="N165" s="130">
        <f t="shared" si="2"/>
        <v>1</v>
      </c>
      <c r="O165" s="86"/>
      <c r="P165" s="86"/>
      <c r="Q165" s="86"/>
    </row>
    <row r="166" spans="1:17" s="127" customFormat="1" x14ac:dyDescent="0.2">
      <c r="B166" s="122" t="s">
        <v>77</v>
      </c>
      <c r="C166" s="123" t="s">
        <v>637</v>
      </c>
      <c r="D166" s="124">
        <v>0</v>
      </c>
      <c r="E166" s="124">
        <v>464100</v>
      </c>
      <c r="F166" s="124">
        <v>300219.62681084441</v>
      </c>
      <c r="G166" s="124">
        <v>0</v>
      </c>
      <c r="H166" s="124">
        <v>0</v>
      </c>
      <c r="I166" s="124">
        <v>0</v>
      </c>
      <c r="J166" s="124">
        <v>0</v>
      </c>
      <c r="K166" s="125">
        <v>300219.62681084441</v>
      </c>
      <c r="L166" s="126">
        <v>0</v>
      </c>
      <c r="M166" s="126">
        <v>0</v>
      </c>
      <c r="N166" s="126">
        <f t="shared" si="2"/>
        <v>1</v>
      </c>
    </row>
    <row r="167" spans="1:17" x14ac:dyDescent="0.2">
      <c r="A167" s="86"/>
      <c r="B167" s="44" t="s">
        <v>78</v>
      </c>
      <c r="C167" s="128" t="s">
        <v>638</v>
      </c>
      <c r="D167" s="100">
        <v>315878.06</v>
      </c>
      <c r="E167" s="57">
        <v>6526.375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129">
        <v>0</v>
      </c>
      <c r="L167" s="130">
        <v>0</v>
      </c>
      <c r="M167" s="130">
        <v>0</v>
      </c>
      <c r="N167" s="130">
        <f t="shared" si="2"/>
        <v>1</v>
      </c>
      <c r="O167" s="86"/>
      <c r="P167" s="86"/>
      <c r="Q167" s="86"/>
    </row>
    <row r="168" spans="1:17" x14ac:dyDescent="0.2">
      <c r="A168" s="86"/>
      <c r="B168" s="44" t="s">
        <v>78</v>
      </c>
      <c r="C168" s="128" t="s">
        <v>639</v>
      </c>
      <c r="D168" s="100">
        <v>85262.455000000002</v>
      </c>
      <c r="E168" s="57">
        <v>21495.79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129">
        <v>0</v>
      </c>
      <c r="L168" s="130">
        <v>0</v>
      </c>
      <c r="M168" s="130">
        <v>0</v>
      </c>
      <c r="N168" s="130">
        <f t="shared" si="2"/>
        <v>1</v>
      </c>
      <c r="O168" s="86"/>
      <c r="P168" s="86"/>
      <c r="Q168" s="86"/>
    </row>
    <row r="169" spans="1:17" x14ac:dyDescent="0.2">
      <c r="A169" s="86"/>
      <c r="B169" s="44" t="s">
        <v>78</v>
      </c>
      <c r="C169" s="128" t="s">
        <v>640</v>
      </c>
      <c r="D169" s="100">
        <v>64821.91</v>
      </c>
      <c r="E169" s="57">
        <v>29169.88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129">
        <v>0</v>
      </c>
      <c r="L169" s="130">
        <v>0</v>
      </c>
      <c r="M169" s="130">
        <v>0</v>
      </c>
      <c r="N169" s="130">
        <f t="shared" si="2"/>
        <v>1</v>
      </c>
      <c r="O169" s="86"/>
      <c r="P169" s="86"/>
      <c r="Q169" s="86"/>
    </row>
    <row r="170" spans="1:17" x14ac:dyDescent="0.2">
      <c r="A170" s="86"/>
      <c r="B170" s="44" t="s">
        <v>78</v>
      </c>
      <c r="C170" s="128" t="s">
        <v>641</v>
      </c>
      <c r="D170" s="100">
        <v>34663.47</v>
      </c>
      <c r="E170" s="57">
        <v>5431.98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129">
        <v>0</v>
      </c>
      <c r="L170" s="130">
        <v>0</v>
      </c>
      <c r="M170" s="130">
        <v>0</v>
      </c>
      <c r="N170" s="130">
        <f t="shared" si="2"/>
        <v>1</v>
      </c>
      <c r="O170" s="86"/>
      <c r="P170" s="86"/>
      <c r="Q170" s="86"/>
    </row>
    <row r="171" spans="1:17" x14ac:dyDescent="0.2">
      <c r="A171" s="86"/>
      <c r="B171" s="44" t="s">
        <v>78</v>
      </c>
      <c r="C171" s="128" t="s">
        <v>642</v>
      </c>
      <c r="D171" s="100">
        <v>23986.69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129">
        <v>0</v>
      </c>
      <c r="L171" s="130">
        <v>0</v>
      </c>
      <c r="M171" s="130">
        <v>0</v>
      </c>
      <c r="N171" s="130">
        <f t="shared" si="2"/>
        <v>1</v>
      </c>
      <c r="O171" s="86"/>
      <c r="P171" s="86"/>
      <c r="Q171" s="86"/>
    </row>
    <row r="172" spans="1:17" x14ac:dyDescent="0.2">
      <c r="A172" s="86"/>
      <c r="B172" s="44" t="s">
        <v>78</v>
      </c>
      <c r="C172" s="128" t="s">
        <v>643</v>
      </c>
      <c r="D172" s="100">
        <v>20316.625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129">
        <v>0</v>
      </c>
      <c r="L172" s="130">
        <v>0</v>
      </c>
      <c r="M172" s="130">
        <v>0</v>
      </c>
      <c r="N172" s="130">
        <f t="shared" si="2"/>
        <v>1</v>
      </c>
      <c r="O172" s="86"/>
      <c r="P172" s="86"/>
      <c r="Q172" s="86"/>
    </row>
    <row r="173" spans="1:17" x14ac:dyDescent="0.2">
      <c r="A173" s="86"/>
      <c r="B173" s="44" t="s">
        <v>78</v>
      </c>
      <c r="C173" s="128" t="s">
        <v>644</v>
      </c>
      <c r="D173" s="100">
        <v>12799.09</v>
      </c>
      <c r="E173" s="57">
        <v>639.94500000000005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129">
        <v>0</v>
      </c>
      <c r="L173" s="130">
        <v>0</v>
      </c>
      <c r="M173" s="130">
        <v>0</v>
      </c>
      <c r="N173" s="130">
        <f t="shared" si="2"/>
        <v>1</v>
      </c>
      <c r="O173" s="86"/>
      <c r="P173" s="86"/>
      <c r="Q173" s="86"/>
    </row>
    <row r="174" spans="1:17" s="127" customFormat="1" x14ac:dyDescent="0.2">
      <c r="B174" s="122" t="s">
        <v>78</v>
      </c>
      <c r="C174" s="123" t="s">
        <v>645</v>
      </c>
      <c r="D174" s="124">
        <v>319999.98</v>
      </c>
      <c r="E174" s="124">
        <v>574999.98</v>
      </c>
      <c r="F174" s="124">
        <v>329911.67781411472</v>
      </c>
      <c r="G174" s="124">
        <v>300567.33226432704</v>
      </c>
      <c r="H174" s="124">
        <v>239396.41961384818</v>
      </c>
      <c r="I174" s="124">
        <v>235380.67561431459</v>
      </c>
      <c r="J174" s="124">
        <v>325996.19538998901</v>
      </c>
      <c r="K174" s="125">
        <v>1431252.3006965937</v>
      </c>
      <c r="L174" s="126">
        <v>0</v>
      </c>
      <c r="M174" s="126">
        <v>0</v>
      </c>
      <c r="N174" s="126">
        <f t="shared" si="2"/>
        <v>1</v>
      </c>
    </row>
    <row r="175" spans="1:17" s="127" customFormat="1" x14ac:dyDescent="0.2">
      <c r="B175" s="122" t="s">
        <v>78</v>
      </c>
      <c r="C175" s="123" t="s">
        <v>646</v>
      </c>
      <c r="D175" s="124">
        <v>0</v>
      </c>
      <c r="E175" s="124">
        <v>0</v>
      </c>
      <c r="F175" s="124">
        <v>1364928.6803751274</v>
      </c>
      <c r="G175" s="124">
        <v>0</v>
      </c>
      <c r="H175" s="124">
        <v>0</v>
      </c>
      <c r="I175" s="124">
        <v>0</v>
      </c>
      <c r="J175" s="124">
        <v>0</v>
      </c>
      <c r="K175" s="125">
        <v>1364928.6803751274</v>
      </c>
      <c r="L175" s="126">
        <v>0</v>
      </c>
      <c r="M175" s="126">
        <v>0</v>
      </c>
      <c r="N175" s="126">
        <f t="shared" si="2"/>
        <v>1</v>
      </c>
    </row>
    <row r="176" spans="1:17" s="127" customFormat="1" x14ac:dyDescent="0.2">
      <c r="B176" s="122" t="s">
        <v>78</v>
      </c>
      <c r="C176" s="123" t="s">
        <v>647</v>
      </c>
      <c r="D176" s="124">
        <v>0</v>
      </c>
      <c r="E176" s="124">
        <v>0</v>
      </c>
      <c r="F176" s="124">
        <v>194389.16152864427</v>
      </c>
      <c r="G176" s="124">
        <v>212518.82263176475</v>
      </c>
      <c r="H176" s="124">
        <v>0</v>
      </c>
      <c r="I176" s="124">
        <v>0</v>
      </c>
      <c r="J176" s="124">
        <v>0</v>
      </c>
      <c r="K176" s="125">
        <v>406907.98416040902</v>
      </c>
      <c r="L176" s="126">
        <v>0</v>
      </c>
      <c r="M176" s="126">
        <v>0</v>
      </c>
      <c r="N176" s="126">
        <f t="shared" si="2"/>
        <v>1</v>
      </c>
    </row>
    <row r="177" spans="1:17" s="127" customFormat="1" x14ac:dyDescent="0.2">
      <c r="B177" s="122" t="s">
        <v>78</v>
      </c>
      <c r="C177" s="123" t="s">
        <v>648</v>
      </c>
      <c r="D177" s="124">
        <v>0</v>
      </c>
      <c r="E177" s="124">
        <v>0</v>
      </c>
      <c r="F177" s="124">
        <v>132288.11394703228</v>
      </c>
      <c r="G177" s="124">
        <v>144625.93491899667</v>
      </c>
      <c r="H177" s="124">
        <v>143989.92226655543</v>
      </c>
      <c r="I177" s="124">
        <v>134268.75359310274</v>
      </c>
      <c r="J177" s="124">
        <v>185958.77812343865</v>
      </c>
      <c r="K177" s="125">
        <v>741131.50284912577</v>
      </c>
      <c r="L177" s="126">
        <v>0</v>
      </c>
      <c r="M177" s="126">
        <v>0</v>
      </c>
      <c r="N177" s="126">
        <f t="shared" si="2"/>
        <v>1</v>
      </c>
    </row>
    <row r="178" spans="1:17" s="127" customFormat="1" x14ac:dyDescent="0.2">
      <c r="B178" s="122" t="s">
        <v>78</v>
      </c>
      <c r="C178" s="123" t="s">
        <v>649</v>
      </c>
      <c r="D178" s="124">
        <v>0</v>
      </c>
      <c r="E178" s="124">
        <v>0</v>
      </c>
      <c r="F178" s="124">
        <v>970328.46415916085</v>
      </c>
      <c r="G178" s="124">
        <v>1060825.9285011981</v>
      </c>
      <c r="H178" s="124">
        <v>0</v>
      </c>
      <c r="I178" s="124">
        <v>0</v>
      </c>
      <c r="J178" s="124">
        <v>0</v>
      </c>
      <c r="K178" s="125">
        <v>2031154.3926603589</v>
      </c>
      <c r="L178" s="126">
        <v>0</v>
      </c>
      <c r="M178" s="126">
        <v>0</v>
      </c>
      <c r="N178" s="126">
        <f t="shared" si="2"/>
        <v>1</v>
      </c>
    </row>
    <row r="179" spans="1:17" x14ac:dyDescent="0.2">
      <c r="A179" s="86"/>
      <c r="B179" s="44" t="s">
        <v>78</v>
      </c>
      <c r="C179" s="128" t="s">
        <v>448</v>
      </c>
      <c r="D179" s="100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38855</v>
      </c>
      <c r="K179" s="129">
        <v>38855</v>
      </c>
      <c r="L179" s="130">
        <v>0</v>
      </c>
      <c r="M179" s="130">
        <v>1</v>
      </c>
      <c r="N179" s="130">
        <f t="shared" si="2"/>
        <v>0</v>
      </c>
      <c r="O179" s="86"/>
      <c r="P179" s="86"/>
      <c r="Q179" s="86"/>
    </row>
    <row r="180" spans="1:17" x14ac:dyDescent="0.2">
      <c r="A180" s="86"/>
      <c r="B180" s="44" t="s">
        <v>71</v>
      </c>
      <c r="C180" s="128" t="s">
        <v>650</v>
      </c>
      <c r="D180" s="100">
        <v>0</v>
      </c>
      <c r="E180" s="57">
        <v>0</v>
      </c>
      <c r="F180" s="57">
        <v>0</v>
      </c>
      <c r="G180" s="57">
        <v>0</v>
      </c>
      <c r="H180" s="57">
        <v>193629.47982055129</v>
      </c>
      <c r="I180" s="57">
        <v>180557.00360930688</v>
      </c>
      <c r="J180" s="57">
        <v>0</v>
      </c>
      <c r="K180" s="129">
        <v>374186.48342985817</v>
      </c>
      <c r="L180" s="130">
        <v>0</v>
      </c>
      <c r="M180" s="130">
        <v>0</v>
      </c>
      <c r="N180" s="130">
        <f t="shared" si="2"/>
        <v>1</v>
      </c>
      <c r="O180" s="86"/>
      <c r="P180" s="86"/>
      <c r="Q180" s="86"/>
    </row>
    <row r="181" spans="1:17" x14ac:dyDescent="0.2">
      <c r="A181" s="86"/>
      <c r="B181" s="44" t="s">
        <v>78</v>
      </c>
      <c r="C181" s="128" t="s">
        <v>651</v>
      </c>
      <c r="D181" s="100">
        <v>1445752.0750000002</v>
      </c>
      <c r="E181" s="57">
        <v>356779.14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129">
        <v>0</v>
      </c>
      <c r="L181" s="130">
        <v>0</v>
      </c>
      <c r="M181" s="130">
        <v>0</v>
      </c>
      <c r="N181" s="130">
        <f t="shared" si="2"/>
        <v>1</v>
      </c>
      <c r="O181" s="86"/>
      <c r="P181" s="86"/>
      <c r="Q181" s="86"/>
    </row>
    <row r="182" spans="1:17" x14ac:dyDescent="0.2">
      <c r="A182" s="86"/>
      <c r="B182" s="44" t="s">
        <v>78</v>
      </c>
      <c r="C182" s="128" t="s">
        <v>652</v>
      </c>
      <c r="D182" s="100">
        <v>135117.19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129">
        <v>0</v>
      </c>
      <c r="L182" s="130">
        <v>0</v>
      </c>
      <c r="M182" s="130">
        <v>0</v>
      </c>
      <c r="N182" s="130">
        <f t="shared" si="2"/>
        <v>1</v>
      </c>
      <c r="O182" s="86"/>
      <c r="P182" s="86"/>
      <c r="Q182" s="86"/>
    </row>
    <row r="183" spans="1:17" x14ac:dyDescent="0.2">
      <c r="A183" s="86"/>
      <c r="B183" s="44" t="s">
        <v>78</v>
      </c>
      <c r="C183" s="128" t="s">
        <v>653</v>
      </c>
      <c r="D183" s="100">
        <v>449225.06</v>
      </c>
      <c r="E183" s="57">
        <v>317000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129">
        <v>0</v>
      </c>
      <c r="L183" s="130">
        <v>0</v>
      </c>
      <c r="M183" s="130">
        <v>0</v>
      </c>
      <c r="N183" s="130">
        <f t="shared" si="2"/>
        <v>1</v>
      </c>
      <c r="O183" s="86"/>
      <c r="P183" s="86"/>
      <c r="Q183" s="86"/>
    </row>
    <row r="184" spans="1:17" x14ac:dyDescent="0.2">
      <c r="A184" s="86"/>
      <c r="B184" s="44" t="s">
        <v>78</v>
      </c>
      <c r="C184" s="128" t="s">
        <v>449</v>
      </c>
      <c r="D184" s="100">
        <v>51125</v>
      </c>
      <c r="E184" s="57">
        <v>109918.75</v>
      </c>
      <c r="F184" s="57">
        <v>411045</v>
      </c>
      <c r="G184" s="57">
        <v>352251.25</v>
      </c>
      <c r="H184" s="57">
        <v>0</v>
      </c>
      <c r="I184" s="57">
        <v>0</v>
      </c>
      <c r="J184" s="57">
        <v>0</v>
      </c>
      <c r="K184" s="129">
        <v>763296.25</v>
      </c>
      <c r="L184" s="130">
        <v>0</v>
      </c>
      <c r="M184" s="130">
        <v>1</v>
      </c>
      <c r="N184" s="130">
        <f t="shared" si="2"/>
        <v>0</v>
      </c>
      <c r="O184" s="86"/>
      <c r="P184" s="86"/>
      <c r="Q184" s="86"/>
    </row>
    <row r="185" spans="1:17" s="127" customFormat="1" x14ac:dyDescent="0.2">
      <c r="B185" s="122" t="s">
        <v>65</v>
      </c>
      <c r="C185" s="123" t="s">
        <v>654</v>
      </c>
      <c r="D185" s="124">
        <v>0</v>
      </c>
      <c r="E185" s="124">
        <v>0</v>
      </c>
      <c r="F185" s="124">
        <v>0</v>
      </c>
      <c r="G185" s="124">
        <v>0</v>
      </c>
      <c r="H185" s="124">
        <v>0</v>
      </c>
      <c r="I185" s="124">
        <v>0</v>
      </c>
      <c r="J185" s="124">
        <v>108456.23348463063</v>
      </c>
      <c r="K185" s="125">
        <v>108456.23348463063</v>
      </c>
      <c r="L185" s="126">
        <v>0</v>
      </c>
      <c r="M185" s="126">
        <v>0</v>
      </c>
      <c r="N185" s="126">
        <f t="shared" si="2"/>
        <v>1</v>
      </c>
    </row>
    <row r="186" spans="1:17" x14ac:dyDescent="0.2">
      <c r="A186" s="86"/>
      <c r="B186" s="58"/>
      <c r="C186" s="16"/>
      <c r="D186" s="97">
        <f>SUM(D8:D185)</f>
        <v>20951424.358473726</v>
      </c>
      <c r="E186" s="41">
        <f t="shared" ref="E186:K186" si="3">SUM(E8:E185)</f>
        <v>19855577.747673728</v>
      </c>
      <c r="F186" s="41">
        <f t="shared" si="3"/>
        <v>22453268.501028635</v>
      </c>
      <c r="G186" s="41">
        <f t="shared" si="3"/>
        <v>22814263.06973663</v>
      </c>
      <c r="H186" s="41">
        <f t="shared" si="3"/>
        <v>20042558.381445318</v>
      </c>
      <c r="I186" s="41">
        <f t="shared" si="3"/>
        <v>20155181.912268676</v>
      </c>
      <c r="J186" s="41">
        <f t="shared" si="3"/>
        <v>19848218.805597991</v>
      </c>
      <c r="K186" s="41">
        <f t="shared" si="3"/>
        <v>105313490.67007731</v>
      </c>
      <c r="L186" s="41"/>
      <c r="M186" s="41"/>
      <c r="N186" s="41"/>
      <c r="O186" s="86"/>
      <c r="P186" s="86"/>
      <c r="Q186" s="86"/>
    </row>
    <row r="187" spans="1:17" x14ac:dyDescent="0.2">
      <c r="A187" s="86"/>
      <c r="B187" s="55"/>
      <c r="C187" s="86" t="s">
        <v>486</v>
      </c>
      <c r="D187" s="98"/>
      <c r="E187" s="71"/>
      <c r="F187" s="71">
        <v>6756130.4914865848</v>
      </c>
      <c r="G187" s="71">
        <v>7175918.8101945762</v>
      </c>
      <c r="H187" s="71">
        <v>4856465.371903277</v>
      </c>
      <c r="I187" s="71">
        <v>5069088.9027266316</v>
      </c>
      <c r="J187" s="71">
        <v>4723270.7960559512</v>
      </c>
      <c r="K187" s="71">
        <v>28580874.372367024</v>
      </c>
      <c r="L187" s="71"/>
      <c r="M187" s="71"/>
      <c r="N187" s="71"/>
      <c r="O187" s="86"/>
      <c r="P187" s="86"/>
      <c r="Q187" s="86"/>
    </row>
    <row r="188" spans="1:17" x14ac:dyDescent="0.2">
      <c r="A188" s="86"/>
      <c r="B188" s="55"/>
      <c r="C188" s="86" t="s">
        <v>487</v>
      </c>
      <c r="D188" s="98"/>
      <c r="E188" s="71"/>
      <c r="F188" s="71">
        <v>1930768.82</v>
      </c>
      <c r="G188" s="71">
        <v>1871975.07</v>
      </c>
      <c r="H188" s="71">
        <v>1419723.82</v>
      </c>
      <c r="I188" s="71">
        <v>1319723.82</v>
      </c>
      <c r="J188" s="71">
        <v>1358578.82</v>
      </c>
      <c r="K188" s="71">
        <v>7900770.3499999996</v>
      </c>
      <c r="L188" s="71"/>
      <c r="M188" s="71"/>
      <c r="N188" s="71"/>
      <c r="O188" s="86"/>
      <c r="P188" s="86"/>
      <c r="Q188" s="86"/>
    </row>
    <row r="189" spans="1:17" x14ac:dyDescent="0.2">
      <c r="A189" s="86"/>
      <c r="B189" s="55"/>
      <c r="C189" s="86" t="s">
        <v>655</v>
      </c>
      <c r="D189" s="98"/>
      <c r="E189" s="71"/>
      <c r="F189" s="71">
        <v>13766369.18954205</v>
      </c>
      <c r="G189" s="71">
        <v>13766369.18954205</v>
      </c>
      <c r="H189" s="71">
        <v>13766369.189542046</v>
      </c>
      <c r="I189" s="71">
        <v>13766369.189542042</v>
      </c>
      <c r="J189" s="71">
        <v>13766369.189542042</v>
      </c>
      <c r="K189" s="71">
        <v>68831845.947710246</v>
      </c>
      <c r="L189" s="71"/>
      <c r="M189" s="71"/>
      <c r="N189" s="71"/>
      <c r="O189" s="86"/>
      <c r="P189" s="86"/>
      <c r="Q189" s="86"/>
    </row>
    <row r="190" spans="1:17" x14ac:dyDescent="0.2">
      <c r="A190" s="86"/>
      <c r="B190" s="55"/>
      <c r="C190" s="86" t="s">
        <v>656</v>
      </c>
      <c r="D190" s="98"/>
      <c r="E190" s="71"/>
      <c r="F190" s="71">
        <v>21280993.547073729</v>
      </c>
      <c r="G190" s="71">
        <v>19465543.996919516</v>
      </c>
      <c r="H190" s="71">
        <v>19551524.543848168</v>
      </c>
      <c r="I190" s="71">
        <v>20967071.071448177</v>
      </c>
      <c r="J190" s="71">
        <v>15138959.976348175</v>
      </c>
      <c r="K190" s="71">
        <v>96404093.135637775</v>
      </c>
      <c r="L190" s="71"/>
      <c r="M190" s="71"/>
      <c r="N190" s="71"/>
      <c r="O190" s="86"/>
      <c r="P190" s="86"/>
      <c r="Q190" s="86"/>
    </row>
    <row r="191" spans="1:17" x14ac:dyDescent="0.2">
      <c r="A191" s="86"/>
      <c r="B191" s="55"/>
      <c r="C191" s="86" t="s">
        <v>657</v>
      </c>
      <c r="D191" s="96"/>
      <c r="E191" s="132"/>
      <c r="F191" s="71">
        <v>13766369.189542044</v>
      </c>
      <c r="G191" s="71">
        <v>13766369.189542044</v>
      </c>
      <c r="H191" s="71">
        <v>13766369.189542044</v>
      </c>
      <c r="I191" s="71">
        <v>13766369.189542044</v>
      </c>
      <c r="J191" s="71">
        <v>13766369.189542044</v>
      </c>
      <c r="K191" s="71">
        <v>68831845.947710216</v>
      </c>
      <c r="L191" s="86"/>
      <c r="M191" s="86"/>
      <c r="N191" s="86"/>
      <c r="O191" s="86"/>
      <c r="P191" s="86"/>
      <c r="Q191" s="86"/>
    </row>
    <row r="192" spans="1:17" x14ac:dyDescent="0.2">
      <c r="A192" s="86"/>
      <c r="B192" s="55"/>
      <c r="C192" s="86" t="s">
        <v>658</v>
      </c>
      <c r="D192" s="96"/>
      <c r="E192" s="132"/>
      <c r="F192" s="133">
        <v>0.64688564277277394</v>
      </c>
      <c r="G192" s="133">
        <v>0.70721728566746533</v>
      </c>
      <c r="H192" s="133">
        <v>0.70410719934745924</v>
      </c>
      <c r="I192" s="133">
        <v>0.65657092221566138</v>
      </c>
      <c r="J192" s="133">
        <v>0.90933387835422319</v>
      </c>
      <c r="K192" s="133">
        <v>0.71399298213267559</v>
      </c>
      <c r="L192" s="86"/>
      <c r="M192" s="86"/>
      <c r="N192" s="86"/>
      <c r="O192" s="86"/>
      <c r="P192" s="86"/>
      <c r="Q192" s="86"/>
    </row>
    <row r="193" spans="1:17" ht="15.75" x14ac:dyDescent="0.25">
      <c r="A193" s="78"/>
      <c r="B193" s="78"/>
      <c r="C193" s="78"/>
      <c r="D193" s="95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86"/>
      <c r="Q193" s="86"/>
    </row>
    <row r="194" spans="1:17" x14ac:dyDescent="0.2">
      <c r="A194" s="86"/>
      <c r="B194" s="55"/>
      <c r="C194" s="86"/>
      <c r="D194" s="96"/>
      <c r="E194" s="71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</row>
    <row r="195" spans="1:17" hidden="1" x14ac:dyDescent="0.2">
      <c r="A195" s="86"/>
      <c r="B195" s="55"/>
      <c r="C195" s="86"/>
      <c r="D195" s="101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</row>
    <row r="196" spans="1:17" hidden="1" x14ac:dyDescent="0.2"/>
    <row r="197" spans="1:17" hidden="1" x14ac:dyDescent="0.2"/>
    <row r="198" spans="1:17" hidden="1" x14ac:dyDescent="0.2"/>
    <row r="199" spans="1:17" hidden="1" x14ac:dyDescent="0.2"/>
    <row r="200" spans="1:17" hidden="1" x14ac:dyDescent="0.2"/>
    <row r="201" spans="1:17" hidden="1" x14ac:dyDescent="0.2"/>
    <row r="202" spans="1:17" hidden="1" x14ac:dyDescent="0.2"/>
    <row r="203" spans="1:17" hidden="1" x14ac:dyDescent="0.2"/>
    <row r="204" spans="1:17" hidden="1" x14ac:dyDescent="0.2"/>
    <row r="205" spans="1:17" hidden="1" x14ac:dyDescent="0.2"/>
    <row r="206" spans="1:17" hidden="1" x14ac:dyDescent="0.2"/>
    <row r="207" spans="1:17" hidden="1" x14ac:dyDescent="0.2"/>
    <row r="208" spans="1:17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</sheetData>
  <mergeCells count="1">
    <mergeCell ref="D6:K6"/>
  </mergeCells>
  <hyperlinks>
    <hyperlink ref="J1" location="Menu!A1" display="Menu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Q1162"/>
  <sheetViews>
    <sheetView topLeftCell="C1" zoomScaleNormal="100" workbookViewId="0">
      <selection activeCell="F1" sqref="F1:F2"/>
    </sheetView>
  </sheetViews>
  <sheetFormatPr defaultColWidth="0" defaultRowHeight="12.75" zeroHeight="1" x14ac:dyDescent="0.2"/>
  <cols>
    <col min="1" max="1" width="3.625" style="33" customWidth="1"/>
    <col min="2" max="2" width="7.125" style="56" bestFit="1" customWidth="1"/>
    <col min="3" max="3" width="53.875" style="33" bestFit="1" customWidth="1"/>
    <col min="4" max="4" width="9.875" style="99" customWidth="1"/>
    <col min="5" max="5" width="9.875" style="33" customWidth="1"/>
    <col min="6" max="7" width="12.125" style="33" bestFit="1" customWidth="1"/>
    <col min="8" max="10" width="9.875" style="33" bestFit="1" customWidth="1"/>
    <col min="11" max="14" width="11.125" style="33" customWidth="1"/>
    <col min="15" max="15" width="3.625" style="33" customWidth="1"/>
    <col min="16" max="16384" width="9" style="33" hidden="1"/>
  </cols>
  <sheetData>
    <row r="1" spans="1:17" ht="18" x14ac:dyDescent="0.25">
      <c r="A1" s="76" t="s">
        <v>662</v>
      </c>
      <c r="B1" s="52"/>
      <c r="C1" s="31"/>
      <c r="D1" s="106"/>
      <c r="E1" s="31"/>
      <c r="F1" s="139" t="s">
        <v>659</v>
      </c>
      <c r="G1" s="31"/>
      <c r="H1" s="31"/>
      <c r="I1" s="31"/>
      <c r="J1" s="32" t="s">
        <v>33</v>
      </c>
      <c r="K1" s="31"/>
      <c r="L1" s="31"/>
      <c r="M1" s="31"/>
      <c r="N1" s="31"/>
      <c r="O1" s="31"/>
      <c r="P1" s="31"/>
      <c r="Q1" s="31"/>
    </row>
    <row r="2" spans="1:17" ht="15.75" x14ac:dyDescent="0.25">
      <c r="A2" s="68" t="str">
        <f ca="1">RIGHT(CELL("filename", $A$1), LEN(CELL("filename", $A$1)) - SEARCH("]", CELL("filename", $A$1)))</f>
        <v>Project List-RRP</v>
      </c>
      <c r="B2" s="53"/>
      <c r="C2" s="69"/>
      <c r="D2" s="107"/>
      <c r="E2" s="34"/>
      <c r="F2" s="140" t="s">
        <v>660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">
      <c r="A3" s="35"/>
      <c r="B3" s="54"/>
      <c r="C3" s="35"/>
      <c r="D3" s="103"/>
      <c r="E3" s="72"/>
      <c r="F3" s="73"/>
      <c r="G3" s="73"/>
      <c r="H3" s="73"/>
      <c r="I3" s="73"/>
      <c r="J3" s="73"/>
      <c r="K3" s="35"/>
      <c r="L3" s="35"/>
      <c r="M3" s="35"/>
      <c r="N3" s="35"/>
      <c r="O3" s="37"/>
      <c r="P3" s="37"/>
      <c r="Q3" s="37"/>
    </row>
    <row r="4" spans="1:17" x14ac:dyDescent="0.2">
      <c r="A4" s="35"/>
      <c r="B4" s="54"/>
      <c r="C4" s="35"/>
      <c r="D4" s="104"/>
      <c r="E4" s="39"/>
      <c r="F4" s="73"/>
      <c r="G4" s="73"/>
      <c r="H4" s="73"/>
      <c r="I4" s="73"/>
      <c r="J4" s="39"/>
      <c r="K4" s="35"/>
      <c r="L4" s="35"/>
      <c r="M4" s="35"/>
      <c r="N4" s="35"/>
      <c r="O4" s="37"/>
      <c r="P4" s="37"/>
      <c r="Q4" s="37"/>
    </row>
    <row r="5" spans="1:17" x14ac:dyDescent="0.2">
      <c r="A5" s="35"/>
      <c r="B5" s="91" t="s">
        <v>461</v>
      </c>
      <c r="C5" s="35"/>
      <c r="D5" s="105"/>
      <c r="E5" s="71"/>
      <c r="F5" s="71"/>
      <c r="G5" s="71"/>
      <c r="H5" s="71"/>
      <c r="I5" s="71"/>
      <c r="J5" s="71"/>
      <c r="K5" s="73"/>
      <c r="L5" s="73"/>
      <c r="M5" s="73"/>
      <c r="N5" s="73"/>
      <c r="O5" s="37"/>
      <c r="P5" s="37"/>
      <c r="Q5" s="37"/>
    </row>
    <row r="6" spans="1:17" ht="12.75" customHeight="1" x14ac:dyDescent="0.2">
      <c r="A6" s="35"/>
      <c r="B6" s="54"/>
      <c r="C6" s="35"/>
      <c r="D6" s="142" t="s">
        <v>460</v>
      </c>
      <c r="E6" s="143"/>
      <c r="F6" s="143"/>
      <c r="G6" s="143"/>
      <c r="H6" s="143"/>
      <c r="I6" s="143"/>
      <c r="J6" s="143"/>
      <c r="K6" s="144"/>
      <c r="L6" s="114"/>
      <c r="M6" s="114"/>
      <c r="N6" s="114"/>
      <c r="O6" s="37"/>
      <c r="P6" s="37"/>
      <c r="Q6" s="37"/>
    </row>
    <row r="7" spans="1:17" ht="25.5" x14ac:dyDescent="0.2">
      <c r="A7" s="35"/>
      <c r="B7" s="51" t="s">
        <v>426</v>
      </c>
      <c r="C7" s="42" t="s">
        <v>470</v>
      </c>
      <c r="D7" s="102" t="s">
        <v>434</v>
      </c>
      <c r="E7" s="17" t="s">
        <v>435</v>
      </c>
      <c r="F7" s="17" t="s">
        <v>436</v>
      </c>
      <c r="G7" s="17" t="s">
        <v>437</v>
      </c>
      <c r="H7" s="17" t="s">
        <v>438</v>
      </c>
      <c r="I7" s="17" t="s">
        <v>439</v>
      </c>
      <c r="J7" s="51" t="s">
        <v>440</v>
      </c>
      <c r="K7" s="42" t="s">
        <v>453</v>
      </c>
      <c r="L7" s="17" t="s">
        <v>486</v>
      </c>
      <c r="M7" s="17" t="s">
        <v>487</v>
      </c>
      <c r="N7" s="17" t="s">
        <v>488</v>
      </c>
      <c r="O7" s="37"/>
      <c r="P7" s="37"/>
      <c r="Q7" s="37"/>
    </row>
    <row r="8" spans="1:17" s="117" customFormat="1" x14ac:dyDescent="0.2">
      <c r="A8" s="86"/>
      <c r="B8" s="134" t="s">
        <v>77</v>
      </c>
      <c r="C8" s="134" t="s">
        <v>459</v>
      </c>
      <c r="D8" s="138">
        <v>0</v>
      </c>
      <c r="E8" s="138">
        <v>0</v>
      </c>
      <c r="F8" s="137">
        <v>2860142.8871428575</v>
      </c>
      <c r="G8" s="137">
        <v>2860142.8871428575</v>
      </c>
      <c r="H8" s="137">
        <v>0</v>
      </c>
      <c r="I8" s="137">
        <v>0</v>
      </c>
      <c r="J8" s="137">
        <v>0</v>
      </c>
      <c r="K8" s="41">
        <f t="shared" ref="K8" si="0">SUM(F8:J8)</f>
        <v>5720285.7742857151</v>
      </c>
      <c r="L8" s="130">
        <v>1</v>
      </c>
      <c r="M8" s="130">
        <v>0</v>
      </c>
      <c r="N8" s="130">
        <v>0</v>
      </c>
      <c r="O8" s="130"/>
    </row>
    <row r="9" spans="1:17" s="116" customFormat="1" x14ac:dyDescent="0.2">
      <c r="A9" s="86"/>
      <c r="B9" s="134" t="s">
        <v>71</v>
      </c>
      <c r="C9" s="134" t="s">
        <v>463</v>
      </c>
      <c r="D9" s="135">
        <v>483500</v>
      </c>
      <c r="E9" s="135">
        <v>425000</v>
      </c>
      <c r="F9" s="135">
        <v>425000</v>
      </c>
      <c r="G9" s="135">
        <v>425000</v>
      </c>
      <c r="H9" s="135">
        <v>425000</v>
      </c>
      <c r="I9" s="135">
        <v>425000</v>
      </c>
      <c r="J9" s="135">
        <v>425000</v>
      </c>
      <c r="K9" s="41">
        <f t="shared" ref="K9:K11" si="1">SUM(F9:J9)</f>
        <v>2125000</v>
      </c>
      <c r="L9" s="130">
        <v>0</v>
      </c>
      <c r="M9" s="130">
        <v>1</v>
      </c>
      <c r="N9" s="130">
        <v>0</v>
      </c>
      <c r="O9" s="130"/>
    </row>
    <row r="10" spans="1:17" s="116" customFormat="1" x14ac:dyDescent="0.2">
      <c r="A10" s="86"/>
      <c r="B10" s="134" t="s">
        <v>72</v>
      </c>
      <c r="C10" s="134" t="s">
        <v>454</v>
      </c>
      <c r="D10" s="135">
        <v>200000</v>
      </c>
      <c r="E10" s="135">
        <v>200000</v>
      </c>
      <c r="F10" s="135">
        <v>200000</v>
      </c>
      <c r="G10" s="135">
        <v>200000</v>
      </c>
      <c r="H10" s="135">
        <v>100000</v>
      </c>
      <c r="I10" s="135">
        <v>0</v>
      </c>
      <c r="J10" s="135">
        <v>0</v>
      </c>
      <c r="K10" s="41">
        <f t="shared" si="1"/>
        <v>500000</v>
      </c>
      <c r="L10" s="130">
        <v>0</v>
      </c>
      <c r="M10" s="130">
        <v>1</v>
      </c>
      <c r="N10" s="130">
        <v>0</v>
      </c>
      <c r="O10" s="130"/>
    </row>
    <row r="11" spans="1:17" s="116" customFormat="1" x14ac:dyDescent="0.2">
      <c r="A11" s="86"/>
      <c r="B11" s="134" t="s">
        <v>71</v>
      </c>
      <c r="C11" s="134" t="s">
        <v>471</v>
      </c>
      <c r="D11" s="135">
        <v>177015.655</v>
      </c>
      <c r="E11" s="135">
        <v>177831.29499999998</v>
      </c>
      <c r="F11" s="135">
        <v>127031.28</v>
      </c>
      <c r="G11" s="135">
        <v>127031.28</v>
      </c>
      <c r="H11" s="135">
        <v>127031.28</v>
      </c>
      <c r="I11" s="135">
        <v>127031.28</v>
      </c>
      <c r="J11" s="135">
        <v>127031.28</v>
      </c>
      <c r="K11" s="41">
        <f t="shared" si="1"/>
        <v>635156.4</v>
      </c>
      <c r="L11" s="130">
        <v>0</v>
      </c>
      <c r="M11" s="130">
        <v>1</v>
      </c>
      <c r="N11" s="130">
        <v>0</v>
      </c>
      <c r="O11" s="130"/>
    </row>
    <row r="12" spans="1:17" s="116" customFormat="1" x14ac:dyDescent="0.2">
      <c r="A12" s="86"/>
      <c r="B12" s="134" t="s">
        <v>74</v>
      </c>
      <c r="C12" s="134" t="s">
        <v>457</v>
      </c>
      <c r="D12" s="135">
        <v>255625</v>
      </c>
      <c r="E12" s="135">
        <v>511250.04</v>
      </c>
      <c r="F12" s="135">
        <v>511250.04</v>
      </c>
      <c r="G12" s="135">
        <v>511250.04</v>
      </c>
      <c r="H12" s="135">
        <v>511250.04</v>
      </c>
      <c r="I12" s="135">
        <v>511250.04</v>
      </c>
      <c r="J12" s="135">
        <v>511250.04</v>
      </c>
      <c r="K12" s="41">
        <f t="shared" ref="K12:K15" si="2">SUM(F12:J12)</f>
        <v>2556250.1999999997</v>
      </c>
      <c r="L12" s="130">
        <v>0</v>
      </c>
      <c r="M12" s="130">
        <v>1</v>
      </c>
      <c r="N12" s="130">
        <v>0</v>
      </c>
      <c r="O12" s="130"/>
    </row>
    <row r="13" spans="1:17" s="117" customFormat="1" x14ac:dyDescent="0.2">
      <c r="A13" s="86"/>
      <c r="B13" s="134" t="s">
        <v>389</v>
      </c>
      <c r="C13" s="134" t="s">
        <v>458</v>
      </c>
      <c r="D13" s="138">
        <v>0</v>
      </c>
      <c r="E13" s="138">
        <v>0</v>
      </c>
      <c r="F13" s="137">
        <v>1102387.0612222408</v>
      </c>
      <c r="G13" s="137">
        <v>1152379.4695333363</v>
      </c>
      <c r="H13" s="137">
        <v>1200760.1885609904</v>
      </c>
      <c r="I13" s="137">
        <v>1319723.0018678526</v>
      </c>
      <c r="J13" s="137">
        <v>1876685.2162128633</v>
      </c>
      <c r="K13" s="41">
        <f t="shared" si="2"/>
        <v>6651934.9373972826</v>
      </c>
      <c r="L13" s="130">
        <v>1</v>
      </c>
      <c r="M13" s="130">
        <v>0</v>
      </c>
      <c r="N13" s="130">
        <v>0</v>
      </c>
      <c r="O13" s="130"/>
    </row>
    <row r="14" spans="1:17" s="116" customFormat="1" x14ac:dyDescent="0.2">
      <c r="A14" s="86"/>
      <c r="B14" s="134" t="s">
        <v>389</v>
      </c>
      <c r="C14" s="134" t="s">
        <v>456</v>
      </c>
      <c r="D14" s="135">
        <v>0</v>
      </c>
      <c r="E14" s="135">
        <v>0</v>
      </c>
      <c r="F14" s="135">
        <v>833248.59898834408</v>
      </c>
      <c r="G14" s="135">
        <v>616657.68717046594</v>
      </c>
      <c r="H14" s="135">
        <v>598252.72521361359</v>
      </c>
      <c r="I14" s="135">
        <v>609572.40998644102</v>
      </c>
      <c r="J14" s="135">
        <v>631983.74365203734</v>
      </c>
      <c r="K14" s="41">
        <f t="shared" si="2"/>
        <v>3289715.1650109021</v>
      </c>
      <c r="L14" s="130">
        <v>1</v>
      </c>
      <c r="M14" s="130">
        <v>0</v>
      </c>
      <c r="N14" s="130">
        <v>0</v>
      </c>
      <c r="O14" s="130"/>
    </row>
    <row r="15" spans="1:17" s="116" customFormat="1" x14ac:dyDescent="0.2">
      <c r="A15" s="86"/>
      <c r="B15" s="134" t="s">
        <v>70</v>
      </c>
      <c r="C15" s="134" t="s">
        <v>469</v>
      </c>
      <c r="D15" s="135">
        <v>0</v>
      </c>
      <c r="E15" s="135">
        <v>0</v>
      </c>
      <c r="F15" s="135">
        <v>2249408.5240525324</v>
      </c>
      <c r="G15" s="135">
        <v>2871585.3658536579</v>
      </c>
      <c r="H15" s="135">
        <v>2608358.2739212005</v>
      </c>
      <c r="I15" s="135">
        <v>2775865.866191369</v>
      </c>
      <c r="J15" s="135">
        <v>2249408.5240525324</v>
      </c>
      <c r="K15" s="41">
        <f t="shared" si="2"/>
        <v>12754626.554071292</v>
      </c>
      <c r="L15" s="130">
        <v>1</v>
      </c>
      <c r="M15" s="130">
        <v>0</v>
      </c>
      <c r="N15" s="130">
        <v>0</v>
      </c>
      <c r="O15" s="130"/>
    </row>
    <row r="16" spans="1:17" s="116" customFormat="1" x14ac:dyDescent="0.2">
      <c r="A16" s="86"/>
      <c r="B16" s="134" t="s">
        <v>191</v>
      </c>
      <c r="C16" s="134" t="s">
        <v>455</v>
      </c>
      <c r="D16" s="135">
        <v>0</v>
      </c>
      <c r="E16" s="135">
        <v>1308729.3192</v>
      </c>
      <c r="F16" s="135">
        <v>1308729.3192</v>
      </c>
      <c r="G16" s="135">
        <v>1308729.3192</v>
      </c>
      <c r="H16" s="135">
        <v>1308729.3192</v>
      </c>
      <c r="I16" s="135">
        <v>1308729.3192</v>
      </c>
      <c r="J16" s="135">
        <v>1308729.3192</v>
      </c>
      <c r="K16" s="41">
        <f t="shared" ref="K16:K18" si="3">SUM(F16:J16)</f>
        <v>6543646.5959999999</v>
      </c>
      <c r="L16" s="130">
        <v>1</v>
      </c>
      <c r="M16" s="130">
        <v>0</v>
      </c>
      <c r="N16" s="130">
        <v>0</v>
      </c>
      <c r="O16" s="130"/>
    </row>
    <row r="17" spans="1:17" s="116" customFormat="1" x14ac:dyDescent="0.2">
      <c r="A17" s="86"/>
      <c r="B17" s="134" t="s">
        <v>191</v>
      </c>
      <c r="C17" s="134" t="s">
        <v>447</v>
      </c>
      <c r="D17" s="135">
        <v>78221.25</v>
      </c>
      <c r="E17" s="135">
        <v>156442.5</v>
      </c>
      <c r="F17" s="135">
        <v>156442.5</v>
      </c>
      <c r="G17" s="135">
        <v>156442.5</v>
      </c>
      <c r="H17" s="135">
        <v>156442.5</v>
      </c>
      <c r="I17" s="135">
        <v>156442.5</v>
      </c>
      <c r="J17" s="135">
        <v>156442.5</v>
      </c>
      <c r="K17" s="41">
        <f t="shared" si="3"/>
        <v>782212.5</v>
      </c>
      <c r="L17" s="130">
        <v>0</v>
      </c>
      <c r="M17" s="130">
        <v>1</v>
      </c>
      <c r="N17" s="130">
        <v>0</v>
      </c>
      <c r="O17" s="130"/>
    </row>
    <row r="18" spans="1:17" s="116" customFormat="1" x14ac:dyDescent="0.2">
      <c r="A18" s="86"/>
      <c r="B18" s="134" t="s">
        <v>72</v>
      </c>
      <c r="C18" s="134" t="s">
        <v>464</v>
      </c>
      <c r="D18" s="135">
        <v>50000</v>
      </c>
      <c r="E18" s="135">
        <v>100000</v>
      </c>
      <c r="F18" s="135">
        <v>100000</v>
      </c>
      <c r="G18" s="135">
        <v>100000</v>
      </c>
      <c r="H18" s="135">
        <v>100000</v>
      </c>
      <c r="I18" s="135">
        <v>100000</v>
      </c>
      <c r="J18" s="135">
        <v>100000</v>
      </c>
      <c r="K18" s="41">
        <f t="shared" si="3"/>
        <v>500000</v>
      </c>
      <c r="L18" s="130">
        <v>0</v>
      </c>
      <c r="M18" s="130">
        <v>1</v>
      </c>
      <c r="N18" s="130">
        <v>0</v>
      </c>
      <c r="O18" s="130"/>
    </row>
    <row r="19" spans="1:17" s="116" customFormat="1" x14ac:dyDescent="0.2">
      <c r="A19" s="86"/>
      <c r="B19" s="134" t="s">
        <v>78</v>
      </c>
      <c r="C19" s="134" t="s">
        <v>448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38855</v>
      </c>
      <c r="K19" s="41">
        <f t="shared" ref="K19:K21" si="4">SUM(F19:J19)</f>
        <v>38855</v>
      </c>
      <c r="L19" s="130">
        <v>0</v>
      </c>
      <c r="M19" s="130">
        <v>1</v>
      </c>
      <c r="N19" s="130">
        <v>0</v>
      </c>
      <c r="O19" s="130"/>
    </row>
    <row r="20" spans="1:17" s="116" customFormat="1" x14ac:dyDescent="0.2">
      <c r="A20" s="86"/>
      <c r="B20" s="134" t="s">
        <v>78</v>
      </c>
      <c r="C20" s="134" t="s">
        <v>449</v>
      </c>
      <c r="D20" s="135">
        <v>51125</v>
      </c>
      <c r="E20" s="135">
        <v>109918.75</v>
      </c>
      <c r="F20" s="135">
        <v>411045</v>
      </c>
      <c r="G20" s="135">
        <v>352251.25</v>
      </c>
      <c r="H20" s="135">
        <v>0</v>
      </c>
      <c r="I20" s="135">
        <v>0</v>
      </c>
      <c r="J20" s="135">
        <v>0</v>
      </c>
      <c r="K20" s="41">
        <f t="shared" si="4"/>
        <v>763296.25</v>
      </c>
      <c r="L20" s="130">
        <v>0</v>
      </c>
      <c r="M20" s="130">
        <v>1</v>
      </c>
      <c r="N20" s="130">
        <v>0</v>
      </c>
      <c r="O20" s="130"/>
    </row>
    <row r="21" spans="1:17" x14ac:dyDescent="0.2">
      <c r="A21" s="86"/>
      <c r="B21" s="134" t="s">
        <v>65</v>
      </c>
      <c r="C21" s="134" t="s">
        <v>489</v>
      </c>
      <c r="D21" s="135">
        <v>0</v>
      </c>
      <c r="E21" s="135">
        <v>0</v>
      </c>
      <c r="F21" s="135">
        <v>13766369.189542044</v>
      </c>
      <c r="G21" s="135">
        <v>13766369.189542044</v>
      </c>
      <c r="H21" s="135">
        <v>13766369.189542044</v>
      </c>
      <c r="I21" s="135">
        <v>13766369.189542044</v>
      </c>
      <c r="J21" s="135">
        <v>13766369.189542044</v>
      </c>
      <c r="K21" s="41">
        <f t="shared" si="4"/>
        <v>68831845.947710216</v>
      </c>
      <c r="L21" s="115"/>
      <c r="M21" s="115"/>
      <c r="N21" s="115"/>
      <c r="O21" s="86"/>
      <c r="P21" s="86"/>
      <c r="Q21" s="86"/>
    </row>
    <row r="22" spans="1:17" x14ac:dyDescent="0.2">
      <c r="A22" s="37"/>
      <c r="B22" s="58"/>
      <c r="C22" s="16"/>
      <c r="D22" s="97">
        <f t="shared" ref="D22:K22" si="5">SUM(D8:D21)</f>
        <v>1295486.905</v>
      </c>
      <c r="E22" s="41">
        <f t="shared" si="5"/>
        <v>2989171.9041999998</v>
      </c>
      <c r="F22" s="41">
        <f t="shared" si="5"/>
        <v>24051054.400148019</v>
      </c>
      <c r="G22" s="41">
        <f t="shared" si="5"/>
        <v>24447838.988442361</v>
      </c>
      <c r="H22" s="41">
        <f t="shared" si="5"/>
        <v>20902193.516437851</v>
      </c>
      <c r="I22" s="41">
        <f t="shared" si="5"/>
        <v>21099983.606787704</v>
      </c>
      <c r="J22" s="41">
        <f t="shared" si="5"/>
        <v>21191754.812659476</v>
      </c>
      <c r="K22" s="41">
        <f t="shared" si="5"/>
        <v>111692825.32447541</v>
      </c>
      <c r="L22" s="41"/>
      <c r="M22" s="41"/>
      <c r="N22" s="41"/>
      <c r="O22" s="37"/>
      <c r="P22" s="37"/>
      <c r="Q22" s="37"/>
    </row>
    <row r="23" spans="1:17" x14ac:dyDescent="0.2">
      <c r="A23" s="37"/>
      <c r="B23" s="55"/>
      <c r="C23" s="37"/>
      <c r="D23" s="98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37"/>
      <c r="P23" s="37"/>
      <c r="Q23" s="37"/>
    </row>
    <row r="24" spans="1:17" hidden="1" x14ac:dyDescent="0.2">
      <c r="A24" s="86"/>
      <c r="B24" s="55"/>
      <c r="C24" s="86"/>
      <c r="D24" s="98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86"/>
      <c r="P24" s="86"/>
      <c r="Q24" s="86"/>
    </row>
    <row r="25" spans="1:17" hidden="1" x14ac:dyDescent="0.2">
      <c r="A25" s="86"/>
      <c r="B25" s="55"/>
      <c r="C25" s="86"/>
      <c r="D25" s="98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86"/>
      <c r="P25" s="86"/>
      <c r="Q25" s="86"/>
    </row>
    <row r="26" spans="1:17" hidden="1" x14ac:dyDescent="0.2">
      <c r="A26" s="86"/>
      <c r="B26" s="55"/>
      <c r="C26" s="81"/>
      <c r="D26" s="98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6"/>
      <c r="P26" s="86"/>
      <c r="Q26" s="86"/>
    </row>
    <row r="27" spans="1:17" hidden="1" x14ac:dyDescent="0.2">
      <c r="A27" s="86"/>
      <c r="B27" s="55"/>
      <c r="C27" s="86"/>
      <c r="D27" s="98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86"/>
      <c r="P27" s="86"/>
      <c r="Q27" s="86"/>
    </row>
    <row r="28" spans="1:17" hidden="1" x14ac:dyDescent="0.2">
      <c r="A28" s="86"/>
      <c r="B28" s="55"/>
      <c r="C28" s="86"/>
      <c r="D28" s="98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86"/>
      <c r="P28" s="86"/>
      <c r="Q28" s="86"/>
    </row>
    <row r="29" spans="1:17" hidden="1" x14ac:dyDescent="0.2">
      <c r="A29" s="86"/>
      <c r="B29" s="55"/>
      <c r="C29" s="86"/>
      <c r="D29" s="98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86"/>
      <c r="P29" s="86"/>
      <c r="Q29" s="86"/>
    </row>
    <row r="30" spans="1:17" hidden="1" x14ac:dyDescent="0.2">
      <c r="A30" s="37"/>
      <c r="B30" s="55"/>
      <c r="C30" s="37"/>
      <c r="D30" s="96"/>
      <c r="E30" s="88"/>
      <c r="F30" s="88"/>
      <c r="G30" s="37"/>
      <c r="H30" s="37"/>
      <c r="I30" s="37"/>
      <c r="J30" s="37"/>
      <c r="K30" s="37"/>
      <c r="L30" s="86"/>
      <c r="M30" s="86"/>
      <c r="N30" s="86"/>
      <c r="O30" s="37"/>
      <c r="P30" s="37"/>
      <c r="Q30" s="37"/>
    </row>
    <row r="31" spans="1:17" s="80" customFormat="1" ht="15.75" x14ac:dyDescent="0.25">
      <c r="A31" s="78"/>
      <c r="B31" s="78" t="s">
        <v>432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17" hidden="1" x14ac:dyDescent="0.2">
      <c r="A32" s="37"/>
      <c r="B32" s="55"/>
      <c r="C32" s="37"/>
      <c r="D32" s="96"/>
      <c r="E32" s="71"/>
      <c r="F32" s="37"/>
      <c r="G32" s="37"/>
      <c r="H32" s="37"/>
      <c r="I32" s="37"/>
      <c r="J32" s="37"/>
      <c r="K32" s="37"/>
      <c r="L32" s="86"/>
      <c r="M32" s="86"/>
      <c r="N32" s="86"/>
      <c r="O32" s="37"/>
      <c r="P32" s="37"/>
      <c r="Q32" s="37"/>
    </row>
    <row r="33" spans="1:17" hidden="1" x14ac:dyDescent="0.2">
      <c r="A33" s="37"/>
      <c r="B33" s="55"/>
      <c r="C33" s="37"/>
      <c r="D33" s="101"/>
      <c r="E33" s="37"/>
      <c r="F33" s="37"/>
      <c r="G33" s="37"/>
      <c r="H33" s="37"/>
      <c r="I33" s="37"/>
      <c r="J33" s="37"/>
      <c r="K33" s="37"/>
      <c r="L33" s="86"/>
      <c r="M33" s="86"/>
      <c r="N33" s="86"/>
      <c r="O33" s="37"/>
      <c r="P33" s="37"/>
      <c r="Q33" s="37"/>
    </row>
    <row r="34" spans="1:17" hidden="1" x14ac:dyDescent="0.2"/>
    <row r="35" spans="1:17" hidden="1" x14ac:dyDescent="0.2"/>
    <row r="36" spans="1:17" hidden="1" x14ac:dyDescent="0.2"/>
    <row r="37" spans="1:17" hidden="1" x14ac:dyDescent="0.2"/>
    <row r="38" spans="1:17" hidden="1" x14ac:dyDescent="0.2"/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</sheetData>
  <autoFilter ref="A7:Q22" xr:uid="{00000000-0009-0000-0000-000002000000}"/>
  <mergeCells count="1">
    <mergeCell ref="D6:K6"/>
  </mergeCells>
  <hyperlinks>
    <hyperlink ref="J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R67"/>
  <sheetViews>
    <sheetView showGridLines="0" zoomScale="85" zoomScaleNormal="85" workbookViewId="0"/>
  </sheetViews>
  <sheetFormatPr defaultColWidth="0" defaultRowHeight="12.75" zeroHeight="1" x14ac:dyDescent="0.2"/>
  <cols>
    <col min="1" max="1" width="3.625" style="80" customWidth="1"/>
    <col min="2" max="2" width="20.625" style="80" customWidth="1"/>
    <col min="3" max="3" width="50.625" style="80" customWidth="1"/>
    <col min="4" max="4" width="3.625" style="80" customWidth="1"/>
    <col min="5" max="5" width="9" style="80" hidden="1" customWidth="1"/>
    <col min="6" max="6" width="3.625" style="80" hidden="1" customWidth="1"/>
    <col min="7" max="14" width="9" style="80" hidden="1" customWidth="1"/>
    <col min="15" max="16" width="0" style="80" hidden="1" customWidth="1"/>
    <col min="17" max="17" width="9" style="80" hidden="1" customWidth="1"/>
    <col min="18" max="18" width="3.625" style="80" hidden="1" customWidth="1"/>
    <col min="19" max="16384" width="9" style="80" hidden="1"/>
  </cols>
  <sheetData>
    <row r="1" spans="1:14" ht="18" x14ac:dyDescent="0.25">
      <c r="A1" s="76" t="str">
        <f>'Project List-RRP'!A1</f>
        <v>United Energy - Augmentation</v>
      </c>
      <c r="B1" s="76"/>
      <c r="C1" s="78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 x14ac:dyDescent="0.25">
      <c r="A2" s="78" t="str">
        <f ca="1">RIGHT(CELL("filename", $A$1), LEN(CELL("filename", $A$1)) - SEARCH("]", CELL("filename", $A$1)))</f>
        <v>Material Code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x14ac:dyDescent="0.2">
      <c r="A4" s="77"/>
      <c r="B4" s="42" t="s">
        <v>426</v>
      </c>
      <c r="C4" s="93" t="s">
        <v>42</v>
      </c>
      <c r="D4" s="85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x14ac:dyDescent="0.2">
      <c r="A5" s="77"/>
      <c r="B5" s="113" t="s">
        <v>64</v>
      </c>
      <c r="C5" s="8" t="s">
        <v>81</v>
      </c>
      <c r="D5" s="85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x14ac:dyDescent="0.2">
      <c r="A6" s="77"/>
      <c r="B6" s="113" t="s">
        <v>63</v>
      </c>
      <c r="C6" s="8" t="s">
        <v>429</v>
      </c>
      <c r="D6" s="85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x14ac:dyDescent="0.2">
      <c r="A7" s="77"/>
      <c r="B7" s="113" t="s">
        <v>65</v>
      </c>
      <c r="C7" s="8" t="s">
        <v>428</v>
      </c>
      <c r="D7" s="85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x14ac:dyDescent="0.2">
      <c r="A8" s="77"/>
      <c r="B8" s="113" t="s">
        <v>66</v>
      </c>
      <c r="C8" s="8" t="s">
        <v>83</v>
      </c>
      <c r="D8" s="85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">
      <c r="A9" s="77"/>
      <c r="B9" s="113" t="s">
        <v>67</v>
      </c>
      <c r="C9" s="8" t="s">
        <v>84</v>
      </c>
      <c r="D9" s="85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x14ac:dyDescent="0.2">
      <c r="A10" s="77"/>
      <c r="B10" s="113" t="s">
        <v>68</v>
      </c>
      <c r="C10" s="8" t="s">
        <v>462</v>
      </c>
      <c r="D10" s="85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2">
      <c r="A11" s="77"/>
      <c r="B11" s="113" t="s">
        <v>69</v>
      </c>
      <c r="C11" s="8" t="s">
        <v>86</v>
      </c>
      <c r="D11" s="85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x14ac:dyDescent="0.2">
      <c r="A12" s="77"/>
      <c r="B12" s="113" t="s">
        <v>71</v>
      </c>
      <c r="C12" s="8" t="s">
        <v>465</v>
      </c>
      <c r="D12" s="85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x14ac:dyDescent="0.2">
      <c r="A13" s="77"/>
      <c r="B13" s="113" t="s">
        <v>72</v>
      </c>
      <c r="C13" s="8" t="s">
        <v>466</v>
      </c>
      <c r="D13" s="85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x14ac:dyDescent="0.2">
      <c r="A14" s="77"/>
      <c r="B14" s="8" t="s">
        <v>74</v>
      </c>
      <c r="C14" s="8" t="s">
        <v>91</v>
      </c>
      <c r="D14" s="85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x14ac:dyDescent="0.2">
      <c r="A15" s="77"/>
      <c r="B15" s="8" t="s">
        <v>70</v>
      </c>
      <c r="C15" s="8" t="s">
        <v>87</v>
      </c>
      <c r="D15" s="85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x14ac:dyDescent="0.2">
      <c r="A16" s="77"/>
      <c r="B16" s="8" t="s">
        <v>78</v>
      </c>
      <c r="C16" s="8" t="s">
        <v>467</v>
      </c>
      <c r="D16" s="85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x14ac:dyDescent="0.2">
      <c r="A17" s="77"/>
      <c r="B17" s="8" t="s">
        <v>77</v>
      </c>
      <c r="C17" s="8" t="s">
        <v>427</v>
      </c>
      <c r="D17" s="85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1:14" x14ac:dyDescent="0.2">
      <c r="A18" s="77"/>
      <c r="B18" s="8" t="s">
        <v>191</v>
      </c>
      <c r="C18" s="8" t="s">
        <v>192</v>
      </c>
      <c r="D18" s="85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x14ac:dyDescent="0.2">
      <c r="A19" s="77"/>
      <c r="B19" s="8" t="s">
        <v>195</v>
      </c>
      <c r="C19" s="8" t="s">
        <v>196</v>
      </c>
      <c r="D19" s="85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x14ac:dyDescent="0.2">
      <c r="A20" s="77"/>
      <c r="B20" s="8" t="s">
        <v>197</v>
      </c>
      <c r="C20" s="8" t="s">
        <v>198</v>
      </c>
      <c r="D20" s="85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x14ac:dyDescent="0.2">
      <c r="A21" s="77"/>
      <c r="B21" s="8" t="s">
        <v>205</v>
      </c>
      <c r="C21" s="8" t="s">
        <v>206</v>
      </c>
      <c r="D21" s="85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x14ac:dyDescent="0.2">
      <c r="A22" s="77"/>
      <c r="B22" s="8" t="s">
        <v>389</v>
      </c>
      <c r="C22" s="8" t="s">
        <v>390</v>
      </c>
      <c r="D22" s="85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x14ac:dyDescent="0.2">
      <c r="A23" s="77"/>
      <c r="B23" s="74"/>
      <c r="C23" s="77"/>
      <c r="D23" s="85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4" ht="15.75" x14ac:dyDescent="0.25">
      <c r="A24" s="78"/>
      <c r="B24" s="78" t="s">
        <v>432</v>
      </c>
      <c r="C24" s="78"/>
      <c r="D24" s="78"/>
      <c r="E24" s="78"/>
      <c r="F24" s="78"/>
    </row>
    <row r="25" spans="1:14" x14ac:dyDescent="0.2">
      <c r="A25" s="85"/>
      <c r="B25" s="85"/>
      <c r="C25" s="85"/>
      <c r="D25" s="85"/>
      <c r="E25" s="85"/>
      <c r="F25" s="85"/>
    </row>
    <row r="26" spans="1:14" hidden="1" x14ac:dyDescent="0.2">
      <c r="A26" s="85"/>
      <c r="B26" s="85"/>
      <c r="C26" s="85"/>
      <c r="D26" s="85"/>
      <c r="E26" s="85"/>
      <c r="F26" s="85"/>
    </row>
    <row r="27" spans="1:14" hidden="1" x14ac:dyDescent="0.2">
      <c r="A27" s="85"/>
      <c r="B27" s="85"/>
      <c r="C27" s="85"/>
      <c r="D27" s="85"/>
      <c r="E27" s="85"/>
      <c r="F27" s="85"/>
    </row>
    <row r="28" spans="1:14" hidden="1" x14ac:dyDescent="0.2">
      <c r="A28" s="85"/>
      <c r="B28" s="85"/>
      <c r="C28" s="85"/>
      <c r="D28" s="85"/>
      <c r="E28" s="85"/>
      <c r="F28" s="85"/>
    </row>
    <row r="29" spans="1:14" hidden="1" x14ac:dyDescent="0.2">
      <c r="A29" s="85"/>
      <c r="B29" s="85"/>
      <c r="C29" s="85"/>
      <c r="D29" s="85"/>
      <c r="E29" s="85"/>
      <c r="F29" s="85"/>
    </row>
    <row r="30" spans="1:14" hidden="1" x14ac:dyDescent="0.2">
      <c r="A30" s="85"/>
      <c r="B30" s="85"/>
      <c r="C30" s="85"/>
      <c r="D30" s="85"/>
      <c r="E30" s="85"/>
      <c r="F30" s="85"/>
    </row>
    <row r="31" spans="1:14" hidden="1" x14ac:dyDescent="0.2">
      <c r="A31" s="85"/>
      <c r="B31" s="85"/>
      <c r="C31" s="85"/>
      <c r="D31" s="85"/>
      <c r="E31" s="85"/>
      <c r="F31" s="85"/>
    </row>
    <row r="32" spans="1:14" hidden="1" x14ac:dyDescent="0.2">
      <c r="A32" s="85"/>
      <c r="B32" s="85"/>
      <c r="C32" s="85"/>
      <c r="D32" s="85"/>
      <c r="E32" s="85"/>
      <c r="F32" s="85"/>
    </row>
    <row r="33" spans="1:6" hidden="1" x14ac:dyDescent="0.2">
      <c r="A33" s="85"/>
      <c r="B33" s="85"/>
      <c r="C33" s="85"/>
      <c r="D33" s="85"/>
      <c r="E33" s="85"/>
      <c r="F33" s="85"/>
    </row>
    <row r="34" spans="1:6" hidden="1" x14ac:dyDescent="0.2">
      <c r="A34" s="85"/>
      <c r="B34" s="85"/>
      <c r="C34" s="85"/>
      <c r="D34" s="85"/>
      <c r="E34" s="85"/>
      <c r="F34" s="85"/>
    </row>
    <row r="35" spans="1:6" hidden="1" x14ac:dyDescent="0.2">
      <c r="A35" s="85"/>
      <c r="B35" s="85"/>
      <c r="C35" s="85"/>
      <c r="D35" s="85"/>
      <c r="E35" s="85"/>
      <c r="F35" s="85"/>
    </row>
    <row r="36" spans="1:6" hidden="1" x14ac:dyDescent="0.2"/>
    <row r="37" spans="1:6" hidden="1" x14ac:dyDescent="0.2"/>
    <row r="38" spans="1:6" hidden="1" x14ac:dyDescent="0.2"/>
    <row r="39" spans="1:6" hidden="1" x14ac:dyDescent="0.2"/>
    <row r="40" spans="1:6" hidden="1" x14ac:dyDescent="0.2"/>
    <row r="41" spans="1:6" hidden="1" x14ac:dyDescent="0.2"/>
    <row r="42" spans="1:6" hidden="1" x14ac:dyDescent="0.2"/>
    <row r="43" spans="1:6" hidden="1" x14ac:dyDescent="0.2"/>
    <row r="44" spans="1:6" hidden="1" x14ac:dyDescent="0.2"/>
    <row r="45" spans="1:6" hidden="1" x14ac:dyDescent="0.2"/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</sheetData>
  <sortState xmlns:xlrd2="http://schemas.microsoft.com/office/spreadsheetml/2017/richdata2" ref="B36:B53">
    <sortCondition ref="B3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8" tint="0.79998168889431442"/>
  </sheetPr>
  <dimension ref="A1:BN30"/>
  <sheetViews>
    <sheetView tabSelected="1" zoomScale="85" zoomScaleNormal="85" workbookViewId="0"/>
  </sheetViews>
  <sheetFormatPr defaultColWidth="0" defaultRowHeight="12.75" customHeight="1" zeroHeight="1" x14ac:dyDescent="0.2"/>
  <cols>
    <col min="1" max="1" width="3.625" style="33" customWidth="1"/>
    <col min="2" max="2" width="21.375" style="33" customWidth="1"/>
    <col min="3" max="13" width="8.625" style="33" customWidth="1"/>
    <col min="14" max="14" width="3.625" style="33" customWidth="1"/>
    <col min="15" max="16" width="9" style="33" hidden="1" customWidth="1"/>
    <col min="17" max="66" width="0" style="33" hidden="1" customWidth="1"/>
    <col min="67" max="16384" width="9" style="33" hidden="1"/>
  </cols>
  <sheetData>
    <row r="1" spans="1:21" ht="18" x14ac:dyDescent="0.25">
      <c r="A1" s="76" t="str">
        <f>'Project List-RRP'!A1</f>
        <v>United Energy - Augmentation</v>
      </c>
      <c r="B1" s="31"/>
      <c r="C1" s="31"/>
      <c r="D1" s="31"/>
      <c r="E1" s="31"/>
      <c r="F1" s="31"/>
      <c r="G1" s="139" t="s">
        <v>659</v>
      </c>
      <c r="H1" s="139"/>
      <c r="I1" s="31"/>
      <c r="J1" s="31"/>
      <c r="K1" s="31"/>
      <c r="L1" s="31"/>
      <c r="M1" s="32" t="s">
        <v>33</v>
      </c>
      <c r="N1" s="31"/>
      <c r="O1" s="31"/>
      <c r="P1" s="31"/>
    </row>
    <row r="2" spans="1:21" ht="15.75" x14ac:dyDescent="0.25">
      <c r="A2" s="68" t="str">
        <f ca="1">RIGHT(CELL("filename", $A$1), LEN(CELL("filename", $A$1)) - SEARCH("]", CELL("filename", $A$1)))</f>
        <v>Inflation</v>
      </c>
      <c r="B2" s="34"/>
      <c r="C2" s="34"/>
      <c r="D2" s="34"/>
      <c r="E2" s="34"/>
      <c r="F2" s="34"/>
      <c r="G2" s="140" t="s">
        <v>660</v>
      </c>
      <c r="H2" s="140"/>
      <c r="I2" s="34"/>
      <c r="J2" s="34"/>
      <c r="K2" s="34"/>
      <c r="L2" s="34"/>
      <c r="M2" s="34"/>
      <c r="N2" s="34"/>
      <c r="O2" s="34"/>
      <c r="P2" s="34"/>
    </row>
    <row r="3" spans="1:2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21" x14ac:dyDescent="0.2">
      <c r="A4" s="35"/>
      <c r="B4" s="43" t="s">
        <v>43</v>
      </c>
      <c r="C4" s="44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21" x14ac:dyDescent="0.2">
      <c r="A5" s="3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1" x14ac:dyDescent="0.2">
      <c r="A6" s="35"/>
      <c r="B6" s="36" t="s">
        <v>468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21" ht="19.5" customHeight="1" x14ac:dyDescent="0.2">
      <c r="A7" s="35"/>
      <c r="B7" s="42" t="s">
        <v>473</v>
      </c>
      <c r="C7" s="17" t="s">
        <v>474</v>
      </c>
      <c r="D7" s="17" t="s">
        <v>475</v>
      </c>
      <c r="E7" s="17" t="s">
        <v>476</v>
      </c>
      <c r="F7" s="17" t="s">
        <v>477</v>
      </c>
      <c r="G7" s="17" t="s">
        <v>478</v>
      </c>
      <c r="H7" s="17" t="s">
        <v>479</v>
      </c>
      <c r="I7" s="17" t="s">
        <v>480</v>
      </c>
      <c r="J7" s="17" t="s">
        <v>481</v>
      </c>
      <c r="K7" s="17" t="s">
        <v>482</v>
      </c>
      <c r="L7" s="17" t="s">
        <v>483</v>
      </c>
      <c r="M7" s="17" t="s">
        <v>484</v>
      </c>
      <c r="N7" s="77"/>
      <c r="O7" s="25"/>
      <c r="P7" s="25"/>
    </row>
    <row r="8" spans="1:21" x14ac:dyDescent="0.2">
      <c r="A8" s="35"/>
      <c r="B8" s="42" t="s">
        <v>485</v>
      </c>
      <c r="C8" s="17">
        <v>2011</v>
      </c>
      <c r="D8" s="17">
        <f>C8+1</f>
        <v>2012</v>
      </c>
      <c r="E8" s="17">
        <f t="shared" ref="E8:M8" si="0">D8+1</f>
        <v>2013</v>
      </c>
      <c r="F8" s="17">
        <f t="shared" si="0"/>
        <v>2014</v>
      </c>
      <c r="G8" s="17">
        <f t="shared" si="0"/>
        <v>2015</v>
      </c>
      <c r="H8" s="17">
        <f t="shared" si="0"/>
        <v>2016</v>
      </c>
      <c r="I8" s="17">
        <f t="shared" si="0"/>
        <v>2017</v>
      </c>
      <c r="J8" s="17">
        <f t="shared" si="0"/>
        <v>2018</v>
      </c>
      <c r="K8" s="17">
        <f t="shared" si="0"/>
        <v>2019</v>
      </c>
      <c r="L8" s="17">
        <f>K8+1</f>
        <v>2020</v>
      </c>
      <c r="M8" s="17">
        <f t="shared" si="0"/>
        <v>2021</v>
      </c>
      <c r="N8" s="77"/>
      <c r="O8" s="37"/>
      <c r="P8" s="37"/>
    </row>
    <row r="9" spans="1:21" x14ac:dyDescent="0.2">
      <c r="A9" s="35"/>
      <c r="B9" s="8" t="s">
        <v>44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77"/>
      <c r="O9" s="37"/>
      <c r="P9" s="37"/>
    </row>
    <row r="10" spans="1:21" x14ac:dyDescent="0.2">
      <c r="A10" s="35"/>
      <c r="B10" s="8" t="str">
        <f>"Converstion Factor to" &amp; " " &amp;C4</f>
        <v>Converstion Factor to 2021</v>
      </c>
      <c r="C10" s="141">
        <v>1.2110027534934977</v>
      </c>
      <c r="D10" s="141">
        <v>1.1698259597570968</v>
      </c>
      <c r="E10" s="141">
        <v>1.1468431314711027</v>
      </c>
      <c r="F10" s="141">
        <v>1.122582988305368</v>
      </c>
      <c r="G10" s="141">
        <v>1.0972615675165249</v>
      </c>
      <c r="H10" s="141">
        <v>1.0809302325581396</v>
      </c>
      <c r="I10" s="141">
        <v>1.0699815837937385</v>
      </c>
      <c r="J10" s="141">
        <v>1.0496838301716351</v>
      </c>
      <c r="K10" s="141">
        <v>1.0283185840707965</v>
      </c>
      <c r="L10" s="141">
        <v>1.0121951219512195</v>
      </c>
      <c r="M10" s="141">
        <v>1</v>
      </c>
      <c r="N10" s="77"/>
      <c r="O10" s="37"/>
      <c r="P10" s="37"/>
    </row>
    <row r="11" spans="1:21" x14ac:dyDescent="0.2">
      <c r="A11" s="35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37"/>
      <c r="P11" s="37"/>
    </row>
    <row r="12" spans="1:21" ht="15.75" x14ac:dyDescent="0.25">
      <c r="A12" s="78"/>
      <c r="B12" s="78" t="s">
        <v>432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1:21" hidden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21" ht="15.75" hidden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78"/>
      <c r="P14" s="78"/>
      <c r="Q14" s="78"/>
      <c r="R14" s="78"/>
      <c r="S14" s="78"/>
      <c r="T14" s="78"/>
      <c r="U14" s="78"/>
    </row>
    <row r="15" spans="1:21" ht="12.75" hidden="1" customHeight="1" x14ac:dyDescent="0.2"/>
    <row r="16" spans="1:21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</sheetData>
  <hyperlinks>
    <hyperlink ref="M1" location="Menu!A1" display="Menu" xr:uid="{00000000-0004-0000-0400-000000000000}"/>
  </hyperlinks>
  <pageMargins left="0.7" right="0.7" top="0.75" bottom="0.75" header="0.3" footer="0.3"/>
  <pageSetup paperSize="9" orientation="portrait" r:id="rId1"/>
  <ignoredErrors>
    <ignoredError sqref="C11:M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</sheetPr>
  <dimension ref="A1:X83"/>
  <sheetViews>
    <sheetView topLeftCell="C1" zoomScaleNormal="100" workbookViewId="0">
      <selection activeCell="I10" sqref="I10"/>
    </sheetView>
  </sheetViews>
  <sheetFormatPr defaultColWidth="0" defaultRowHeight="12.75" zeroHeight="1" x14ac:dyDescent="0.2"/>
  <cols>
    <col min="1" max="1" width="3.625" style="33" customWidth="1"/>
    <col min="2" max="2" width="20.625" style="33" customWidth="1"/>
    <col min="3" max="3" width="50.625" style="33" customWidth="1"/>
    <col min="4" max="11" width="11" style="33" customWidth="1"/>
    <col min="12" max="12" width="3.625" style="33" customWidth="1"/>
    <col min="13" max="13" width="10.125" style="33" hidden="1" customWidth="1"/>
    <col min="14" max="22" width="10.625" style="33" hidden="1" customWidth="1"/>
    <col min="23" max="23" width="12.125" style="33" hidden="1" customWidth="1"/>
    <col min="24" max="24" width="0" style="33" hidden="1" customWidth="1"/>
    <col min="25" max="16384" width="9" style="33" hidden="1"/>
  </cols>
  <sheetData>
    <row r="1" spans="1:24" ht="18" x14ac:dyDescent="0.25">
      <c r="A1" s="76" t="str">
        <f>'Project List-RRP'!A1</f>
        <v>United Energy - Augmentation</v>
      </c>
      <c r="B1" s="31"/>
      <c r="C1" s="31"/>
      <c r="D1" s="31"/>
      <c r="E1" s="31"/>
      <c r="F1" s="31"/>
      <c r="G1" s="31"/>
      <c r="H1" s="31"/>
      <c r="I1" s="31"/>
      <c r="J1" s="31"/>
      <c r="K1" s="32" t="s">
        <v>33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5.75" x14ac:dyDescent="0.25">
      <c r="A2" s="68" t="str">
        <f ca="1">RIGHT(CELL("filename", $A$1), LEN(CELL("filename", $A$1)) - SEARCH("]", CELL("filename", $A$1)))</f>
        <v>Historical Expenditure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x14ac:dyDescent="0.2">
      <c r="A4" s="35"/>
      <c r="B4" s="36" t="s">
        <v>57</v>
      </c>
      <c r="C4" s="37"/>
      <c r="D4" s="86"/>
      <c r="E4" s="86"/>
      <c r="F4" s="86"/>
      <c r="G4" s="37"/>
      <c r="H4" s="37"/>
      <c r="I4" s="37"/>
      <c r="J4" s="37"/>
      <c r="K4" s="37"/>
      <c r="L4" s="37"/>
      <c r="M4" s="86"/>
      <c r="N4" s="86"/>
      <c r="O4" s="86"/>
      <c r="P4" s="86"/>
      <c r="Q4" s="86"/>
      <c r="R4" s="86"/>
      <c r="S4" s="86"/>
      <c r="T4" s="86"/>
      <c r="U4" s="86"/>
    </row>
    <row r="5" spans="1:24" x14ac:dyDescent="0.2">
      <c r="A5" s="37"/>
      <c r="B5" s="38"/>
      <c r="C5" s="37"/>
      <c r="D5" s="86"/>
      <c r="E5" s="86"/>
      <c r="F5" s="86"/>
      <c r="G5" s="37"/>
      <c r="H5" s="37"/>
      <c r="I5" s="37"/>
      <c r="J5" s="37"/>
      <c r="K5" s="37"/>
      <c r="L5" s="37"/>
      <c r="M5" s="86"/>
      <c r="N5" s="86"/>
      <c r="O5" s="86"/>
      <c r="P5" s="86"/>
      <c r="Q5" s="86"/>
      <c r="R5" s="86"/>
      <c r="S5" s="86"/>
      <c r="T5" s="86"/>
      <c r="U5" s="86"/>
    </row>
    <row r="6" spans="1:24" x14ac:dyDescent="0.2">
      <c r="A6" s="37"/>
      <c r="B6" s="60"/>
      <c r="C6" s="37"/>
      <c r="D6" s="86"/>
      <c r="E6" s="86"/>
      <c r="F6" s="86"/>
      <c r="G6" s="37"/>
      <c r="H6" s="37"/>
      <c r="I6" s="37"/>
      <c r="J6" s="37"/>
      <c r="K6" s="37"/>
      <c r="L6" s="37"/>
      <c r="M6" s="86"/>
      <c r="N6" s="86"/>
      <c r="O6" s="86"/>
      <c r="P6" s="86"/>
      <c r="Q6" s="86"/>
      <c r="R6" s="86"/>
      <c r="S6" s="86"/>
      <c r="T6" s="86"/>
      <c r="U6" s="86"/>
    </row>
    <row r="7" spans="1:24" x14ac:dyDescent="0.2">
      <c r="A7" s="37"/>
      <c r="B7" s="67"/>
      <c r="C7" s="37"/>
      <c r="D7" s="86"/>
      <c r="E7" s="86"/>
      <c r="F7" s="86"/>
      <c r="G7" s="37"/>
      <c r="H7" s="37"/>
      <c r="I7" s="37"/>
      <c r="J7" s="37"/>
      <c r="K7" s="37"/>
      <c r="L7" s="37"/>
      <c r="M7" s="86"/>
      <c r="N7" s="86"/>
      <c r="O7" s="86"/>
      <c r="P7" s="86"/>
      <c r="Q7" s="86"/>
      <c r="R7" s="86"/>
      <c r="S7" s="86"/>
      <c r="T7" s="86"/>
      <c r="U7" s="86"/>
    </row>
    <row r="8" spans="1:24" x14ac:dyDescent="0.2">
      <c r="A8" s="37"/>
      <c r="B8" s="37"/>
      <c r="C8" s="37"/>
      <c r="D8" s="145" t="s">
        <v>40</v>
      </c>
      <c r="E8" s="145"/>
      <c r="F8" s="145"/>
      <c r="G8" s="145"/>
      <c r="H8" s="145"/>
      <c r="I8" s="145"/>
      <c r="J8" s="145"/>
      <c r="K8" s="145"/>
      <c r="L8" s="37"/>
      <c r="M8" s="39"/>
      <c r="N8" s="86"/>
      <c r="O8" s="86"/>
      <c r="P8" s="39"/>
      <c r="Q8" s="39"/>
      <c r="R8" s="39"/>
      <c r="S8" s="39"/>
      <c r="T8" s="86"/>
      <c r="U8" s="86"/>
    </row>
    <row r="9" spans="1:24" x14ac:dyDescent="0.2">
      <c r="A9" s="37"/>
      <c r="B9" s="61" t="s">
        <v>60</v>
      </c>
      <c r="C9" s="17" t="s">
        <v>61</v>
      </c>
      <c r="D9" s="87" t="s">
        <v>452</v>
      </c>
      <c r="E9" s="87" t="s">
        <v>451</v>
      </c>
      <c r="F9" s="87" t="s">
        <v>450</v>
      </c>
      <c r="G9" s="87" t="s">
        <v>446</v>
      </c>
      <c r="H9" s="17" t="s">
        <v>445</v>
      </c>
      <c r="I9" s="17" t="s">
        <v>444</v>
      </c>
      <c r="J9" s="17" t="s">
        <v>443</v>
      </c>
      <c r="K9" s="17" t="s">
        <v>442</v>
      </c>
      <c r="L9" s="37"/>
      <c r="M9" s="39"/>
      <c r="N9" s="79"/>
      <c r="O9" s="79"/>
      <c r="P9" s="72"/>
      <c r="Q9" s="72"/>
      <c r="R9" s="72"/>
      <c r="S9" s="72"/>
      <c r="T9" s="79"/>
      <c r="U9" s="79"/>
      <c r="V9" s="89"/>
      <c r="W9" s="90"/>
    </row>
    <row r="10" spans="1:24" x14ac:dyDescent="0.2">
      <c r="A10" s="37"/>
      <c r="B10" s="62" t="s">
        <v>58</v>
      </c>
      <c r="C10" s="63" t="s">
        <v>48</v>
      </c>
      <c r="D10" s="57">
        <v>14836717.500000002</v>
      </c>
      <c r="E10" s="57">
        <v>21817699.484999999</v>
      </c>
      <c r="F10" s="57">
        <v>15513179.662580799</v>
      </c>
      <c r="G10" s="57">
        <v>9565580.0306591094</v>
      </c>
      <c r="H10" s="57">
        <v>3850816.4543335484</v>
      </c>
      <c r="I10" s="57">
        <v>2764502.4403155851</v>
      </c>
      <c r="J10" s="57">
        <v>2381198.4790603467</v>
      </c>
      <c r="K10" s="100">
        <v>1394062.1400000001</v>
      </c>
      <c r="L10" s="66"/>
      <c r="M10" s="39"/>
      <c r="N10" s="79"/>
      <c r="O10" s="79"/>
      <c r="P10" s="72"/>
      <c r="Q10" s="72"/>
      <c r="R10" s="72"/>
      <c r="S10" s="72"/>
      <c r="T10" s="79"/>
      <c r="U10" s="79"/>
      <c r="V10" s="89"/>
      <c r="W10" s="90"/>
    </row>
    <row r="11" spans="1:24" x14ac:dyDescent="0.2">
      <c r="A11" s="37"/>
      <c r="B11" s="64" t="s">
        <v>59</v>
      </c>
      <c r="C11" s="63" t="s">
        <v>49</v>
      </c>
      <c r="D11" s="57">
        <v>6766007.5</v>
      </c>
      <c r="E11" s="57">
        <v>4233695.91</v>
      </c>
      <c r="F11" s="57">
        <v>3704669.4949670876</v>
      </c>
      <c r="G11" s="57">
        <v>3661901.3961509732</v>
      </c>
      <c r="H11" s="57">
        <v>1996006.6207763054</v>
      </c>
      <c r="I11" s="57">
        <v>2475430.400738881</v>
      </c>
      <c r="J11" s="57">
        <v>1372340.8561464613</v>
      </c>
      <c r="K11" s="57">
        <v>516720.2649999999</v>
      </c>
      <c r="L11" s="66"/>
      <c r="M11" s="39"/>
      <c r="N11" s="79"/>
      <c r="O11" s="79"/>
      <c r="P11" s="72"/>
      <c r="Q11" s="72"/>
      <c r="R11" s="72"/>
      <c r="S11" s="79"/>
      <c r="T11" s="79"/>
      <c r="U11" s="79"/>
      <c r="V11" s="89"/>
      <c r="W11" s="90"/>
    </row>
    <row r="12" spans="1:24" x14ac:dyDescent="0.2">
      <c r="A12" s="37"/>
      <c r="B12" s="64"/>
      <c r="C12" s="63" t="s">
        <v>50</v>
      </c>
      <c r="D12" s="57">
        <v>4116504.96</v>
      </c>
      <c r="E12" s="57">
        <v>4276599.3149999995</v>
      </c>
      <c r="F12" s="57">
        <v>4571800.6024521161</v>
      </c>
      <c r="G12" s="57">
        <v>2884475.0999950273</v>
      </c>
      <c r="H12" s="57">
        <v>2254465.380229637</v>
      </c>
      <c r="I12" s="57">
        <v>2242134.2887160135</v>
      </c>
      <c r="J12" s="57">
        <v>550664.4010292876</v>
      </c>
      <c r="K12" s="57">
        <v>711686.89</v>
      </c>
      <c r="L12" s="66"/>
      <c r="M12" s="39"/>
      <c r="N12" s="79"/>
      <c r="O12" s="79"/>
      <c r="P12" s="79"/>
      <c r="Q12" s="79"/>
      <c r="R12" s="79"/>
      <c r="S12" s="79"/>
      <c r="T12" s="79"/>
      <c r="U12" s="79"/>
      <c r="V12" s="89"/>
      <c r="W12" s="90"/>
    </row>
    <row r="13" spans="1:24" x14ac:dyDescent="0.2">
      <c r="A13" s="37"/>
      <c r="B13" s="64"/>
      <c r="C13" s="63" t="s">
        <v>51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37"/>
      <c r="M13" s="39"/>
      <c r="N13" s="79"/>
      <c r="O13" s="79"/>
      <c r="P13" s="79"/>
      <c r="Q13" s="79"/>
      <c r="R13" s="79"/>
      <c r="S13" s="79"/>
      <c r="T13" s="79"/>
      <c r="U13" s="79"/>
      <c r="V13" s="89"/>
      <c r="W13" s="90"/>
    </row>
    <row r="14" spans="1:24" x14ac:dyDescent="0.2">
      <c r="A14" s="37"/>
      <c r="B14" s="64"/>
      <c r="C14" s="63" t="s">
        <v>52</v>
      </c>
      <c r="D14" s="57">
        <v>12295018.944999998</v>
      </c>
      <c r="E14" s="57">
        <v>11533442.759999994</v>
      </c>
      <c r="F14" s="57">
        <v>10104356.934999995</v>
      </c>
      <c r="G14" s="57">
        <v>8789119.7252408639</v>
      </c>
      <c r="H14" s="57">
        <v>4324657.4154269136</v>
      </c>
      <c r="I14" s="57">
        <v>1922119.3185760328</v>
      </c>
      <c r="J14" s="57">
        <v>3860951.8583899806</v>
      </c>
      <c r="K14" s="57">
        <v>5222307.7050000001</v>
      </c>
      <c r="L14" s="66"/>
      <c r="M14" s="39"/>
      <c r="N14" s="79"/>
      <c r="O14" s="79"/>
      <c r="P14" s="79"/>
      <c r="Q14" s="79"/>
      <c r="R14" s="79"/>
      <c r="S14" s="79"/>
      <c r="T14" s="79"/>
      <c r="U14" s="79"/>
      <c r="V14" s="89"/>
      <c r="W14" s="90"/>
    </row>
    <row r="15" spans="1:24" x14ac:dyDescent="0.2">
      <c r="A15" s="37"/>
      <c r="B15" s="64"/>
      <c r="C15" s="63" t="s">
        <v>53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37"/>
      <c r="M15" s="39"/>
      <c r="N15" s="79"/>
      <c r="O15" s="79"/>
      <c r="P15" s="79"/>
      <c r="Q15" s="79"/>
      <c r="R15" s="79"/>
      <c r="S15" s="79"/>
      <c r="T15" s="79"/>
      <c r="U15" s="79"/>
      <c r="V15" s="89"/>
      <c r="W15" s="90"/>
    </row>
    <row r="16" spans="1:24" x14ac:dyDescent="0.2">
      <c r="A16" s="37"/>
      <c r="B16" s="64"/>
      <c r="C16" s="63" t="s">
        <v>54</v>
      </c>
      <c r="D16" s="57">
        <v>1657310.0949999993</v>
      </c>
      <c r="E16" s="57">
        <v>1160839.3849999998</v>
      </c>
      <c r="F16" s="57">
        <v>1058720.1700000002</v>
      </c>
      <c r="G16" s="57">
        <v>1356595.8334381052</v>
      </c>
      <c r="H16" s="57">
        <v>1072008.7973499536</v>
      </c>
      <c r="I16" s="57">
        <v>1631645.6821759706</v>
      </c>
      <c r="J16" s="57">
        <v>1544053.073264122</v>
      </c>
      <c r="K16" s="57">
        <v>410212.12999999995</v>
      </c>
      <c r="L16" s="66"/>
      <c r="M16" s="39"/>
      <c r="N16" s="79"/>
      <c r="O16" s="79"/>
      <c r="P16" s="79"/>
      <c r="Q16" s="79"/>
      <c r="R16" s="79"/>
      <c r="S16" s="79"/>
      <c r="T16" s="79"/>
      <c r="U16" s="79"/>
      <c r="V16" s="89"/>
      <c r="W16" s="90"/>
    </row>
    <row r="17" spans="1:24" x14ac:dyDescent="0.2">
      <c r="A17" s="37"/>
      <c r="B17" s="64"/>
      <c r="C17" s="63" t="s">
        <v>55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37"/>
      <c r="M17" s="39"/>
      <c r="N17" s="79"/>
      <c r="O17" s="79"/>
      <c r="P17" s="79"/>
      <c r="Q17" s="79"/>
      <c r="R17" s="79"/>
      <c r="S17" s="79"/>
      <c r="T17" s="79"/>
      <c r="U17" s="79"/>
      <c r="V17" s="89"/>
      <c r="W17" s="90"/>
    </row>
    <row r="18" spans="1:24" x14ac:dyDescent="0.2">
      <c r="A18" s="37"/>
      <c r="B18" s="65"/>
      <c r="C18" s="63" t="s">
        <v>56</v>
      </c>
      <c r="D18" s="57">
        <v>409941</v>
      </c>
      <c r="E18" s="57">
        <v>654013.79</v>
      </c>
      <c r="F18" s="57">
        <v>274086.96500000003</v>
      </c>
      <c r="G18" s="57">
        <v>30096.488292673093</v>
      </c>
      <c r="H18" s="57">
        <v>3665968.1857859883</v>
      </c>
      <c r="I18" s="57">
        <v>10127030.443262108</v>
      </c>
      <c r="J18" s="57">
        <v>12922772.105768792</v>
      </c>
      <c r="K18" s="57">
        <v>12910771.035</v>
      </c>
      <c r="L18" s="37"/>
      <c r="M18" s="39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x14ac:dyDescent="0.2">
      <c r="A19" s="37"/>
      <c r="B19" s="37"/>
      <c r="C19" s="40" t="s">
        <v>41</v>
      </c>
      <c r="D19" s="41">
        <f t="shared" ref="D19:F19" si="0">SUM(D10:D18)</f>
        <v>40081500</v>
      </c>
      <c r="E19" s="41">
        <f t="shared" si="0"/>
        <v>43676290.644999996</v>
      </c>
      <c r="F19" s="41">
        <f t="shared" si="0"/>
        <v>35226813.830000006</v>
      </c>
      <c r="G19" s="41">
        <f t="shared" ref="G19:I19" si="1">SUM(G10:G18)</f>
        <v>26287768.573776752</v>
      </c>
      <c r="H19" s="41">
        <f t="shared" si="1"/>
        <v>17163922.853902347</v>
      </c>
      <c r="I19" s="41">
        <f t="shared" si="1"/>
        <v>21162862.57378459</v>
      </c>
      <c r="J19" s="41">
        <f>SUM(J10:J18)</f>
        <v>22631980.773658991</v>
      </c>
      <c r="K19" s="41">
        <f>SUM(K10:K18)</f>
        <v>21165760.164999999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4" x14ac:dyDescent="0.2">
      <c r="A20" s="37"/>
      <c r="B20" s="37"/>
      <c r="C20" s="37"/>
      <c r="D20" s="86"/>
      <c r="E20" s="86"/>
      <c r="F20" s="86"/>
      <c r="G20" s="37"/>
      <c r="H20" s="86"/>
      <c r="I20" s="86"/>
      <c r="J20" s="86"/>
      <c r="K20" s="86"/>
      <c r="L20" s="86"/>
      <c r="M20" s="86"/>
      <c r="N20" s="86"/>
      <c r="O20" s="86"/>
      <c r="P20" s="37"/>
      <c r="Q20" s="37"/>
      <c r="R20" s="37"/>
      <c r="S20" s="37"/>
      <c r="T20" s="37"/>
      <c r="U20" s="37"/>
    </row>
    <row r="21" spans="1:24" x14ac:dyDescent="0.2">
      <c r="A21" s="37"/>
      <c r="B21" s="37"/>
      <c r="C21" s="37"/>
      <c r="D21" s="86"/>
      <c r="E21" s="86"/>
      <c r="F21" s="86"/>
      <c r="G21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4" ht="15.75" x14ac:dyDescent="0.25">
      <c r="A22" s="78"/>
      <c r="B22" s="78" t="s">
        <v>432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4" x14ac:dyDescent="0.2">
      <c r="A23" s="37"/>
      <c r="B23" s="37"/>
      <c r="C23" s="37"/>
      <c r="D23" s="86"/>
      <c r="E23" s="86"/>
      <c r="F23" s="8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4" hidden="1" x14ac:dyDescent="0.2">
      <c r="A24" s="37"/>
      <c r="B24" s="37"/>
      <c r="C24" s="37"/>
      <c r="D24" s="86"/>
      <c r="E24" s="86"/>
      <c r="F24" s="8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4" hidden="1" x14ac:dyDescent="0.2">
      <c r="A25" s="37"/>
      <c r="B25" s="37"/>
      <c r="C25" s="37"/>
      <c r="D25" s="86"/>
      <c r="E25" s="86"/>
      <c r="F25" s="8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4" hidden="1" x14ac:dyDescent="0.2">
      <c r="A26" s="37"/>
      <c r="B26" s="37"/>
      <c r="C26" s="37"/>
      <c r="D26" s="86"/>
      <c r="E26" s="86"/>
      <c r="F26" s="8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4" hidden="1" x14ac:dyDescent="0.2">
      <c r="A27" s="37"/>
      <c r="B27" s="37"/>
      <c r="C27" s="37"/>
      <c r="D27" s="86"/>
      <c r="E27" s="86"/>
      <c r="F27" s="8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4" hidden="1" x14ac:dyDescent="0.2">
      <c r="A28" s="37"/>
      <c r="B28" s="37"/>
      <c r="C28" s="37"/>
      <c r="D28" s="86"/>
      <c r="E28" s="86"/>
      <c r="F28" s="8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4" hidden="1" x14ac:dyDescent="0.2"/>
    <row r="30" spans="1:24" hidden="1" x14ac:dyDescent="0.2"/>
    <row r="31" spans="1:24" hidden="1" x14ac:dyDescent="0.2"/>
    <row r="32" spans="1:2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</sheetData>
  <mergeCells count="1">
    <mergeCell ref="D8:K8"/>
  </mergeCells>
  <hyperlinks>
    <hyperlink ref="K1" location="Menu!A1" display="Menu" xr:uid="{00000000-0004-0000-0500-000000000000}"/>
  </hyperlinks>
  <pageMargins left="0.7" right="0.7" top="0.75" bottom="0.75" header="0.3" footer="0.3"/>
  <pageSetup orientation="portrait" r:id="rId1"/>
  <ignoredErrors>
    <ignoredError sqref="G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Z67"/>
  <sheetViews>
    <sheetView showGridLines="0" topLeftCell="D1" zoomScale="85" zoomScaleNormal="85" workbookViewId="0">
      <selection activeCell="P10" sqref="P10"/>
    </sheetView>
  </sheetViews>
  <sheetFormatPr defaultColWidth="0" defaultRowHeight="12.75" zeroHeight="1" x14ac:dyDescent="0.2"/>
  <cols>
    <col min="1" max="1" width="3.625" customWidth="1"/>
    <col min="2" max="2" width="20.625" customWidth="1"/>
    <col min="3" max="3" width="50.625" customWidth="1"/>
    <col min="4" max="15" width="9.875" customWidth="1"/>
    <col min="16" max="16" width="3.625" style="80" customWidth="1"/>
    <col min="17" max="17" width="9" hidden="1" customWidth="1"/>
    <col min="18" max="18" width="3.625" hidden="1" customWidth="1"/>
    <col min="19" max="16384" width="9" hidden="1"/>
  </cols>
  <sheetData>
    <row r="1" spans="1:26" ht="18" x14ac:dyDescent="0.25">
      <c r="A1" s="76" t="str">
        <f>'Project List-RRP'!A1</f>
        <v>United Energy - Augmentation</v>
      </c>
      <c r="B1" s="24"/>
      <c r="C1" s="24"/>
      <c r="D1" s="24"/>
      <c r="E1" s="24"/>
      <c r="F1" s="24"/>
      <c r="G1" s="24"/>
      <c r="H1" s="24"/>
      <c r="I1" s="76"/>
      <c r="J1" s="76"/>
      <c r="K1" s="76"/>
      <c r="L1" s="24"/>
      <c r="M1" s="24"/>
      <c r="N1" s="24"/>
      <c r="O1" s="27" t="s">
        <v>33</v>
      </c>
      <c r="P1" s="76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75" x14ac:dyDescent="0.25">
      <c r="A2" s="95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26"/>
      <c r="I2" s="78"/>
      <c r="J2" s="78"/>
      <c r="K2" s="78"/>
      <c r="L2" s="26"/>
      <c r="M2" s="26"/>
      <c r="N2" s="78"/>
      <c r="O2" s="78"/>
      <c r="P2" s="78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">
      <c r="A3" s="25"/>
      <c r="B3" s="25"/>
      <c r="C3" s="25"/>
      <c r="D3" s="25"/>
      <c r="E3" s="25"/>
      <c r="F3" s="25"/>
      <c r="G3" s="25"/>
      <c r="H3" s="25"/>
      <c r="I3" s="59"/>
      <c r="J3" s="25"/>
      <c r="K3" s="25"/>
      <c r="L3" s="25"/>
      <c r="M3" s="25"/>
      <c r="N3" s="25"/>
      <c r="O3" s="25"/>
      <c r="P3" s="77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80" customFormat="1" x14ac:dyDescent="0.2">
      <c r="A4" s="75"/>
      <c r="B4" s="36" t="s">
        <v>62</v>
      </c>
      <c r="C4" s="37"/>
      <c r="D4" s="37"/>
      <c r="E4" s="37"/>
      <c r="F4" s="37"/>
      <c r="G4" s="37"/>
      <c r="H4" s="37"/>
      <c r="I4" s="77"/>
      <c r="J4" s="77"/>
      <c r="K4" s="77"/>
      <c r="L4" s="77"/>
      <c r="M4" s="77"/>
      <c r="N4" s="77"/>
      <c r="O4" s="77"/>
      <c r="P4" s="77"/>
      <c r="Q4" s="77"/>
      <c r="R4" s="75"/>
      <c r="S4" s="75"/>
      <c r="T4" s="75"/>
      <c r="U4" s="75"/>
      <c r="V4" s="75"/>
      <c r="W4" s="75"/>
      <c r="X4" s="75"/>
      <c r="Y4" s="75"/>
      <c r="Z4" s="75"/>
    </row>
    <row r="5" spans="1:26" s="80" customFormat="1" x14ac:dyDescent="0.2">
      <c r="A5" s="75"/>
      <c r="B5" s="38"/>
      <c r="C5" s="37"/>
      <c r="D5" s="37"/>
      <c r="E5" s="37"/>
      <c r="F5" s="37"/>
      <c r="G5" s="37"/>
      <c r="H5" s="37"/>
      <c r="I5" s="77"/>
      <c r="J5" s="77"/>
      <c r="K5" s="77"/>
      <c r="L5" s="77"/>
      <c r="M5" s="77"/>
      <c r="N5" s="77"/>
      <c r="O5" s="77"/>
      <c r="P5" s="77"/>
      <c r="Q5" s="77"/>
      <c r="R5" s="75"/>
      <c r="S5" s="75"/>
      <c r="T5" s="75"/>
      <c r="U5" s="75"/>
      <c r="V5" s="75"/>
      <c r="W5" s="75"/>
      <c r="X5" s="75"/>
      <c r="Y5" s="75"/>
      <c r="Z5" s="75"/>
    </row>
    <row r="6" spans="1:26" s="80" customFormat="1" x14ac:dyDescent="0.2">
      <c r="A6" s="75"/>
      <c r="B6" s="37"/>
      <c r="C6" s="37"/>
      <c r="D6" s="146" t="str">
        <f>"$ "&amp; Inflation!$C$4</f>
        <v>$ 2021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77"/>
      <c r="Q6" s="77"/>
      <c r="R6" s="75"/>
      <c r="S6" s="75"/>
      <c r="T6" s="75"/>
      <c r="U6" s="75"/>
      <c r="V6" s="75"/>
      <c r="W6" s="75"/>
      <c r="X6" s="75"/>
      <c r="Y6" s="75"/>
      <c r="Z6" s="75"/>
    </row>
    <row r="7" spans="1:26" s="80" customFormat="1" x14ac:dyDescent="0.2">
      <c r="A7" s="75"/>
      <c r="B7" s="84" t="s">
        <v>60</v>
      </c>
      <c r="C7" s="51" t="s">
        <v>61</v>
      </c>
      <c r="D7" s="17" t="s">
        <v>446</v>
      </c>
      <c r="E7" s="17" t="s">
        <v>445</v>
      </c>
      <c r="F7" s="17" t="s">
        <v>444</v>
      </c>
      <c r="G7" s="17" t="s">
        <v>443</v>
      </c>
      <c r="H7" s="17" t="s">
        <v>442</v>
      </c>
      <c r="I7" s="17" t="s">
        <v>434</v>
      </c>
      <c r="J7" s="17" t="s">
        <v>435</v>
      </c>
      <c r="K7" s="17" t="s">
        <v>436</v>
      </c>
      <c r="L7" s="17" t="s">
        <v>437</v>
      </c>
      <c r="M7" s="17" t="s">
        <v>438</v>
      </c>
      <c r="N7" s="17" t="s">
        <v>439</v>
      </c>
      <c r="O7" s="51" t="s">
        <v>440</v>
      </c>
      <c r="P7" s="77"/>
      <c r="Q7" s="77"/>
      <c r="R7" s="75"/>
      <c r="S7" s="75"/>
      <c r="T7" s="75"/>
      <c r="U7" s="75"/>
      <c r="V7" s="75"/>
      <c r="W7" s="75"/>
      <c r="X7" s="75"/>
      <c r="Y7" s="75"/>
      <c r="Z7" s="75"/>
    </row>
    <row r="8" spans="1:26" s="80" customFormat="1" x14ac:dyDescent="0.2">
      <c r="A8" s="75"/>
      <c r="B8" s="62" t="s">
        <v>58</v>
      </c>
      <c r="C8" s="63" t="s">
        <v>48</v>
      </c>
      <c r="D8" s="109">
        <f>'Historical Expenditure'!G10*Inflation!F$10</f>
        <v>10738157.415691456</v>
      </c>
      <c r="E8" s="109">
        <f>'Historical Expenditure'!H10*Inflation!G$10</f>
        <v>4225352.8989004558</v>
      </c>
      <c r="F8" s="109">
        <f>'Historical Expenditure'!I10*Inflation!H$10</f>
        <v>2988234.2657178696</v>
      </c>
      <c r="G8" s="109">
        <f>'Historical Expenditure'!J10*Inflation!I$10</f>
        <v>2547838.5199522311</v>
      </c>
      <c r="H8" s="109">
        <f>'Historical Expenditure'!K10*Inflation!J$10</f>
        <v>1463324.4866124664</v>
      </c>
      <c r="I8" s="108">
        <f>SUMIF('Project List-RRP'!$B:$B,'Material Code'!$B$11,'Project List-RRP'!D:D)*Inflation!$K$10</f>
        <v>0</v>
      </c>
      <c r="J8" s="108">
        <f>SUMIF('Project List-RRP'!$B:$B,'Material Code'!$B$11,'Project List-RRP'!E:E)*Inflation!$K$10</f>
        <v>0</v>
      </c>
      <c r="K8" s="108">
        <f>SUMIF('Project List-RRP'!$B:$B,'Material Code'!$B$11,'Project List-RRP'!F:F)*Inflation!$K$10</f>
        <v>0</v>
      </c>
      <c r="L8" s="108">
        <f>SUMIF('Project List-RRP'!$B:$B,'Material Code'!$B$11,'Project List-RRP'!G:G)*Inflation!$K$10</f>
        <v>0</v>
      </c>
      <c r="M8" s="108">
        <f>SUMIF('Project List-RRP'!$B:$B,'Material Code'!$B$11,'Project List-RRP'!H:H)*Inflation!$K$10</f>
        <v>0</v>
      </c>
      <c r="N8" s="108">
        <f>SUMIF('Project List-RRP'!$B:$B,'Material Code'!$B$11,'Project List-RRP'!I:I)*Inflation!$K$10</f>
        <v>0</v>
      </c>
      <c r="O8" s="108">
        <f>SUMIF('Project List-RRP'!$B:$B,'Material Code'!$B$11,'Project List-RRP'!J:J)*Inflation!$K$10</f>
        <v>0</v>
      </c>
      <c r="P8" s="77"/>
      <c r="Q8" s="77"/>
      <c r="R8" s="75"/>
      <c r="S8" s="75"/>
      <c r="T8" s="75"/>
      <c r="U8" s="75"/>
      <c r="V8" s="75"/>
      <c r="W8" s="75"/>
      <c r="X8" s="75"/>
      <c r="Y8" s="75"/>
      <c r="Z8" s="75"/>
    </row>
    <row r="9" spans="1:26" s="80" customFormat="1" x14ac:dyDescent="0.2">
      <c r="A9" s="75"/>
      <c r="B9" s="64" t="s">
        <v>59</v>
      </c>
      <c r="C9" s="63" t="s">
        <v>49</v>
      </c>
      <c r="D9" s="109">
        <f>'Historical Expenditure'!G11*Inflation!F$10</f>
        <v>4110788.2121707583</v>
      </c>
      <c r="E9" s="109">
        <f>'Historical Expenditure'!H11*Inflation!G$10</f>
        <v>2190141.3534863708</v>
      </c>
      <c r="F9" s="109">
        <f>'Historical Expenditure'!I11*Inflation!H$10</f>
        <v>2675767.558752167</v>
      </c>
      <c r="G9" s="109">
        <f>'Historical Expenditure'!J11*Inflation!I$10</f>
        <v>1468379.4427644459</v>
      </c>
      <c r="H9" s="109">
        <f>'Historical Expenditure'!K11*Inflation!J$10</f>
        <v>542392.90689250221</v>
      </c>
      <c r="I9" s="108">
        <f>SUMIF('Project List-RRP'!$B:$B,'Material Code'!$B$6,'Project List-RRP'!D:D)*Inflation!$K$10</f>
        <v>0</v>
      </c>
      <c r="J9" s="108">
        <f>SUMIF('Project List-RRP'!$B:$B,'Material Code'!$B$6,'Project List-RRP'!E:E)*Inflation!$K$10</f>
        <v>0</v>
      </c>
      <c r="K9" s="108">
        <f>SUMIF('Project List-RRP'!$B:$B,'Material Code'!$B$6,'Project List-RRP'!F:F)*Inflation!$K$10</f>
        <v>0</v>
      </c>
      <c r="L9" s="108">
        <f>SUMIF('Project List-RRP'!$B:$B,'Material Code'!$B$6,'Project List-RRP'!G:G)*Inflation!$K$10</f>
        <v>0</v>
      </c>
      <c r="M9" s="108">
        <f>SUMIF('Project List-RRP'!$B:$B,'Material Code'!$B$6,'Project List-RRP'!H:H)*Inflation!$K$10</f>
        <v>0</v>
      </c>
      <c r="N9" s="108">
        <f>SUMIF('Project List-RRP'!$B:$B,'Material Code'!$B$6,'Project List-RRP'!I:I)*Inflation!$K$10</f>
        <v>0</v>
      </c>
      <c r="O9" s="108">
        <f>SUMIF('Project List-RRP'!$B:$B,'Material Code'!$B$6,'Project List-RRP'!J:J)*Inflation!$K$10</f>
        <v>0</v>
      </c>
      <c r="P9" s="77"/>
      <c r="Q9" s="77"/>
      <c r="R9" s="75"/>
      <c r="S9" s="75"/>
      <c r="T9" s="75"/>
      <c r="U9" s="75"/>
      <c r="V9" s="75"/>
      <c r="W9" s="75"/>
      <c r="X9" s="75"/>
      <c r="Y9" s="75"/>
      <c r="Z9" s="75"/>
    </row>
    <row r="10" spans="1:26" s="80" customFormat="1" x14ac:dyDescent="0.2">
      <c r="A10" s="75"/>
      <c r="B10" s="64"/>
      <c r="C10" s="63" t="s">
        <v>50</v>
      </c>
      <c r="D10" s="109">
        <f>'Historical Expenditure'!G12*Inflation!F$10</f>
        <v>3238062.6774448426</v>
      </c>
      <c r="E10" s="109">
        <f>'Historical Expenditure'!H12*Inflation!G$10</f>
        <v>2473738.2170225098</v>
      </c>
      <c r="F10" s="109">
        <f>'Historical Expenditure'!I12*Inflation!H$10</f>
        <v>2423590.7381283795</v>
      </c>
      <c r="G10" s="109">
        <f>'Historical Expenditure'!J12*Inflation!I$10</f>
        <v>589200.76795214752</v>
      </c>
      <c r="H10" s="109">
        <f>'Historical Expenditure'!K12*Inflation!J$10</f>
        <v>747046.22057813918</v>
      </c>
      <c r="I10" s="108">
        <f>SUMIF('Project List-RRP'!$B:$B,'Material Code'!$B$5,'Project List-RRP'!D:D)*Inflation!$K$10+SUMIF('Project List-RRP'!$B:$B,'Material Code'!$B$7,'Project List-RRP'!D:D)*Inflation!$K$10</f>
        <v>0</v>
      </c>
      <c r="J10" s="108">
        <f>SUMIF('Project List-RRP'!$B:$B,'Material Code'!$B$5,'Project List-RRP'!E:E)*Inflation!$K$10+SUMIF('Project List-RRP'!$B:$B,'Material Code'!$B$7,'Project List-RRP'!E:E)*Inflation!$K$10</f>
        <v>0</v>
      </c>
      <c r="K10" s="108">
        <f>SUMIF('Project List-RRP'!$B:$B,'Material Code'!$B$5,'Project List-RRP'!F:F)*Inflation!$K$10+SUMIF('Project List-RRP'!$B:$B,'Material Code'!$B$7,'Project List-RRP'!F:F)*Inflation!$K$10</f>
        <v>14156213.272785712</v>
      </c>
      <c r="L10" s="108">
        <f>SUMIF('Project List-RRP'!$B:$B,'Material Code'!$B$5,'Project List-RRP'!G:G)*Inflation!$K$10+SUMIF('Project List-RRP'!$B:$B,'Material Code'!$B$7,'Project List-RRP'!G:G)*Inflation!$K$10</f>
        <v>14156213.272785712</v>
      </c>
      <c r="M10" s="108">
        <f>SUMIF('Project List-RRP'!$B:$B,'Material Code'!$B$5,'Project List-RRP'!H:H)*Inflation!$K$10+SUMIF('Project List-RRP'!$B:$B,'Material Code'!$B$7,'Project List-RRP'!H:H)*Inflation!$K$10</f>
        <v>14156213.272785712</v>
      </c>
      <c r="N10" s="108">
        <f>SUMIF('Project List-RRP'!$B:$B,'Material Code'!$B$5,'Project List-RRP'!I:I)*Inflation!$K$10+SUMIF('Project List-RRP'!$B:$B,'Material Code'!$B$7,'Project List-RRP'!I:I)*Inflation!$K$10</f>
        <v>14156213.272785712</v>
      </c>
      <c r="O10" s="108">
        <f>SUMIF('Project List-RRP'!$B:$B,'Material Code'!$B$5,'Project List-RRP'!J:J)*Inflation!$K$10+SUMIF('Project List-RRP'!$B:$B,'Material Code'!$B$7,'Project List-RRP'!J:J)*Inflation!$K$10</f>
        <v>14156213.272785712</v>
      </c>
      <c r="P10" s="77"/>
      <c r="Q10" s="77"/>
      <c r="R10" s="75"/>
      <c r="S10" s="75"/>
      <c r="T10" s="75"/>
      <c r="U10" s="75"/>
      <c r="V10" s="75"/>
      <c r="W10" s="75"/>
      <c r="X10" s="75"/>
      <c r="Y10" s="75"/>
      <c r="Z10" s="75"/>
    </row>
    <row r="11" spans="1:26" s="80" customFormat="1" x14ac:dyDescent="0.2">
      <c r="A11" s="75"/>
      <c r="B11" s="64"/>
      <c r="C11" s="63" t="s">
        <v>51</v>
      </c>
      <c r="D11" s="109">
        <f>'Historical Expenditure'!G13*Inflation!F$10</f>
        <v>0</v>
      </c>
      <c r="E11" s="109">
        <f>'Historical Expenditure'!H13*Inflation!G$10</f>
        <v>0</v>
      </c>
      <c r="F11" s="109">
        <f>'Historical Expenditure'!I13*Inflation!H$10</f>
        <v>0</v>
      </c>
      <c r="G11" s="109">
        <f>'Historical Expenditure'!J13*Inflation!I$10</f>
        <v>0</v>
      </c>
      <c r="H11" s="109">
        <f>'Historical Expenditure'!K13*Inflation!J$10</f>
        <v>0</v>
      </c>
      <c r="I11" s="49"/>
      <c r="J11" s="49"/>
      <c r="K11" s="49"/>
      <c r="L11" s="49"/>
      <c r="M11" s="49"/>
      <c r="N11" s="49"/>
      <c r="O11" s="49"/>
      <c r="P11" s="77"/>
      <c r="Q11" s="77"/>
      <c r="R11" s="75"/>
      <c r="S11" s="75"/>
      <c r="T11" s="75"/>
      <c r="U11" s="75"/>
      <c r="V11" s="75"/>
      <c r="W11" s="75"/>
      <c r="X11" s="75"/>
      <c r="Y11" s="75"/>
      <c r="Z11" s="75"/>
    </row>
    <row r="12" spans="1:26" s="80" customFormat="1" x14ac:dyDescent="0.2">
      <c r="A12" s="75"/>
      <c r="B12" s="64"/>
      <c r="C12" s="63" t="s">
        <v>52</v>
      </c>
      <c r="D12" s="109">
        <f>'Historical Expenditure'!G14*Inflation!F$10</f>
        <v>9866516.2857345436</v>
      </c>
      <c r="E12" s="109">
        <f>'Historical Expenditure'!H14*Inflation!G$10</f>
        <v>4745280.3746232986</v>
      </c>
      <c r="F12" s="109">
        <f>'Historical Expenditure'!I14*Inflation!H$10</f>
        <v>2077676.8820328838</v>
      </c>
      <c r="G12" s="109">
        <f>'Historical Expenditure'!J14*Inflation!I$10</f>
        <v>4131147.3843914894</v>
      </c>
      <c r="H12" s="109">
        <f>'Historical Expenditure'!K14*Inflation!J$10</f>
        <v>5481771.9541192418</v>
      </c>
      <c r="I12" s="108">
        <f>SUM($E$12:$H$12)/SUM($E$12:$H$14)*(SUMIF('Project List-RRP'!$B:$B,'Material Code'!$B$8,'Project List-RRP'!D:D)*Inflation!$K$10+SUMIF('Project List-RRP'!$B:$B,'Material Code'!$B$9,'Project List-RRP'!D:D)*Inflation!$K$10+SUMIF('Project List-RRP'!$B:$B,'Material Code'!$B$10,'Project List-RRP'!D:D)*Inflation!$K$10)</f>
        <v>0</v>
      </c>
      <c r="J12" s="108">
        <f>SUM($E$12:$H$12)/SUM($E$12:$H$14)*(SUMIF('Project List-RRP'!$B:$B,'Material Code'!$B$8,'Project List-RRP'!E:E)*Inflation!$K$10+SUMIF('Project List-RRP'!$B:$B,'Material Code'!$B$9,'Project List-RRP'!E:E)*Inflation!$K$10+SUMIF('Project List-RRP'!$B:$B,'Material Code'!$B$10,'Project List-RRP'!E:E)*Inflation!$K$10)</f>
        <v>0</v>
      </c>
      <c r="K12" s="108">
        <f>SUM($E$12:$H$12)/SUM($E$12:$H$14)*(SUMIF('Project List-RRP'!$B:$B,'Material Code'!$B$8,'Project List-RRP'!F:F)*Inflation!$K$10+SUMIF('Project List-RRP'!$B:$B,'Material Code'!$B$9,'Project List-RRP'!F:F)*Inflation!$K$10+SUMIF('Project List-RRP'!$B:$B,'Material Code'!$B$10,'Project List-RRP'!F:F)*Inflation!$K$10)</f>
        <v>0</v>
      </c>
      <c r="L12" s="108">
        <f>SUM($E$12:$H$12)/SUM($E$12:$H$14)*(SUMIF('Project List-RRP'!$B:$B,'Material Code'!$B$8,'Project List-RRP'!G:G)*Inflation!$K$10+SUMIF('Project List-RRP'!$B:$B,'Material Code'!$B$9,'Project List-RRP'!G:G)*Inflation!$K$10+SUMIF('Project List-RRP'!$B:$B,'Material Code'!$B$10,'Project List-RRP'!G:G)*Inflation!$K$10)</f>
        <v>0</v>
      </c>
      <c r="M12" s="108">
        <f>SUM($E$12:$H$12)/SUM($E$12:$H$14)*(SUMIF('Project List-RRP'!$B:$B,'Material Code'!$B$8,'Project List-RRP'!H:H)*Inflation!$K$10+SUMIF('Project List-RRP'!$B:$B,'Material Code'!$B$9,'Project List-RRP'!H:H)*Inflation!$K$10+SUMIF('Project List-RRP'!$B:$B,'Material Code'!$B$10,'Project List-RRP'!H:H)*Inflation!$K$10)</f>
        <v>0</v>
      </c>
      <c r="N12" s="108">
        <f>SUM($E$12:$H$12)/SUM($E$12:$H$14)*(SUMIF('Project List-RRP'!$B:$B,'Material Code'!$B$8,'Project List-RRP'!I:I)*Inflation!$K$10+SUMIF('Project List-RRP'!$B:$B,'Material Code'!$B$9,'Project List-RRP'!I:I)*Inflation!$K$10+SUMIF('Project List-RRP'!$B:$B,'Material Code'!$B$10,'Project List-RRP'!I:I)*Inflation!$K$10)</f>
        <v>0</v>
      </c>
      <c r="O12" s="108">
        <f>SUM($E$12:$H$12)/SUM($E$12:$H$14)*(SUMIF('Project List-RRP'!$B:$B,'Material Code'!$B$8,'Project List-RRP'!J:J)*Inflation!$K$10+SUMIF('Project List-RRP'!$B:$B,'Material Code'!$B$9,'Project List-RRP'!J:J)*Inflation!$K$10+SUMIF('Project List-RRP'!$B:$B,'Material Code'!$B$10,'Project List-RRP'!J:J)*Inflation!$K$10)</f>
        <v>0</v>
      </c>
      <c r="P12" s="77"/>
      <c r="Q12" s="77"/>
      <c r="R12" s="75"/>
      <c r="S12" s="75"/>
      <c r="T12" s="75"/>
      <c r="U12" s="75"/>
      <c r="V12" s="75"/>
      <c r="W12" s="75"/>
      <c r="X12" s="75"/>
      <c r="Y12" s="75"/>
      <c r="Z12" s="75"/>
    </row>
    <row r="13" spans="1:26" s="80" customFormat="1" x14ac:dyDescent="0.2">
      <c r="A13" s="75"/>
      <c r="B13" s="64"/>
      <c r="C13" s="63" t="s">
        <v>53</v>
      </c>
      <c r="D13" s="109">
        <f>'Historical Expenditure'!G15*Inflation!F$10</f>
        <v>0</v>
      </c>
      <c r="E13" s="109">
        <f>'Historical Expenditure'!H15*Inflation!G$10</f>
        <v>0</v>
      </c>
      <c r="F13" s="109">
        <f>'Historical Expenditure'!I15*Inflation!H$10</f>
        <v>0</v>
      </c>
      <c r="G13" s="109">
        <f>'Historical Expenditure'!J15*Inflation!I$10</f>
        <v>0</v>
      </c>
      <c r="H13" s="109">
        <f>'Historical Expenditure'!K15*Inflation!J$10</f>
        <v>0</v>
      </c>
      <c r="I13" s="49"/>
      <c r="J13" s="49"/>
      <c r="K13" s="49"/>
      <c r="L13" s="49"/>
      <c r="M13" s="49"/>
      <c r="N13" s="49"/>
      <c r="O13" s="49"/>
      <c r="P13" s="77"/>
      <c r="Q13" s="77"/>
      <c r="R13" s="75"/>
      <c r="S13" s="75"/>
      <c r="T13" s="75"/>
      <c r="U13" s="75"/>
      <c r="V13" s="75"/>
      <c r="W13" s="75"/>
      <c r="X13" s="75"/>
      <c r="Y13" s="75"/>
      <c r="Z13" s="75"/>
    </row>
    <row r="14" spans="1:26" s="80" customFormat="1" x14ac:dyDescent="0.2">
      <c r="A14" s="75"/>
      <c r="B14" s="64"/>
      <c r="C14" s="63" t="s">
        <v>54</v>
      </c>
      <c r="D14" s="109">
        <f>'Historical Expenditure'!G16*Inflation!F$10</f>
        <v>1522891.4046235594</v>
      </c>
      <c r="E14" s="109">
        <f>'Historical Expenditure'!H16*Inflation!G$10</f>
        <v>1176274.0533717147</v>
      </c>
      <c r="F14" s="109">
        <f>'Historical Expenditure'!I16*Inflation!H$10</f>
        <v>1763695.1466869563</v>
      </c>
      <c r="G14" s="109">
        <f>'Historical Expenditure'!J16*Inflation!I$10</f>
        <v>1652108.3527927347</v>
      </c>
      <c r="H14" s="109">
        <f>'Historical Expenditure'!K16*Inflation!J$10</f>
        <v>430593.03980126465</v>
      </c>
      <c r="I14" s="108">
        <f>SUM($E$14:$H$14)/SUM($E$12:$H$14)*SUM(SUMIF('Project List-RRP'!$B:$B,'Material Code'!$B$8,'Project List-RRP'!D:D)*Inflation!$K$10+SUMIF('Project List-RRP'!$B:$B,'Material Code'!$B$9,'Project List-RRP'!D:D)*Inflation!$K$10+SUMIF('Project List-RRP'!$B:$B,'Material Code'!$B$10,'Project List-RRP'!D:D)*Inflation!$K$10)</f>
        <v>0</v>
      </c>
      <c r="J14" s="108">
        <f>SUM($E$14:$H$14)/SUM($E$12:$H$14)*SUM(SUMIF('Project List-RRP'!$B:$B,'Material Code'!$B$8,'Project List-RRP'!E:E)*Inflation!$K$10+SUMIF('Project List-RRP'!$B:$B,'Material Code'!$B$9,'Project List-RRP'!E:E)*Inflation!$K$10+SUMIF('Project List-RRP'!$B:$B,'Material Code'!$B$10,'Project List-RRP'!E:E)*Inflation!$K$10)</f>
        <v>0</v>
      </c>
      <c r="K14" s="108">
        <f>SUM($E$14:$H$14)/SUM($E$12:$H$14)*SUM(SUMIF('Project List-RRP'!$B:$B,'Material Code'!$B$8,'Project List-RRP'!F:F)*Inflation!$K$10+SUMIF('Project List-RRP'!$B:$B,'Material Code'!$B$9,'Project List-RRP'!F:F)*Inflation!$K$10+SUMIF('Project List-RRP'!$B:$B,'Material Code'!$B$10,'Project List-RRP'!F:F)*Inflation!$K$10)</f>
        <v>0</v>
      </c>
      <c r="L14" s="108">
        <f>SUM($E$14:$H$14)/SUM($E$12:$H$14)*SUM(SUMIF('Project List-RRP'!$B:$B,'Material Code'!$B$8,'Project List-RRP'!G:G)*Inflation!$K$10+SUMIF('Project List-RRP'!$B:$B,'Material Code'!$B$9,'Project List-RRP'!G:G)*Inflation!$K$10+SUMIF('Project List-RRP'!$B:$B,'Material Code'!$B$10,'Project List-RRP'!G:G)*Inflation!$K$10)</f>
        <v>0</v>
      </c>
      <c r="M14" s="108">
        <f>SUM($E$14:$H$14)/SUM($E$12:$H$14)*SUM(SUMIF('Project List-RRP'!$B:$B,'Material Code'!$B$8,'Project List-RRP'!H:H)*Inflation!$K$10+SUMIF('Project List-RRP'!$B:$B,'Material Code'!$B$9,'Project List-RRP'!H:H)*Inflation!$K$10+SUMIF('Project List-RRP'!$B:$B,'Material Code'!$B$10,'Project List-RRP'!H:H)*Inflation!$K$10)</f>
        <v>0</v>
      </c>
      <c r="N14" s="108">
        <f>SUM($E$14:$H$14)/SUM($E$12:$H$14)*SUM(SUMIF('Project List-RRP'!$B:$B,'Material Code'!$B$8,'Project List-RRP'!I:I)*Inflation!$K$10+SUMIF('Project List-RRP'!$B:$B,'Material Code'!$B$9,'Project List-RRP'!I:I)*Inflation!$K$10+SUMIF('Project List-RRP'!$B:$B,'Material Code'!$B$10,'Project List-RRP'!I:I)*Inflation!$K$10)</f>
        <v>0</v>
      </c>
      <c r="O14" s="108">
        <f>SUM($E$14:$H$14)/SUM($E$12:$H$14)*SUM(SUMIF('Project List-RRP'!$B:$B,'Material Code'!$B$8,'Project List-RRP'!J:J)*Inflation!$K$10+SUMIF('Project List-RRP'!$B:$B,'Material Code'!$B$9,'Project List-RRP'!J:J)*Inflation!$K$10+SUMIF('Project List-RRP'!$B:$B,'Material Code'!$B$10,'Project List-RRP'!J:J)*Inflation!$K$10)</f>
        <v>0</v>
      </c>
      <c r="P14" s="77"/>
      <c r="Q14" s="77"/>
      <c r="R14" s="75"/>
      <c r="S14" s="75"/>
      <c r="T14" s="75"/>
      <c r="U14" s="75"/>
      <c r="V14" s="75"/>
      <c r="W14" s="75"/>
      <c r="X14" s="75"/>
      <c r="Y14" s="75"/>
      <c r="Z14" s="75"/>
    </row>
    <row r="15" spans="1:26" s="80" customFormat="1" x14ac:dyDescent="0.2">
      <c r="A15" s="75"/>
      <c r="B15" s="64"/>
      <c r="C15" s="63" t="s">
        <v>55</v>
      </c>
      <c r="D15" s="109">
        <f>'Historical Expenditure'!G17*Inflation!F$10</f>
        <v>0</v>
      </c>
      <c r="E15" s="109">
        <f>'Historical Expenditure'!H17*Inflation!G$10</f>
        <v>0</v>
      </c>
      <c r="F15" s="109">
        <f>'Historical Expenditure'!I17*Inflation!H$10</f>
        <v>0</v>
      </c>
      <c r="G15" s="109">
        <f>'Historical Expenditure'!J17*Inflation!I$10</f>
        <v>0</v>
      </c>
      <c r="H15" s="109">
        <f>'Historical Expenditure'!K17*Inflation!J$10</f>
        <v>0</v>
      </c>
      <c r="I15" s="49"/>
      <c r="J15" s="49"/>
      <c r="K15" s="49"/>
      <c r="L15" s="49"/>
      <c r="M15" s="49"/>
      <c r="N15" s="49"/>
      <c r="O15" s="49"/>
      <c r="P15" s="77"/>
      <c r="Q15" s="77"/>
      <c r="R15" s="75"/>
      <c r="S15" s="75"/>
      <c r="T15" s="75"/>
      <c r="U15" s="75"/>
      <c r="V15" s="75"/>
      <c r="W15" s="75"/>
      <c r="X15" s="75"/>
      <c r="Y15" s="75"/>
      <c r="Z15" s="75"/>
    </row>
    <row r="16" spans="1:26" s="80" customFormat="1" x14ac:dyDescent="0.2">
      <c r="A16" s="75"/>
      <c r="B16" s="65"/>
      <c r="C16" s="63" t="s">
        <v>56</v>
      </c>
      <c r="D16" s="109">
        <f>'Historical Expenditure'!G18*Inflation!F$10</f>
        <v>33785.805765086479</v>
      </c>
      <c r="E16" s="109">
        <f>'Historical Expenditure'!H18*Inflation!G$10</f>
        <v>4022525.9980012449</v>
      </c>
      <c r="F16" s="109">
        <f>'Historical Expenditure'!I18*Inflation!H$10</f>
        <v>10946613.372158669</v>
      </c>
      <c r="G16" s="109">
        <f>'Historical Expenditure'!J18*Inflation!I$10</f>
        <v>13827128.164736038</v>
      </c>
      <c r="H16" s="109">
        <f>'Historical Expenditure'!K18*Inflation!J$10</f>
        <v>13552227.590487806</v>
      </c>
      <c r="I16" s="108">
        <f>SUM(SUMIF('Project List-RRP'!$B:$B,'Material Code'!$B$12,'Project List-RRP'!D:D),SUMIF('Project List-RRP'!$B:$B,'Material Code'!$B$13,'Project List-RRP'!D:D),SUMIF('Project List-RRP'!$B:$B,'Material Code'!$B$14,'Project List-RRP'!D:D),SUMIF('Project List-RRP'!$B:$B,'Material Code'!$B$15,'Project List-RRP'!D:D),SUMIF('Project List-RRP'!$B:$B,'Material Code'!$B$16,'Project List-RRP'!D:D),SUMIF('Project List-RRP'!$B:$B,'Material Code'!$B$17,'Project List-RRP'!D:D),SUMIF('Project List-RRP'!$B:$B,'Material Code'!$B$18,'Project List-RRP'!D:D),SUMIF('Project List-RRP'!$B:$B,'Material Code'!$B$19,'Project List-RRP'!D:D),SUMIF('Project List-RRP'!$B:$B,'Material Code'!$B$20,'Project List-RRP'!D:D),SUMIF('Project List-RRP'!$B:$B,'Material Code'!$B$21,'Project List-RRP'!D:D),SUMIF('Project List-RRP'!$B:$B,'Material Code'!$B$22,'Project List-RRP'!D:D))*Inflation!$K$10</f>
        <v>1332173.2598318583</v>
      </c>
      <c r="J16" s="108">
        <f>SUM(SUMIF('Project List-RRP'!$B:$B,'Material Code'!$B$12,'Project List-RRP'!E:E),SUMIF('Project List-RRP'!$B:$B,'Material Code'!$B$13,'Project List-RRP'!E:E),SUMIF('Project List-RRP'!$B:$B,'Material Code'!$B$14,'Project List-RRP'!E:E),SUMIF('Project List-RRP'!$B:$B,'Material Code'!$B$15,'Project List-RRP'!E:E),SUMIF('Project List-RRP'!$B:$B,'Material Code'!$B$16,'Project List-RRP'!E:E),SUMIF('Project List-RRP'!$B:$B,'Material Code'!$B$17,'Project List-RRP'!E:E),SUMIF('Project List-RRP'!$B:$B,'Material Code'!$B$18,'Project List-RRP'!E:E),SUMIF('Project List-RRP'!$B:$B,'Material Code'!$B$19,'Project List-RRP'!E:E),SUMIF('Project List-RRP'!$B:$B,'Material Code'!$B$20,'Project List-RRP'!E:E),SUMIF('Project List-RRP'!$B:$B,'Material Code'!$B$21,'Project List-RRP'!E:E),SUMIF('Project List-RRP'!$B:$B,'Material Code'!$B$22,'Project List-RRP'!E:E))*Inflation!$K$10</f>
        <v>3073821.0200711503</v>
      </c>
      <c r="K16" s="108">
        <f>SUM(SUMIF('Project List-RRP'!$B:$B,'Material Code'!$B$12,'Project List-RRP'!F:F),SUMIF('Project List-RRP'!$B:$B,'Material Code'!$B$13,'Project List-RRP'!F:F),SUMIF('Project List-RRP'!$B:$B,'Material Code'!$B$14,'Project List-RRP'!F:F),SUMIF('Project List-RRP'!$B:$B,'Material Code'!$B$15,'Project List-RRP'!F:F),SUMIF('Project List-RRP'!$B:$B,'Material Code'!$B$16,'Project List-RRP'!F:F),SUMIF('Project List-RRP'!$B:$B,'Material Code'!$B$17,'Project List-RRP'!F:F),SUMIF('Project List-RRP'!$B:$B,'Material Code'!$B$18,'Project List-RRP'!F:F),SUMIF('Project List-RRP'!$B:$B,'Material Code'!$B$19,'Project List-RRP'!F:F),SUMIF('Project List-RRP'!$B:$B,'Material Code'!$B$20,'Project List-RRP'!F:F),SUMIF('Project List-RRP'!$B:$B,'Material Code'!$B$21,'Project List-RRP'!F:F),SUMIF('Project List-RRP'!$B:$B,'Material Code'!$B$22,'Project List-RRP'!F:F))*Inflation!$K$10</f>
        <v>10575932.933384197</v>
      </c>
      <c r="L16" s="108">
        <f>SUM(SUMIF('Project List-RRP'!$B:$B,'Material Code'!$B$12,'Project List-RRP'!G:G),SUMIF('Project List-RRP'!$B:$B,'Material Code'!$B$13,'Project List-RRP'!G:G),SUMIF('Project List-RRP'!$B:$B,'Material Code'!$B$14,'Project List-RRP'!G:G),SUMIF('Project List-RRP'!$B:$B,'Material Code'!$B$15,'Project List-RRP'!G:G),SUMIF('Project List-RRP'!$B:$B,'Material Code'!$B$16,'Project List-RRP'!G:G),SUMIF('Project List-RRP'!$B:$B,'Material Code'!$B$17,'Project List-RRP'!G:G),SUMIF('Project List-RRP'!$B:$B,'Material Code'!$B$18,'Project List-RRP'!G:G),SUMIF('Project List-RRP'!$B:$B,'Material Code'!$B$19,'Project List-RRP'!G:G),SUMIF('Project List-RRP'!$B:$B,'Material Code'!$B$20,'Project List-RRP'!G:G),SUMIF('Project List-RRP'!$B:$B,'Material Code'!$B$21,'Project List-RRP'!G:G),SUMIF('Project List-RRP'!$B:$B,'Material Code'!$B$22,'Project List-RRP'!G:G))*Inflation!$K$10</f>
        <v>10983953.899400149</v>
      </c>
      <c r="M16" s="108">
        <f>SUM(SUMIF('Project List-RRP'!$B:$B,'Material Code'!$B$12,'Project List-RRP'!H:H),SUMIF('Project List-RRP'!$B:$B,'Material Code'!$B$13,'Project List-RRP'!H:H),SUMIF('Project List-RRP'!$B:$B,'Material Code'!$B$14,'Project List-RRP'!H:H),SUMIF('Project List-RRP'!$B:$B,'Material Code'!$B$15,'Project List-RRP'!H:H),SUMIF('Project List-RRP'!$B:$B,'Material Code'!$B$16,'Project List-RRP'!H:H),SUMIF('Project List-RRP'!$B:$B,'Material Code'!$B$17,'Project List-RRP'!H:H),SUMIF('Project List-RRP'!$B:$B,'Material Code'!$B$18,'Project List-RRP'!H:H),SUMIF('Project List-RRP'!$B:$B,'Material Code'!$B$19,'Project List-RRP'!H:H),SUMIF('Project List-RRP'!$B:$B,'Material Code'!$B$20,'Project List-RRP'!H:H),SUMIF('Project List-RRP'!$B:$B,'Material Code'!$B$21,'Project List-RRP'!H:H),SUMIF('Project List-RRP'!$B:$B,'Material Code'!$B$22,'Project List-RRP'!H:H))*Inflation!$K$10</f>
        <v>7337900.7680114377</v>
      </c>
      <c r="N16" s="108">
        <f>SUM(SUMIF('Project List-RRP'!$B:$B,'Material Code'!$B$12,'Project List-RRP'!I:I),SUMIF('Project List-RRP'!$B:$B,'Material Code'!$B$13,'Project List-RRP'!I:I),SUMIF('Project List-RRP'!$B:$B,'Material Code'!$B$14,'Project List-RRP'!I:I),SUMIF('Project List-RRP'!$B:$B,'Material Code'!$B$15,'Project List-RRP'!I:I),SUMIF('Project List-RRP'!$B:$B,'Material Code'!$B$16,'Project List-RRP'!I:I),SUMIF('Project List-RRP'!$B:$B,'Material Code'!$B$17,'Project List-RRP'!I:I),SUMIF('Project List-RRP'!$B:$B,'Material Code'!$B$18,'Project List-RRP'!I:I),SUMIF('Project List-RRP'!$B:$B,'Material Code'!$B$19,'Project List-RRP'!I:I),SUMIF('Project List-RRP'!$B:$B,'Material Code'!$B$20,'Project List-RRP'!I:I),SUMIF('Project List-RRP'!$B:$B,'Material Code'!$B$21,'Project List-RRP'!I:I),SUMIF('Project List-RRP'!$B:$B,'Material Code'!$B$22,'Project List-RRP'!I:I))*Inflation!$K$10</f>
        <v>7541291.9936632384</v>
      </c>
      <c r="O16" s="108">
        <f>SUM(SUMIF('Project List-RRP'!$B:$B,'Material Code'!$B$12,'Project List-RRP'!J:J),SUMIF('Project List-RRP'!$B:$B,'Material Code'!$B$13,'Project List-RRP'!J:J),SUMIF('Project List-RRP'!$B:$B,'Material Code'!$B$14,'Project List-RRP'!J:J),SUMIF('Project List-RRP'!$B:$B,'Material Code'!$B$15,'Project List-RRP'!J:J),SUMIF('Project List-RRP'!$B:$B,'Material Code'!$B$16,'Project List-RRP'!J:J),SUMIF('Project List-RRP'!$B:$B,'Material Code'!$B$17,'Project List-RRP'!J:J),SUMIF('Project List-RRP'!$B:$B,'Material Code'!$B$18,'Project List-RRP'!J:J),SUMIF('Project List-RRP'!$B:$B,'Material Code'!$B$19,'Project List-RRP'!J:J),SUMIF('Project List-RRP'!$B:$B,'Material Code'!$B$20,'Project List-RRP'!J:J),SUMIF('Project List-RRP'!$B:$B,'Material Code'!$B$21,'Project List-RRP'!J:J),SUMIF('Project List-RRP'!$B:$B,'Material Code'!$B$22,'Project List-RRP'!J:J))*Inflation!$K$10</f>
        <v>7635662.0301437676</v>
      </c>
      <c r="P16" s="77"/>
      <c r="Q16" s="77"/>
      <c r="R16" s="75"/>
      <c r="S16" s="75"/>
      <c r="T16" s="75"/>
      <c r="U16" s="75"/>
      <c r="V16" s="75"/>
      <c r="W16" s="75"/>
      <c r="X16" s="75"/>
      <c r="Y16" s="75"/>
      <c r="Z16" s="75"/>
    </row>
    <row r="17" spans="1:26" s="80" customFormat="1" x14ac:dyDescent="0.2">
      <c r="A17" s="75"/>
      <c r="B17" s="37"/>
      <c r="C17" s="92" t="s">
        <v>41</v>
      </c>
      <c r="D17" s="97">
        <f t="shared" ref="D17:F17" si="0">SUM(D8:D16)</f>
        <v>29510201.801430248</v>
      </c>
      <c r="E17" s="97">
        <f t="shared" si="0"/>
        <v>18833312.895405594</v>
      </c>
      <c r="F17" s="97">
        <f t="shared" si="0"/>
        <v>22875577.963476926</v>
      </c>
      <c r="G17" s="97">
        <f>SUM(G8:G16)</f>
        <v>24215802.632589087</v>
      </c>
      <c r="H17" s="97">
        <f>SUM(H8:H16)</f>
        <v>22217356.198491421</v>
      </c>
      <c r="I17" s="97">
        <f>SUM(I8:I16)</f>
        <v>1332173.2598318583</v>
      </c>
      <c r="J17" s="97">
        <f t="shared" ref="J17:O17" si="1">SUM(J8:J16)</f>
        <v>3073821.0200711503</v>
      </c>
      <c r="K17" s="97">
        <f t="shared" si="1"/>
        <v>24732146.206169911</v>
      </c>
      <c r="L17" s="97">
        <f t="shared" si="1"/>
        <v>25140167.172185861</v>
      </c>
      <c r="M17" s="97">
        <f t="shared" si="1"/>
        <v>21494114.040797152</v>
      </c>
      <c r="N17" s="97">
        <f t="shared" si="1"/>
        <v>21697505.266448952</v>
      </c>
      <c r="O17" s="97">
        <f t="shared" si="1"/>
        <v>21791875.30292948</v>
      </c>
      <c r="P17" s="77"/>
      <c r="Q17" s="77"/>
      <c r="R17" s="75"/>
      <c r="S17" s="75"/>
      <c r="T17" s="75"/>
      <c r="U17" s="75"/>
      <c r="V17" s="75"/>
      <c r="W17" s="75"/>
      <c r="X17" s="75"/>
      <c r="Y17" s="75"/>
      <c r="Z17" s="75"/>
    </row>
    <row r="18" spans="1:26" s="80" customFormat="1" x14ac:dyDescent="0.2">
      <c r="A18" s="75"/>
      <c r="B18" s="75"/>
      <c r="C18" s="75" t="s">
        <v>472</v>
      </c>
      <c r="D18" s="112">
        <f>'Historical Expenditure'!G19*Inflation!F10-D17</f>
        <v>0</v>
      </c>
      <c r="E18" s="112">
        <f>'Historical Expenditure'!H19*Inflation!G10-E17</f>
        <v>0</v>
      </c>
      <c r="F18" s="112">
        <f>'Historical Expenditure'!I19*Inflation!H10-F17</f>
        <v>0</v>
      </c>
      <c r="G18" s="112">
        <f>'Historical Expenditure'!J19*Inflation!I10-G17</f>
        <v>0</v>
      </c>
      <c r="H18" s="112">
        <f>'Historical Expenditure'!K19*Inflation!J10-H17</f>
        <v>0</v>
      </c>
      <c r="I18" s="111">
        <f>'Project List-RRP'!D22*Inflation!$K$10-I17</f>
        <v>0</v>
      </c>
      <c r="J18" s="111">
        <f>'Project List-RRP'!E22*Inflation!$K$10-J17</f>
        <v>0</v>
      </c>
      <c r="K18" s="111">
        <f>'Project List-RRP'!F22*Inflation!$K$10-K17</f>
        <v>0</v>
      </c>
      <c r="L18" s="111">
        <f>'Project List-RRP'!G22*Inflation!$K$10-L17</f>
        <v>0</v>
      </c>
      <c r="M18" s="111">
        <f>'Project List-RRP'!H22*Inflation!$K$10-M17</f>
        <v>0</v>
      </c>
      <c r="N18" s="111">
        <f>'Project List-RRP'!I22*Inflation!$K$10-N17</f>
        <v>0</v>
      </c>
      <c r="O18" s="111">
        <f>'Project List-RRP'!J22*Inflation!$K$10-O17</f>
        <v>0</v>
      </c>
      <c r="P18" s="75"/>
      <c r="Q18" s="77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2">
      <c r="A19" s="1"/>
      <c r="B19" s="1"/>
      <c r="C19" s="7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7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5"/>
      <c r="Q20" s="1"/>
      <c r="R20" s="1"/>
      <c r="S20" s="1"/>
      <c r="T20" s="1"/>
      <c r="U20" s="1"/>
    </row>
    <row r="21" spans="1:26" ht="15.75" x14ac:dyDescent="0.25">
      <c r="A21" s="78"/>
      <c r="B21" s="78" t="s">
        <v>432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75"/>
      <c r="Q22" s="1"/>
      <c r="R22" s="1"/>
    </row>
    <row r="23" spans="1:26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75"/>
      <c r="Q23" s="1"/>
      <c r="R23" s="1"/>
    </row>
    <row r="24" spans="1:26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75"/>
      <c r="Q24" s="1"/>
      <c r="R24" s="1"/>
    </row>
    <row r="25" spans="1:26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75"/>
      <c r="Q25" s="1"/>
      <c r="R25" s="1"/>
    </row>
    <row r="26" spans="1:26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75"/>
      <c r="Q26" s="1"/>
      <c r="R26" s="1"/>
    </row>
    <row r="27" spans="1:26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75"/>
      <c r="Q27" s="1"/>
      <c r="R27" s="1"/>
    </row>
    <row r="28" spans="1:26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75"/>
      <c r="Q28" s="1"/>
      <c r="R28" s="1"/>
    </row>
    <row r="29" spans="1:26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75"/>
      <c r="Q29" s="1"/>
      <c r="R29" s="1"/>
    </row>
    <row r="30" spans="1:26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75"/>
      <c r="Q30" s="1"/>
      <c r="R30" s="1"/>
    </row>
    <row r="31" spans="1:26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75"/>
      <c r="Q31" s="1"/>
      <c r="R31" s="1"/>
    </row>
    <row r="32" spans="1:26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75"/>
      <c r="Q32" s="1"/>
      <c r="R32" s="1"/>
    </row>
    <row r="33" spans="7:11" hidden="1" x14ac:dyDescent="0.2">
      <c r="G33" s="80"/>
      <c r="H33" s="80"/>
      <c r="I33" s="80"/>
      <c r="J33" s="80"/>
      <c r="K33" s="80"/>
    </row>
    <row r="34" spans="7:11" hidden="1" x14ac:dyDescent="0.2">
      <c r="G34" s="80"/>
      <c r="H34" s="80"/>
      <c r="I34" s="80"/>
      <c r="J34" s="80"/>
      <c r="K34" s="80"/>
    </row>
    <row r="35" spans="7:11" hidden="1" x14ac:dyDescent="0.2">
      <c r="G35" s="80"/>
      <c r="H35" s="80"/>
      <c r="I35" s="80"/>
      <c r="J35" s="80"/>
      <c r="K35" s="80"/>
    </row>
    <row r="36" spans="7:11" hidden="1" x14ac:dyDescent="0.2">
      <c r="G36" s="80"/>
      <c r="H36" s="80"/>
      <c r="I36" s="80"/>
      <c r="J36" s="80"/>
      <c r="K36" s="80"/>
    </row>
    <row r="37" spans="7:11" hidden="1" x14ac:dyDescent="0.2">
      <c r="G37" s="80"/>
      <c r="H37" s="80"/>
      <c r="I37" s="80"/>
      <c r="J37" s="80"/>
      <c r="K37" s="80"/>
    </row>
    <row r="38" spans="7:11" hidden="1" x14ac:dyDescent="0.2">
      <c r="G38" s="80"/>
      <c r="H38" s="80"/>
      <c r="I38" s="80"/>
      <c r="J38" s="80"/>
      <c r="K38" s="80"/>
    </row>
    <row r="39" spans="7:11" hidden="1" x14ac:dyDescent="0.2">
      <c r="G39" s="80"/>
      <c r="H39" s="80"/>
      <c r="I39" s="80"/>
      <c r="J39" s="80"/>
      <c r="K39" s="80"/>
    </row>
    <row r="40" spans="7:11" hidden="1" x14ac:dyDescent="0.2">
      <c r="G40" s="80"/>
      <c r="H40" s="80"/>
      <c r="I40" s="80"/>
      <c r="J40" s="80"/>
      <c r="K40" s="80"/>
    </row>
    <row r="41" spans="7:11" hidden="1" x14ac:dyDescent="0.2">
      <c r="G41" s="80"/>
      <c r="H41" s="80"/>
      <c r="I41" s="80"/>
      <c r="J41" s="80"/>
      <c r="K41" s="80"/>
    </row>
    <row r="42" spans="7:11" hidden="1" x14ac:dyDescent="0.2">
      <c r="G42" s="80"/>
      <c r="H42" s="80"/>
      <c r="I42" s="80"/>
      <c r="J42" s="80"/>
      <c r="K42" s="80"/>
    </row>
    <row r="43" spans="7:11" hidden="1" x14ac:dyDescent="0.2">
      <c r="G43" s="80"/>
      <c r="H43" s="80"/>
      <c r="I43" s="80"/>
      <c r="J43" s="80"/>
      <c r="K43" s="80"/>
    </row>
    <row r="44" spans="7:11" hidden="1" x14ac:dyDescent="0.2">
      <c r="G44" s="80"/>
      <c r="H44" s="80"/>
      <c r="I44" s="80"/>
      <c r="J44" s="80"/>
      <c r="K44" s="80"/>
    </row>
    <row r="45" spans="7:11" hidden="1" x14ac:dyDescent="0.2">
      <c r="G45" s="80"/>
      <c r="H45" s="80"/>
      <c r="I45" s="80"/>
      <c r="J45" s="80"/>
      <c r="K45" s="80"/>
    </row>
    <row r="46" spans="7:11" hidden="1" x14ac:dyDescent="0.2">
      <c r="G46" s="80"/>
      <c r="H46" s="80"/>
      <c r="I46" s="80"/>
      <c r="J46" s="80"/>
      <c r="K46" s="80"/>
    </row>
    <row r="47" spans="7:11" hidden="1" x14ac:dyDescent="0.2">
      <c r="G47" s="80"/>
      <c r="H47" s="80"/>
      <c r="I47" s="80"/>
      <c r="J47" s="80"/>
      <c r="K47" s="80"/>
    </row>
    <row r="48" spans="7:11" hidden="1" x14ac:dyDescent="0.2">
      <c r="G48" s="80"/>
      <c r="H48" s="80"/>
      <c r="I48" s="80"/>
      <c r="J48" s="80"/>
      <c r="K48" s="80"/>
    </row>
    <row r="49" spans="7:11" hidden="1" x14ac:dyDescent="0.2">
      <c r="G49" s="80"/>
      <c r="H49" s="80"/>
      <c r="I49" s="80"/>
      <c r="J49" s="80"/>
      <c r="K49" s="80"/>
    </row>
    <row r="50" spans="7:11" hidden="1" x14ac:dyDescent="0.2">
      <c r="G50" s="80"/>
      <c r="H50" s="80"/>
      <c r="I50" s="80"/>
      <c r="J50" s="80"/>
      <c r="K50" s="80"/>
    </row>
    <row r="51" spans="7:11" hidden="1" x14ac:dyDescent="0.2">
      <c r="G51" s="80"/>
      <c r="H51" s="80"/>
      <c r="I51" s="80"/>
      <c r="J51" s="80"/>
      <c r="K51" s="80"/>
    </row>
    <row r="52" spans="7:11" hidden="1" x14ac:dyDescent="0.2">
      <c r="G52" s="80"/>
      <c r="H52" s="80"/>
      <c r="I52" s="80"/>
      <c r="J52" s="80"/>
      <c r="K52" s="80"/>
    </row>
    <row r="53" spans="7:11" hidden="1" x14ac:dyDescent="0.2">
      <c r="G53" s="80"/>
      <c r="H53" s="80"/>
      <c r="I53" s="80"/>
      <c r="J53" s="80"/>
      <c r="K53" s="80"/>
    </row>
    <row r="54" spans="7:11" hidden="1" x14ac:dyDescent="0.2">
      <c r="G54" s="80"/>
      <c r="H54" s="80"/>
      <c r="I54" s="80"/>
      <c r="J54" s="80"/>
      <c r="K54" s="80"/>
    </row>
    <row r="55" spans="7:11" hidden="1" x14ac:dyDescent="0.2">
      <c r="G55" s="80"/>
      <c r="H55" s="80"/>
      <c r="I55" s="80"/>
      <c r="J55" s="80"/>
      <c r="K55" s="80"/>
    </row>
    <row r="56" spans="7:11" hidden="1" x14ac:dyDescent="0.2"/>
    <row r="57" spans="7:11" hidden="1" x14ac:dyDescent="0.2"/>
    <row r="58" spans="7:11" hidden="1" x14ac:dyDescent="0.2"/>
    <row r="59" spans="7:11" hidden="1" x14ac:dyDescent="0.2"/>
    <row r="60" spans="7:11" hidden="1" x14ac:dyDescent="0.2"/>
    <row r="61" spans="7:11" hidden="1" x14ac:dyDescent="0.2"/>
    <row r="62" spans="7:11" hidden="1" x14ac:dyDescent="0.2"/>
    <row r="63" spans="7:11" hidden="1" x14ac:dyDescent="0.2"/>
    <row r="64" spans="7:11" hidden="1" x14ac:dyDescent="0.2"/>
    <row r="65" hidden="1" x14ac:dyDescent="0.2"/>
    <row r="66" hidden="1" x14ac:dyDescent="0.2"/>
    <row r="67" hidden="1" x14ac:dyDescent="0.2"/>
  </sheetData>
  <mergeCells count="1">
    <mergeCell ref="D6:O6"/>
  </mergeCells>
  <hyperlinks>
    <hyperlink ref="O1" location="Menu!A1" display="Menu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R236"/>
  <sheetViews>
    <sheetView zoomScale="85" zoomScaleNormal="85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3.625" style="80" customWidth="1"/>
    <col min="2" max="2" width="7.625" style="80" customWidth="1"/>
    <col min="3" max="3" width="58.5" style="80" bestFit="1" customWidth="1"/>
    <col min="4" max="5" width="2.625" style="80" customWidth="1"/>
    <col min="6" max="12" width="9.625" style="80" customWidth="1"/>
    <col min="13" max="13" width="3.625" style="80" customWidth="1"/>
    <col min="14" max="15" width="9" style="80" hidden="1" customWidth="1"/>
    <col min="16" max="18" width="0" style="80" hidden="1" customWidth="1"/>
    <col min="19" max="16384" width="9" style="80" hidden="1"/>
  </cols>
  <sheetData>
    <row r="1" spans="1:15" ht="18" x14ac:dyDescent="0.25">
      <c r="A1" s="76" t="str">
        <f>'Project List-RRP'!A1</f>
        <v>United Energy - Augmentation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27" t="s">
        <v>33</v>
      </c>
      <c r="M1" s="76"/>
      <c r="N1" s="76"/>
      <c r="O1" s="76"/>
    </row>
    <row r="2" spans="1:15" ht="15.75" x14ac:dyDescent="0.25">
      <c r="A2" s="78" t="str">
        <f ca="1">RIGHT(CELL("filename", $A$1), LEN(CELL("filename", $A$1)) - SEARCH("]", CELL("filename", $A$1)))</f>
        <v>Direct Capex</v>
      </c>
      <c r="B2" s="78"/>
      <c r="C2" s="78"/>
      <c r="D2" s="78"/>
      <c r="E2" s="78"/>
      <c r="F2" s="78"/>
      <c r="G2" s="78"/>
      <c r="H2" s="78"/>
      <c r="I2" s="78"/>
      <c r="J2" s="78"/>
      <c r="K2" s="28" t="s">
        <v>34</v>
      </c>
      <c r="L2" s="29" t="str">
        <f>IF(ROUND(SUM(F8:L191),0)=ROUND(SUM('Forecast Expenditure'!I17:O17)/1000,0),"OK","Check!")</f>
        <v>OK</v>
      </c>
      <c r="M2" s="78"/>
      <c r="N2" s="78"/>
      <c r="O2" s="78"/>
    </row>
    <row r="3" spans="1:15" x14ac:dyDescent="0.2">
      <c r="A3" s="77"/>
      <c r="B3" s="77"/>
      <c r="C3" s="82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">
      <c r="A4" s="77"/>
      <c r="B4" s="36" t="s">
        <v>45</v>
      </c>
      <c r="C4" s="83"/>
      <c r="D4" s="75"/>
      <c r="E4" s="75"/>
      <c r="F4" s="85"/>
      <c r="G4" s="85"/>
      <c r="H4" s="75"/>
      <c r="I4" s="75"/>
      <c r="J4" s="75"/>
      <c r="K4" s="75"/>
      <c r="L4" s="75"/>
      <c r="M4" s="77"/>
      <c r="N4" s="77"/>
      <c r="O4" s="77"/>
    </row>
    <row r="5" spans="1:15" x14ac:dyDescent="0.2">
      <c r="A5" s="77"/>
      <c r="B5" s="75"/>
      <c r="C5" s="75"/>
      <c r="D5" s="75"/>
      <c r="E5" s="75"/>
      <c r="F5" s="17" t="s">
        <v>434</v>
      </c>
      <c r="G5" s="17" t="s">
        <v>435</v>
      </c>
      <c r="H5" s="17" t="s">
        <v>436</v>
      </c>
      <c r="I5" s="17" t="s">
        <v>437</v>
      </c>
      <c r="J5" s="17" t="s">
        <v>438</v>
      </c>
      <c r="K5" s="17" t="s">
        <v>439</v>
      </c>
      <c r="L5" s="51" t="s">
        <v>440</v>
      </c>
      <c r="M5" s="77"/>
      <c r="N5" s="77"/>
      <c r="O5" s="77"/>
    </row>
    <row r="6" spans="1:15" x14ac:dyDescent="0.2">
      <c r="A6" s="77"/>
      <c r="B6" s="149" t="s">
        <v>39</v>
      </c>
      <c r="C6" s="149" t="s">
        <v>42</v>
      </c>
      <c r="D6" s="75"/>
      <c r="E6" s="75"/>
      <c r="F6" s="17" t="s">
        <v>441</v>
      </c>
      <c r="G6" s="17" t="s">
        <v>441</v>
      </c>
      <c r="H6" s="17" t="s">
        <v>441</v>
      </c>
      <c r="I6" s="17" t="s">
        <v>441</v>
      </c>
      <c r="J6" s="17" t="s">
        <v>441</v>
      </c>
      <c r="K6" s="17" t="s">
        <v>441</v>
      </c>
      <c r="L6" s="17" t="s">
        <v>441</v>
      </c>
      <c r="M6" s="75"/>
      <c r="N6" s="75"/>
      <c r="O6" s="75"/>
    </row>
    <row r="7" spans="1:15" x14ac:dyDescent="0.2">
      <c r="A7" s="77"/>
      <c r="B7" s="150"/>
      <c r="C7" s="150"/>
      <c r="D7" s="75"/>
      <c r="E7" s="75"/>
      <c r="F7" s="17" t="s">
        <v>46</v>
      </c>
      <c r="G7" s="17" t="s">
        <v>46</v>
      </c>
      <c r="H7" s="17" t="s">
        <v>46</v>
      </c>
      <c r="I7" s="17" t="s">
        <v>46</v>
      </c>
      <c r="J7" s="17" t="s">
        <v>46</v>
      </c>
      <c r="K7" s="17" t="s">
        <v>46</v>
      </c>
      <c r="L7" s="17" t="s">
        <v>46</v>
      </c>
      <c r="M7" s="75"/>
      <c r="N7" s="75"/>
      <c r="O7" s="75"/>
    </row>
    <row r="8" spans="1:15" x14ac:dyDescent="0.2">
      <c r="A8" s="77"/>
      <c r="B8" s="45" t="s">
        <v>94</v>
      </c>
      <c r="C8" s="46" t="s">
        <v>95</v>
      </c>
      <c r="D8" s="75"/>
      <c r="E8" s="75"/>
      <c r="F8" s="50">
        <f>SUMIF('Project List-RRP'!$B:$B,$B8,'Project List-RRP'!D:D)*Inflation!$K$10/1000</f>
        <v>0</v>
      </c>
      <c r="G8" s="50">
        <f>SUMIF('Project List-RRP'!$B:$B,$B8,'Project List-RRP'!E:E)*Inflation!$K$10/1000</f>
        <v>0</v>
      </c>
      <c r="H8" s="50">
        <f>SUMIF('Project List-RRP'!$B:$B,$B8,'Project List-RRP'!F:F)*Inflation!$K$10/1000</f>
        <v>0</v>
      </c>
      <c r="I8" s="50">
        <f>SUMIF('Project List-RRP'!$B:$B,$B8,'Project List-RRP'!G:G)*Inflation!$K$10/1000</f>
        <v>0</v>
      </c>
      <c r="J8" s="50">
        <f>SUMIF('Project List-RRP'!$B:$B,$B8,'Project List-RRP'!H:H)*Inflation!$K$10/1000</f>
        <v>0</v>
      </c>
      <c r="K8" s="50">
        <f>SUMIF('Project List-RRP'!$B:$B,$B8,'Project List-RRP'!I:I)*Inflation!$K$10/1000</f>
        <v>0</v>
      </c>
      <c r="L8" s="50">
        <f>SUMIF('Project List-RRP'!$B:$B,$B8,'Project List-RRP'!J:J)*Inflation!$K$10/1000</f>
        <v>0</v>
      </c>
      <c r="M8" s="75"/>
      <c r="N8" s="75"/>
      <c r="O8" s="75"/>
    </row>
    <row r="9" spans="1:15" x14ac:dyDescent="0.2">
      <c r="A9" s="77"/>
      <c r="B9" s="47" t="s">
        <v>96</v>
      </c>
      <c r="C9" s="48" t="s">
        <v>97</v>
      </c>
      <c r="D9" s="75"/>
      <c r="E9" s="75"/>
      <c r="F9" s="50">
        <f>SUMIF('Project List-RRP'!$B:$B,$B9,'Project List-RRP'!D:D)*Inflation!$K$10/1000</f>
        <v>0</v>
      </c>
      <c r="G9" s="50">
        <f>SUMIF('Project List-RRP'!$B:$B,$B9,'Project List-RRP'!E:E)*Inflation!$K$10/1000</f>
        <v>0</v>
      </c>
      <c r="H9" s="50">
        <f>SUMIF('Project List-RRP'!$B:$B,$B9,'Project List-RRP'!F:F)*Inflation!$K$10/1000</f>
        <v>0</v>
      </c>
      <c r="I9" s="50">
        <f>SUMIF('Project List-RRP'!$B:$B,$B9,'Project List-RRP'!G:G)*Inflation!$K$10/1000</f>
        <v>0</v>
      </c>
      <c r="J9" s="50">
        <f>SUMIF('Project List-RRP'!$B:$B,$B9,'Project List-RRP'!H:H)*Inflation!$K$10/1000</f>
        <v>0</v>
      </c>
      <c r="K9" s="50">
        <f>SUMIF('Project List-RRP'!$B:$B,$B9,'Project List-RRP'!I:I)*Inflation!$K$10/1000</f>
        <v>0</v>
      </c>
      <c r="L9" s="50">
        <f>SUMIF('Project List-RRP'!$B:$B,$B9,'Project List-RRP'!J:J)*Inflation!$K$10/1000</f>
        <v>0</v>
      </c>
      <c r="M9" s="75"/>
      <c r="N9" s="75"/>
      <c r="O9" s="75"/>
    </row>
    <row r="10" spans="1:15" x14ac:dyDescent="0.2">
      <c r="A10" s="77"/>
      <c r="B10" s="47" t="s">
        <v>98</v>
      </c>
      <c r="C10" s="48" t="s">
        <v>99</v>
      </c>
      <c r="D10" s="75"/>
      <c r="E10" s="75"/>
      <c r="F10" s="50">
        <f>SUMIF('Project List-RRP'!$B:$B,$B10,'Project List-RRP'!D:D)*Inflation!$K$10/1000</f>
        <v>0</v>
      </c>
      <c r="G10" s="50">
        <f>SUMIF('Project List-RRP'!$B:$B,$B10,'Project List-RRP'!E:E)*Inflation!$K$10/1000</f>
        <v>0</v>
      </c>
      <c r="H10" s="50">
        <f>SUMIF('Project List-RRP'!$B:$B,$B10,'Project List-RRP'!F:F)*Inflation!$K$10/1000</f>
        <v>0</v>
      </c>
      <c r="I10" s="50">
        <f>SUMIF('Project List-RRP'!$B:$B,$B10,'Project List-RRP'!G:G)*Inflation!$K$10/1000</f>
        <v>0</v>
      </c>
      <c r="J10" s="50">
        <f>SUMIF('Project List-RRP'!$B:$B,$B10,'Project List-RRP'!H:H)*Inflation!$K$10/1000</f>
        <v>0</v>
      </c>
      <c r="K10" s="50">
        <f>SUMIF('Project List-RRP'!$B:$B,$B10,'Project List-RRP'!I:I)*Inflation!$K$10/1000</f>
        <v>0</v>
      </c>
      <c r="L10" s="50">
        <f>SUMIF('Project List-RRP'!$B:$B,$B10,'Project List-RRP'!J:J)*Inflation!$K$10/1000</f>
        <v>0</v>
      </c>
      <c r="M10" s="75"/>
      <c r="N10" s="75"/>
      <c r="O10" s="75"/>
    </row>
    <row r="11" spans="1:15" x14ac:dyDescent="0.2">
      <c r="A11" s="77"/>
      <c r="B11" s="47" t="s">
        <v>100</v>
      </c>
      <c r="C11" s="48" t="s">
        <v>101</v>
      </c>
      <c r="D11" s="75"/>
      <c r="E11" s="75"/>
      <c r="F11" s="50">
        <f>SUMIF('Project List-RRP'!$B:$B,$B11,'Project List-RRP'!D:D)*Inflation!$K$10/1000</f>
        <v>0</v>
      </c>
      <c r="G11" s="50">
        <f>SUMIF('Project List-RRP'!$B:$B,$B11,'Project List-RRP'!E:E)*Inflation!$K$10/1000</f>
        <v>0</v>
      </c>
      <c r="H11" s="50">
        <f>SUMIF('Project List-RRP'!$B:$B,$B11,'Project List-RRP'!F:F)*Inflation!$K$10/1000</f>
        <v>0</v>
      </c>
      <c r="I11" s="50">
        <f>SUMIF('Project List-RRP'!$B:$B,$B11,'Project List-RRP'!G:G)*Inflation!$K$10/1000</f>
        <v>0</v>
      </c>
      <c r="J11" s="50">
        <f>SUMIF('Project List-RRP'!$B:$B,$B11,'Project List-RRP'!H:H)*Inflation!$K$10/1000</f>
        <v>0</v>
      </c>
      <c r="K11" s="50">
        <f>SUMIF('Project List-RRP'!$B:$B,$B11,'Project List-RRP'!I:I)*Inflation!$K$10/1000</f>
        <v>0</v>
      </c>
      <c r="L11" s="50">
        <f>SUMIF('Project List-RRP'!$B:$B,$B11,'Project List-RRP'!J:J)*Inflation!$K$10/1000</f>
        <v>0</v>
      </c>
      <c r="M11" s="75"/>
      <c r="N11" s="75"/>
      <c r="O11" s="75"/>
    </row>
    <row r="12" spans="1:15" x14ac:dyDescent="0.2">
      <c r="A12" s="77"/>
      <c r="B12" s="47" t="s">
        <v>102</v>
      </c>
      <c r="C12" s="48" t="s">
        <v>103</v>
      </c>
      <c r="D12" s="75"/>
      <c r="E12" s="75"/>
      <c r="F12" s="50">
        <f>SUMIF('Project List-RRP'!$B:$B,$B12,'Project List-RRP'!D:D)*Inflation!$K$10/1000</f>
        <v>0</v>
      </c>
      <c r="G12" s="50">
        <f>SUMIF('Project List-RRP'!$B:$B,$B12,'Project List-RRP'!E:E)*Inflation!$K$10/1000</f>
        <v>0</v>
      </c>
      <c r="H12" s="50">
        <f>SUMIF('Project List-RRP'!$B:$B,$B12,'Project List-RRP'!F:F)*Inflation!$K$10/1000</f>
        <v>0</v>
      </c>
      <c r="I12" s="50">
        <f>SUMIF('Project List-RRP'!$B:$B,$B12,'Project List-RRP'!G:G)*Inflation!$K$10/1000</f>
        <v>0</v>
      </c>
      <c r="J12" s="50">
        <f>SUMIF('Project List-RRP'!$B:$B,$B12,'Project List-RRP'!H:H)*Inflation!$K$10/1000</f>
        <v>0</v>
      </c>
      <c r="K12" s="50">
        <f>SUMIF('Project List-RRP'!$B:$B,$B12,'Project List-RRP'!I:I)*Inflation!$K$10/1000</f>
        <v>0</v>
      </c>
      <c r="L12" s="50">
        <f>SUMIF('Project List-RRP'!$B:$B,$B12,'Project List-RRP'!J:J)*Inflation!$K$10/1000</f>
        <v>0</v>
      </c>
      <c r="M12" s="75"/>
      <c r="N12" s="75"/>
      <c r="O12" s="75"/>
    </row>
    <row r="13" spans="1:15" x14ac:dyDescent="0.2">
      <c r="A13" s="77"/>
      <c r="B13" s="47" t="s">
        <v>104</v>
      </c>
      <c r="C13" s="48" t="s">
        <v>105</v>
      </c>
      <c r="D13" s="75"/>
      <c r="E13" s="75"/>
      <c r="F13" s="50">
        <f>SUMIF('Project List-RRP'!$B:$B,$B13,'Project List-RRP'!D:D)*Inflation!$K$10/1000</f>
        <v>0</v>
      </c>
      <c r="G13" s="50">
        <f>SUMIF('Project List-RRP'!$B:$B,$B13,'Project List-RRP'!E:E)*Inflation!$K$10/1000</f>
        <v>0</v>
      </c>
      <c r="H13" s="50">
        <f>SUMIF('Project List-RRP'!$B:$B,$B13,'Project List-RRP'!F:F)*Inflation!$K$10/1000</f>
        <v>0</v>
      </c>
      <c r="I13" s="50">
        <f>SUMIF('Project List-RRP'!$B:$B,$B13,'Project List-RRP'!G:G)*Inflation!$K$10/1000</f>
        <v>0</v>
      </c>
      <c r="J13" s="50">
        <f>SUMIF('Project List-RRP'!$B:$B,$B13,'Project List-RRP'!H:H)*Inflation!$K$10/1000</f>
        <v>0</v>
      </c>
      <c r="K13" s="50">
        <f>SUMIF('Project List-RRP'!$B:$B,$B13,'Project List-RRP'!I:I)*Inflation!$K$10/1000</f>
        <v>0</v>
      </c>
      <c r="L13" s="50">
        <f>SUMIF('Project List-RRP'!$B:$B,$B13,'Project List-RRP'!J:J)*Inflation!$K$10/1000</f>
        <v>0</v>
      </c>
      <c r="M13" s="75"/>
      <c r="N13" s="75"/>
      <c r="O13" s="75"/>
    </row>
    <row r="14" spans="1:15" x14ac:dyDescent="0.2">
      <c r="A14" s="77"/>
      <c r="B14" s="47" t="s">
        <v>106</v>
      </c>
      <c r="C14" s="48" t="s">
        <v>107</v>
      </c>
      <c r="D14" s="75"/>
      <c r="E14" s="75"/>
      <c r="F14" s="50">
        <f>SUMIF('Project List-RRP'!$B:$B,$B14,'Project List-RRP'!D:D)*Inflation!$K$10/1000</f>
        <v>0</v>
      </c>
      <c r="G14" s="50">
        <f>SUMIF('Project List-RRP'!$B:$B,$B14,'Project List-RRP'!E:E)*Inflation!$K$10/1000</f>
        <v>0</v>
      </c>
      <c r="H14" s="50">
        <f>SUMIF('Project List-RRP'!$B:$B,$B14,'Project List-RRP'!F:F)*Inflation!$K$10/1000</f>
        <v>0</v>
      </c>
      <c r="I14" s="50">
        <f>SUMIF('Project List-RRP'!$B:$B,$B14,'Project List-RRP'!G:G)*Inflation!$K$10/1000</f>
        <v>0</v>
      </c>
      <c r="J14" s="50">
        <f>SUMIF('Project List-RRP'!$B:$B,$B14,'Project List-RRP'!H:H)*Inflation!$K$10/1000</f>
        <v>0</v>
      </c>
      <c r="K14" s="50">
        <f>SUMIF('Project List-RRP'!$B:$B,$B14,'Project List-RRP'!I:I)*Inflation!$K$10/1000</f>
        <v>0</v>
      </c>
      <c r="L14" s="50">
        <f>SUMIF('Project List-RRP'!$B:$B,$B14,'Project List-RRP'!J:J)*Inflation!$K$10/1000</f>
        <v>0</v>
      </c>
      <c r="M14" s="75"/>
      <c r="N14" s="75"/>
      <c r="O14" s="75"/>
    </row>
    <row r="15" spans="1:15" x14ac:dyDescent="0.2">
      <c r="A15" s="77"/>
      <c r="B15" s="47" t="s">
        <v>108</v>
      </c>
      <c r="C15" s="48" t="s">
        <v>109</v>
      </c>
      <c r="D15" s="75"/>
      <c r="E15" s="75"/>
      <c r="F15" s="50">
        <f>SUMIF('Project List-RRP'!$B:$B,$B15,'Project List-RRP'!D:D)*Inflation!$K$10/1000</f>
        <v>0</v>
      </c>
      <c r="G15" s="50">
        <f>SUMIF('Project List-RRP'!$B:$B,$B15,'Project List-RRP'!E:E)*Inflation!$K$10/1000</f>
        <v>0</v>
      </c>
      <c r="H15" s="50">
        <f>SUMIF('Project List-RRP'!$B:$B,$B15,'Project List-RRP'!F:F)*Inflation!$K$10/1000</f>
        <v>0</v>
      </c>
      <c r="I15" s="50">
        <f>SUMIF('Project List-RRP'!$B:$B,$B15,'Project List-RRP'!G:G)*Inflation!$K$10/1000</f>
        <v>0</v>
      </c>
      <c r="J15" s="50">
        <f>SUMIF('Project List-RRP'!$B:$B,$B15,'Project List-RRP'!H:H)*Inflation!$K$10/1000</f>
        <v>0</v>
      </c>
      <c r="K15" s="50">
        <f>SUMIF('Project List-RRP'!$B:$B,$B15,'Project List-RRP'!I:I)*Inflation!$K$10/1000</f>
        <v>0</v>
      </c>
      <c r="L15" s="50">
        <f>SUMIF('Project List-RRP'!$B:$B,$B15,'Project List-RRP'!J:J)*Inflation!$K$10/1000</f>
        <v>0</v>
      </c>
      <c r="M15" s="75"/>
      <c r="N15" s="75"/>
      <c r="O15" s="75"/>
    </row>
    <row r="16" spans="1:15" x14ac:dyDescent="0.2">
      <c r="A16" s="77"/>
      <c r="B16" s="47" t="s">
        <v>110</v>
      </c>
      <c r="C16" s="48" t="s">
        <v>111</v>
      </c>
      <c r="D16" s="75"/>
      <c r="E16" s="75"/>
      <c r="F16" s="50">
        <f>SUMIF('Project List-RRP'!$B:$B,$B16,'Project List-RRP'!D:D)*Inflation!$K$10/1000</f>
        <v>0</v>
      </c>
      <c r="G16" s="50">
        <f>SUMIF('Project List-RRP'!$B:$B,$B16,'Project List-RRP'!E:E)*Inflation!$K$10/1000</f>
        <v>0</v>
      </c>
      <c r="H16" s="50">
        <f>SUMIF('Project List-RRP'!$B:$B,$B16,'Project List-RRP'!F:F)*Inflation!$K$10/1000</f>
        <v>0</v>
      </c>
      <c r="I16" s="50">
        <f>SUMIF('Project List-RRP'!$B:$B,$B16,'Project List-RRP'!G:G)*Inflation!$K$10/1000</f>
        <v>0</v>
      </c>
      <c r="J16" s="50">
        <f>SUMIF('Project List-RRP'!$B:$B,$B16,'Project List-RRP'!H:H)*Inflation!$K$10/1000</f>
        <v>0</v>
      </c>
      <c r="K16" s="50">
        <f>SUMIF('Project List-RRP'!$B:$B,$B16,'Project List-RRP'!I:I)*Inflation!$K$10/1000</f>
        <v>0</v>
      </c>
      <c r="L16" s="50">
        <f>SUMIF('Project List-RRP'!$B:$B,$B16,'Project List-RRP'!J:J)*Inflation!$K$10/1000</f>
        <v>0</v>
      </c>
      <c r="M16" s="75"/>
      <c r="N16" s="75"/>
      <c r="O16" s="75"/>
    </row>
    <row r="17" spans="1:15" x14ac:dyDescent="0.2">
      <c r="A17" s="77"/>
      <c r="B17" s="47" t="s">
        <v>112</v>
      </c>
      <c r="C17" s="48" t="s">
        <v>113</v>
      </c>
      <c r="D17" s="75"/>
      <c r="E17" s="75"/>
      <c r="F17" s="50">
        <f>SUMIF('Project List-RRP'!$B:$B,$B17,'Project List-RRP'!D:D)*Inflation!$K$10/1000</f>
        <v>0</v>
      </c>
      <c r="G17" s="50">
        <f>SUMIF('Project List-RRP'!$B:$B,$B17,'Project List-RRP'!E:E)*Inflation!$K$10/1000</f>
        <v>0</v>
      </c>
      <c r="H17" s="50">
        <f>SUMIF('Project List-RRP'!$B:$B,$B17,'Project List-RRP'!F:F)*Inflation!$K$10/1000</f>
        <v>0</v>
      </c>
      <c r="I17" s="50">
        <f>SUMIF('Project List-RRP'!$B:$B,$B17,'Project List-RRP'!G:G)*Inflation!$K$10/1000</f>
        <v>0</v>
      </c>
      <c r="J17" s="50">
        <f>SUMIF('Project List-RRP'!$B:$B,$B17,'Project List-RRP'!H:H)*Inflation!$K$10/1000</f>
        <v>0</v>
      </c>
      <c r="K17" s="50">
        <f>SUMIF('Project List-RRP'!$B:$B,$B17,'Project List-RRP'!I:I)*Inflation!$K$10/1000</f>
        <v>0</v>
      </c>
      <c r="L17" s="50">
        <f>SUMIF('Project List-RRP'!$B:$B,$B17,'Project List-RRP'!J:J)*Inflation!$K$10/1000</f>
        <v>0</v>
      </c>
      <c r="M17" s="77"/>
      <c r="N17" s="77"/>
      <c r="O17" s="77"/>
    </row>
    <row r="18" spans="1:15" x14ac:dyDescent="0.2">
      <c r="A18" s="77"/>
      <c r="B18" s="47" t="s">
        <v>114</v>
      </c>
      <c r="C18" s="48" t="s">
        <v>115</v>
      </c>
      <c r="D18" s="75"/>
      <c r="E18" s="75"/>
      <c r="F18" s="50">
        <f>SUMIF('Project List-RRP'!$B:$B,$B18,'Project List-RRP'!D:D)*Inflation!$K$10/1000</f>
        <v>0</v>
      </c>
      <c r="G18" s="50">
        <f>SUMIF('Project List-RRP'!$B:$B,$B18,'Project List-RRP'!E:E)*Inflation!$K$10/1000</f>
        <v>0</v>
      </c>
      <c r="H18" s="50">
        <f>SUMIF('Project List-RRP'!$B:$B,$B18,'Project List-RRP'!F:F)*Inflation!$K$10/1000</f>
        <v>0</v>
      </c>
      <c r="I18" s="50">
        <f>SUMIF('Project List-RRP'!$B:$B,$B18,'Project List-RRP'!G:G)*Inflation!$K$10/1000</f>
        <v>0</v>
      </c>
      <c r="J18" s="50">
        <f>SUMIF('Project List-RRP'!$B:$B,$B18,'Project List-RRP'!H:H)*Inflation!$K$10/1000</f>
        <v>0</v>
      </c>
      <c r="K18" s="50">
        <f>SUMIF('Project List-RRP'!$B:$B,$B18,'Project List-RRP'!I:I)*Inflation!$K$10/1000</f>
        <v>0</v>
      </c>
      <c r="L18" s="50">
        <f>SUMIF('Project List-RRP'!$B:$B,$B18,'Project List-RRP'!J:J)*Inflation!$K$10/1000</f>
        <v>0</v>
      </c>
      <c r="M18" s="77"/>
      <c r="N18" s="77"/>
      <c r="O18" s="77"/>
    </row>
    <row r="19" spans="1:15" x14ac:dyDescent="0.2">
      <c r="A19" s="77"/>
      <c r="B19" s="47" t="s">
        <v>47</v>
      </c>
      <c r="C19" s="48" t="s">
        <v>116</v>
      </c>
      <c r="D19" s="75"/>
      <c r="E19" s="75"/>
      <c r="F19" s="50">
        <f>SUMIF('Project List-RRP'!$B:$B,$B19,'Project List-RRP'!D:D)*Inflation!$K$10/1000</f>
        <v>0</v>
      </c>
      <c r="G19" s="50">
        <f>SUMIF('Project List-RRP'!$B:$B,$B19,'Project List-RRP'!E:E)*Inflation!$K$10/1000</f>
        <v>0</v>
      </c>
      <c r="H19" s="50">
        <f>SUMIF('Project List-RRP'!$B:$B,$B19,'Project List-RRP'!F:F)*Inflation!$K$10/1000</f>
        <v>0</v>
      </c>
      <c r="I19" s="50">
        <f>SUMIF('Project List-RRP'!$B:$B,$B19,'Project List-RRP'!G:G)*Inflation!$K$10/1000</f>
        <v>0</v>
      </c>
      <c r="J19" s="50">
        <f>SUMIF('Project List-RRP'!$B:$B,$B19,'Project List-RRP'!H:H)*Inflation!$K$10/1000</f>
        <v>0</v>
      </c>
      <c r="K19" s="50">
        <f>SUMIF('Project List-RRP'!$B:$B,$B19,'Project List-RRP'!I:I)*Inflation!$K$10/1000</f>
        <v>0</v>
      </c>
      <c r="L19" s="50">
        <f>SUMIF('Project List-RRP'!$B:$B,$B19,'Project List-RRP'!J:J)*Inflation!$K$10/1000</f>
        <v>0</v>
      </c>
      <c r="M19" s="77"/>
      <c r="N19" s="77"/>
      <c r="O19" s="77"/>
    </row>
    <row r="20" spans="1:15" x14ac:dyDescent="0.2">
      <c r="A20" s="77"/>
      <c r="B20" s="47" t="s">
        <v>117</v>
      </c>
      <c r="C20" s="48" t="s">
        <v>118</v>
      </c>
      <c r="D20" s="75"/>
      <c r="E20" s="75"/>
      <c r="F20" s="50">
        <f>SUMIF('Project List-RRP'!$B:$B,$B20,'Project List-RRP'!D:D)*Inflation!$K$10/1000</f>
        <v>0</v>
      </c>
      <c r="G20" s="50">
        <f>SUMIF('Project List-RRP'!$B:$B,$B20,'Project List-RRP'!E:E)*Inflation!$K$10/1000</f>
        <v>0</v>
      </c>
      <c r="H20" s="50">
        <f>SUMIF('Project List-RRP'!$B:$B,$B20,'Project List-RRP'!F:F)*Inflation!$K$10/1000</f>
        <v>0</v>
      </c>
      <c r="I20" s="50">
        <f>SUMIF('Project List-RRP'!$B:$B,$B20,'Project List-RRP'!G:G)*Inflation!$K$10/1000</f>
        <v>0</v>
      </c>
      <c r="J20" s="50">
        <f>SUMIF('Project List-RRP'!$B:$B,$B20,'Project List-RRP'!H:H)*Inflation!$K$10/1000</f>
        <v>0</v>
      </c>
      <c r="K20" s="50">
        <f>SUMIF('Project List-RRP'!$B:$B,$B20,'Project List-RRP'!I:I)*Inflation!$K$10/1000</f>
        <v>0</v>
      </c>
      <c r="L20" s="50">
        <f>SUMIF('Project List-RRP'!$B:$B,$B20,'Project List-RRP'!J:J)*Inflation!$K$10/1000</f>
        <v>0</v>
      </c>
      <c r="M20" s="77"/>
      <c r="N20" s="77"/>
      <c r="O20" s="77"/>
    </row>
    <row r="21" spans="1:15" x14ac:dyDescent="0.2">
      <c r="A21" s="77"/>
      <c r="B21" s="47" t="s">
        <v>119</v>
      </c>
      <c r="C21" s="48" t="s">
        <v>120</v>
      </c>
      <c r="D21" s="75"/>
      <c r="E21" s="75"/>
      <c r="F21" s="50">
        <f>SUMIF('Project List-RRP'!$B:$B,$B21,'Project List-RRP'!D:D)*Inflation!$K$10/1000</f>
        <v>0</v>
      </c>
      <c r="G21" s="50">
        <f>SUMIF('Project List-RRP'!$B:$B,$B21,'Project List-RRP'!E:E)*Inflation!$K$10/1000</f>
        <v>0</v>
      </c>
      <c r="H21" s="50">
        <f>SUMIF('Project List-RRP'!$B:$B,$B21,'Project List-RRP'!F:F)*Inflation!$K$10/1000</f>
        <v>0</v>
      </c>
      <c r="I21" s="50">
        <f>SUMIF('Project List-RRP'!$B:$B,$B21,'Project List-RRP'!G:G)*Inflation!$K$10/1000</f>
        <v>0</v>
      </c>
      <c r="J21" s="50">
        <f>SUMIF('Project List-RRP'!$B:$B,$B21,'Project List-RRP'!H:H)*Inflation!$K$10/1000</f>
        <v>0</v>
      </c>
      <c r="K21" s="50">
        <f>SUMIF('Project List-RRP'!$B:$B,$B21,'Project List-RRP'!I:I)*Inflation!$K$10/1000</f>
        <v>0</v>
      </c>
      <c r="L21" s="50">
        <f>SUMIF('Project List-RRP'!$B:$B,$B21,'Project List-RRP'!J:J)*Inflation!$K$10/1000</f>
        <v>0</v>
      </c>
      <c r="M21" s="77"/>
      <c r="N21" s="77"/>
      <c r="O21" s="77"/>
    </row>
    <row r="22" spans="1:15" x14ac:dyDescent="0.2">
      <c r="A22" s="77"/>
      <c r="B22" s="47" t="s">
        <v>121</v>
      </c>
      <c r="C22" s="48" t="s">
        <v>122</v>
      </c>
      <c r="D22" s="75"/>
      <c r="E22" s="75"/>
      <c r="F22" s="50">
        <f>SUMIF('Project List-RRP'!$B:$B,$B22,'Project List-RRP'!D:D)*Inflation!$K$10/1000</f>
        <v>0</v>
      </c>
      <c r="G22" s="50">
        <f>SUMIF('Project List-RRP'!$B:$B,$B22,'Project List-RRP'!E:E)*Inflation!$K$10/1000</f>
        <v>0</v>
      </c>
      <c r="H22" s="50">
        <f>SUMIF('Project List-RRP'!$B:$B,$B22,'Project List-RRP'!F:F)*Inflation!$K$10/1000</f>
        <v>0</v>
      </c>
      <c r="I22" s="50">
        <f>SUMIF('Project List-RRP'!$B:$B,$B22,'Project List-RRP'!G:G)*Inflation!$K$10/1000</f>
        <v>0</v>
      </c>
      <c r="J22" s="50">
        <f>SUMIF('Project List-RRP'!$B:$B,$B22,'Project List-RRP'!H:H)*Inflation!$K$10/1000</f>
        <v>0</v>
      </c>
      <c r="K22" s="50">
        <f>SUMIF('Project List-RRP'!$B:$B,$B22,'Project List-RRP'!I:I)*Inflation!$K$10/1000</f>
        <v>0</v>
      </c>
      <c r="L22" s="50">
        <f>SUMIF('Project List-RRP'!$B:$B,$B22,'Project List-RRP'!J:J)*Inflation!$K$10/1000</f>
        <v>0</v>
      </c>
      <c r="M22" s="77"/>
      <c r="N22" s="77"/>
      <c r="O22" s="77"/>
    </row>
    <row r="23" spans="1:15" x14ac:dyDescent="0.2">
      <c r="A23" s="77"/>
      <c r="B23" s="47" t="s">
        <v>123</v>
      </c>
      <c r="C23" s="48" t="s">
        <v>124</v>
      </c>
      <c r="D23" s="75"/>
      <c r="E23" s="75"/>
      <c r="F23" s="50">
        <f>SUMIF('Project List-RRP'!$B:$B,$B23,'Project List-RRP'!D:D)*Inflation!$K$10/1000</f>
        <v>0</v>
      </c>
      <c r="G23" s="50">
        <f>SUMIF('Project List-RRP'!$B:$B,$B23,'Project List-RRP'!E:E)*Inflation!$K$10/1000</f>
        <v>0</v>
      </c>
      <c r="H23" s="50">
        <f>SUMIF('Project List-RRP'!$B:$B,$B23,'Project List-RRP'!F:F)*Inflation!$K$10/1000</f>
        <v>0</v>
      </c>
      <c r="I23" s="50">
        <f>SUMIF('Project List-RRP'!$B:$B,$B23,'Project List-RRP'!G:G)*Inflation!$K$10/1000</f>
        <v>0</v>
      </c>
      <c r="J23" s="50">
        <f>SUMIF('Project List-RRP'!$B:$B,$B23,'Project List-RRP'!H:H)*Inflation!$K$10/1000</f>
        <v>0</v>
      </c>
      <c r="K23" s="50">
        <f>SUMIF('Project List-RRP'!$B:$B,$B23,'Project List-RRP'!I:I)*Inflation!$K$10/1000</f>
        <v>0</v>
      </c>
      <c r="L23" s="50">
        <f>SUMIF('Project List-RRP'!$B:$B,$B23,'Project List-RRP'!J:J)*Inflation!$K$10/1000</f>
        <v>0</v>
      </c>
      <c r="M23" s="77"/>
      <c r="N23" s="77"/>
      <c r="O23" s="77"/>
    </row>
    <row r="24" spans="1:15" x14ac:dyDescent="0.2">
      <c r="A24" s="77"/>
      <c r="B24" s="47" t="s">
        <v>125</v>
      </c>
      <c r="C24" s="48" t="s">
        <v>126</v>
      </c>
      <c r="D24" s="75"/>
      <c r="E24" s="75"/>
      <c r="F24" s="50">
        <f>SUMIF('Project List-RRP'!$B:$B,$B24,'Project List-RRP'!D:D)*Inflation!$K$10/1000</f>
        <v>0</v>
      </c>
      <c r="G24" s="50">
        <f>SUMIF('Project List-RRP'!$B:$B,$B24,'Project List-RRP'!E:E)*Inflation!$K$10/1000</f>
        <v>0</v>
      </c>
      <c r="H24" s="50">
        <f>SUMIF('Project List-RRP'!$B:$B,$B24,'Project List-RRP'!F:F)*Inflation!$K$10/1000</f>
        <v>0</v>
      </c>
      <c r="I24" s="50">
        <f>SUMIF('Project List-RRP'!$B:$B,$B24,'Project List-RRP'!G:G)*Inflation!$K$10/1000</f>
        <v>0</v>
      </c>
      <c r="J24" s="50">
        <f>SUMIF('Project List-RRP'!$B:$B,$B24,'Project List-RRP'!H:H)*Inflation!$K$10/1000</f>
        <v>0</v>
      </c>
      <c r="K24" s="50">
        <f>SUMIF('Project List-RRP'!$B:$B,$B24,'Project List-RRP'!I:I)*Inflation!$K$10/1000</f>
        <v>0</v>
      </c>
      <c r="L24" s="50">
        <f>SUMIF('Project List-RRP'!$B:$B,$B24,'Project List-RRP'!J:J)*Inflation!$K$10/1000</f>
        <v>0</v>
      </c>
      <c r="M24" s="77"/>
      <c r="N24" s="77"/>
      <c r="O24" s="77"/>
    </row>
    <row r="25" spans="1:15" x14ac:dyDescent="0.2">
      <c r="A25" s="77"/>
      <c r="B25" s="47" t="s">
        <v>127</v>
      </c>
      <c r="C25" s="48" t="s">
        <v>128</v>
      </c>
      <c r="D25" s="75"/>
      <c r="E25" s="75"/>
      <c r="F25" s="50">
        <f>SUMIF('Project List-RRP'!$B:$B,$B25,'Project List-RRP'!D:D)*Inflation!$K$10/1000</f>
        <v>0</v>
      </c>
      <c r="G25" s="50">
        <f>SUMIF('Project List-RRP'!$B:$B,$B25,'Project List-RRP'!E:E)*Inflation!$K$10/1000</f>
        <v>0</v>
      </c>
      <c r="H25" s="50">
        <f>SUMIF('Project List-RRP'!$B:$B,$B25,'Project List-RRP'!F:F)*Inflation!$K$10/1000</f>
        <v>0</v>
      </c>
      <c r="I25" s="50">
        <f>SUMIF('Project List-RRP'!$B:$B,$B25,'Project List-RRP'!G:G)*Inflation!$K$10/1000</f>
        <v>0</v>
      </c>
      <c r="J25" s="50">
        <f>SUMIF('Project List-RRP'!$B:$B,$B25,'Project List-RRP'!H:H)*Inflation!$K$10/1000</f>
        <v>0</v>
      </c>
      <c r="K25" s="50">
        <f>SUMIF('Project List-RRP'!$B:$B,$B25,'Project List-RRP'!I:I)*Inflation!$K$10/1000</f>
        <v>0</v>
      </c>
      <c r="L25" s="50">
        <f>SUMIF('Project List-RRP'!$B:$B,$B25,'Project List-RRP'!J:J)*Inflation!$K$10/1000</f>
        <v>0</v>
      </c>
      <c r="M25" s="77"/>
      <c r="N25" s="77"/>
      <c r="O25" s="77"/>
    </row>
    <row r="26" spans="1:15" x14ac:dyDescent="0.2">
      <c r="A26" s="77"/>
      <c r="B26" s="47" t="s">
        <v>129</v>
      </c>
      <c r="C26" s="48" t="s">
        <v>130</v>
      </c>
      <c r="D26" s="75"/>
      <c r="E26" s="75"/>
      <c r="F26" s="50">
        <f>SUMIF('Project List-RRP'!$B:$B,$B26,'Project List-RRP'!D:D)*Inflation!$K$10/1000</f>
        <v>0</v>
      </c>
      <c r="G26" s="50">
        <f>SUMIF('Project List-RRP'!$B:$B,$B26,'Project List-RRP'!E:E)*Inflation!$K$10/1000</f>
        <v>0</v>
      </c>
      <c r="H26" s="50">
        <f>SUMIF('Project List-RRP'!$B:$B,$B26,'Project List-RRP'!F:F)*Inflation!$K$10/1000</f>
        <v>0</v>
      </c>
      <c r="I26" s="50">
        <f>SUMIF('Project List-RRP'!$B:$B,$B26,'Project List-RRP'!G:G)*Inflation!$K$10/1000</f>
        <v>0</v>
      </c>
      <c r="J26" s="50">
        <f>SUMIF('Project List-RRP'!$B:$B,$B26,'Project List-RRP'!H:H)*Inflation!$K$10/1000</f>
        <v>0</v>
      </c>
      <c r="K26" s="50">
        <f>SUMIF('Project List-RRP'!$B:$B,$B26,'Project List-RRP'!I:I)*Inflation!$K$10/1000</f>
        <v>0</v>
      </c>
      <c r="L26" s="50">
        <f>SUMIF('Project List-RRP'!$B:$B,$B26,'Project List-RRP'!J:J)*Inflation!$K$10/1000</f>
        <v>0</v>
      </c>
      <c r="M26" s="77"/>
      <c r="N26" s="77"/>
      <c r="O26" s="77"/>
    </row>
    <row r="27" spans="1:15" x14ac:dyDescent="0.2">
      <c r="A27" s="77"/>
      <c r="B27" s="47" t="s">
        <v>131</v>
      </c>
      <c r="C27" s="48" t="s">
        <v>132</v>
      </c>
      <c r="D27" s="75"/>
      <c r="E27" s="75"/>
      <c r="F27" s="50">
        <f>SUMIF('Project List-RRP'!$B:$B,$B27,'Project List-RRP'!D:D)*Inflation!$K$10/1000</f>
        <v>0</v>
      </c>
      <c r="G27" s="50">
        <f>SUMIF('Project List-RRP'!$B:$B,$B27,'Project List-RRP'!E:E)*Inflation!$K$10/1000</f>
        <v>0</v>
      </c>
      <c r="H27" s="50">
        <f>SUMIF('Project List-RRP'!$B:$B,$B27,'Project List-RRP'!F:F)*Inflation!$K$10/1000</f>
        <v>0</v>
      </c>
      <c r="I27" s="50">
        <f>SUMIF('Project List-RRP'!$B:$B,$B27,'Project List-RRP'!G:G)*Inflation!$K$10/1000</f>
        <v>0</v>
      </c>
      <c r="J27" s="50">
        <f>SUMIF('Project List-RRP'!$B:$B,$B27,'Project List-RRP'!H:H)*Inflation!$K$10/1000</f>
        <v>0</v>
      </c>
      <c r="K27" s="50">
        <f>SUMIF('Project List-RRP'!$B:$B,$B27,'Project List-RRP'!I:I)*Inflation!$K$10/1000</f>
        <v>0</v>
      </c>
      <c r="L27" s="50">
        <f>SUMIF('Project List-RRP'!$B:$B,$B27,'Project List-RRP'!J:J)*Inflation!$K$10/1000</f>
        <v>0</v>
      </c>
      <c r="M27" s="77"/>
      <c r="N27" s="77"/>
      <c r="O27" s="77"/>
    </row>
    <row r="28" spans="1:15" x14ac:dyDescent="0.2">
      <c r="A28" s="77"/>
      <c r="B28" s="47" t="s">
        <v>133</v>
      </c>
      <c r="C28" s="48" t="s">
        <v>134</v>
      </c>
      <c r="D28" s="75"/>
      <c r="E28" s="75"/>
      <c r="F28" s="50">
        <f>SUMIF('Project List-RRP'!$B:$B,$B28,'Project List-RRP'!D:D)*Inflation!$K$10/1000</f>
        <v>0</v>
      </c>
      <c r="G28" s="50">
        <f>SUMIF('Project List-RRP'!$B:$B,$B28,'Project List-RRP'!E:E)*Inflation!$K$10/1000</f>
        <v>0</v>
      </c>
      <c r="H28" s="50">
        <f>SUMIF('Project List-RRP'!$B:$B,$B28,'Project List-RRP'!F:F)*Inflation!$K$10/1000</f>
        <v>0</v>
      </c>
      <c r="I28" s="50">
        <f>SUMIF('Project List-RRP'!$B:$B,$B28,'Project List-RRP'!G:G)*Inflation!$K$10/1000</f>
        <v>0</v>
      </c>
      <c r="J28" s="50">
        <f>SUMIF('Project List-RRP'!$B:$B,$B28,'Project List-RRP'!H:H)*Inflation!$K$10/1000</f>
        <v>0</v>
      </c>
      <c r="K28" s="50">
        <f>SUMIF('Project List-RRP'!$B:$B,$B28,'Project List-RRP'!I:I)*Inflation!$K$10/1000</f>
        <v>0</v>
      </c>
      <c r="L28" s="50">
        <f>SUMIF('Project List-RRP'!$B:$B,$B28,'Project List-RRP'!J:J)*Inflation!$K$10/1000</f>
        <v>0</v>
      </c>
      <c r="M28" s="77"/>
      <c r="N28" s="77"/>
      <c r="O28" s="77"/>
    </row>
    <row r="29" spans="1:15" x14ac:dyDescent="0.2">
      <c r="A29" s="77"/>
      <c r="B29" s="47" t="s">
        <v>135</v>
      </c>
      <c r="C29" s="48" t="s">
        <v>136</v>
      </c>
      <c r="D29" s="75"/>
      <c r="E29" s="75"/>
      <c r="F29" s="50">
        <f>SUMIF('Project List-RRP'!$B:$B,$B29,'Project List-RRP'!D:D)*Inflation!$K$10/1000</f>
        <v>0</v>
      </c>
      <c r="G29" s="50">
        <f>SUMIF('Project List-RRP'!$B:$B,$B29,'Project List-RRP'!E:E)*Inflation!$K$10/1000</f>
        <v>0</v>
      </c>
      <c r="H29" s="50">
        <f>SUMIF('Project List-RRP'!$B:$B,$B29,'Project List-RRP'!F:F)*Inflation!$K$10/1000</f>
        <v>0</v>
      </c>
      <c r="I29" s="50">
        <f>SUMIF('Project List-RRP'!$B:$B,$B29,'Project List-RRP'!G:G)*Inflation!$K$10/1000</f>
        <v>0</v>
      </c>
      <c r="J29" s="50">
        <f>SUMIF('Project List-RRP'!$B:$B,$B29,'Project List-RRP'!H:H)*Inflation!$K$10/1000</f>
        <v>0</v>
      </c>
      <c r="K29" s="50">
        <f>SUMIF('Project List-RRP'!$B:$B,$B29,'Project List-RRP'!I:I)*Inflation!$K$10/1000</f>
        <v>0</v>
      </c>
      <c r="L29" s="50">
        <f>SUMIF('Project List-RRP'!$B:$B,$B29,'Project List-RRP'!J:J)*Inflation!$K$10/1000</f>
        <v>0</v>
      </c>
      <c r="M29" s="77"/>
      <c r="N29" s="77"/>
      <c r="O29" s="77"/>
    </row>
    <row r="30" spans="1:15" x14ac:dyDescent="0.2">
      <c r="A30" s="77"/>
      <c r="B30" s="47" t="s">
        <v>137</v>
      </c>
      <c r="C30" s="48" t="s">
        <v>138</v>
      </c>
      <c r="D30" s="75"/>
      <c r="E30" s="75"/>
      <c r="F30" s="50">
        <f>SUMIF('Project List-RRP'!$B:$B,$B30,'Project List-RRP'!D:D)*Inflation!$K$10/1000</f>
        <v>0</v>
      </c>
      <c r="G30" s="50">
        <f>SUMIF('Project List-RRP'!$B:$B,$B30,'Project List-RRP'!E:E)*Inflation!$K$10/1000</f>
        <v>0</v>
      </c>
      <c r="H30" s="50">
        <f>SUMIF('Project List-RRP'!$B:$B,$B30,'Project List-RRP'!F:F)*Inflation!$K$10/1000</f>
        <v>0</v>
      </c>
      <c r="I30" s="50">
        <f>SUMIF('Project List-RRP'!$B:$B,$B30,'Project List-RRP'!G:G)*Inflation!$K$10/1000</f>
        <v>0</v>
      </c>
      <c r="J30" s="50">
        <f>SUMIF('Project List-RRP'!$B:$B,$B30,'Project List-RRP'!H:H)*Inflation!$K$10/1000</f>
        <v>0</v>
      </c>
      <c r="K30" s="50">
        <f>SUMIF('Project List-RRP'!$B:$B,$B30,'Project List-RRP'!I:I)*Inflation!$K$10/1000</f>
        <v>0</v>
      </c>
      <c r="L30" s="50">
        <f>SUMIF('Project List-RRP'!$B:$B,$B30,'Project List-RRP'!J:J)*Inflation!$K$10/1000</f>
        <v>0</v>
      </c>
      <c r="M30" s="77"/>
      <c r="N30" s="77"/>
      <c r="O30" s="77"/>
    </row>
    <row r="31" spans="1:15" x14ac:dyDescent="0.2">
      <c r="A31" s="77"/>
      <c r="B31" s="47" t="s">
        <v>139</v>
      </c>
      <c r="C31" s="48" t="s">
        <v>140</v>
      </c>
      <c r="D31" s="75"/>
      <c r="E31" s="75"/>
      <c r="F31" s="50">
        <f>SUMIF('Project List-RRP'!$B:$B,$B31,'Project List-RRP'!D:D)*Inflation!$K$10/1000</f>
        <v>0</v>
      </c>
      <c r="G31" s="50">
        <f>SUMIF('Project List-RRP'!$B:$B,$B31,'Project List-RRP'!E:E)*Inflation!$K$10/1000</f>
        <v>0</v>
      </c>
      <c r="H31" s="50">
        <f>SUMIF('Project List-RRP'!$B:$B,$B31,'Project List-RRP'!F:F)*Inflation!$K$10/1000</f>
        <v>0</v>
      </c>
      <c r="I31" s="50">
        <f>SUMIF('Project List-RRP'!$B:$B,$B31,'Project List-RRP'!G:G)*Inflation!$K$10/1000</f>
        <v>0</v>
      </c>
      <c r="J31" s="50">
        <f>SUMIF('Project List-RRP'!$B:$B,$B31,'Project List-RRP'!H:H)*Inflation!$K$10/1000</f>
        <v>0</v>
      </c>
      <c r="K31" s="50">
        <f>SUMIF('Project List-RRP'!$B:$B,$B31,'Project List-RRP'!I:I)*Inflation!$K$10/1000</f>
        <v>0</v>
      </c>
      <c r="L31" s="50">
        <f>SUMIF('Project List-RRP'!$B:$B,$B31,'Project List-RRP'!J:J)*Inflation!$K$10/1000</f>
        <v>0</v>
      </c>
      <c r="M31" s="77"/>
      <c r="N31" s="77"/>
      <c r="O31" s="77"/>
    </row>
    <row r="32" spans="1:15" x14ac:dyDescent="0.2">
      <c r="A32" s="77"/>
      <c r="B32" s="47" t="s">
        <v>141</v>
      </c>
      <c r="C32" s="48" t="s">
        <v>142</v>
      </c>
      <c r="D32" s="75"/>
      <c r="E32" s="75"/>
      <c r="F32" s="50">
        <f>SUMIF('Project List-RRP'!$B:$B,$B32,'Project List-RRP'!D:D)*Inflation!$K$10/1000</f>
        <v>0</v>
      </c>
      <c r="G32" s="50">
        <f>SUMIF('Project List-RRP'!$B:$B,$B32,'Project List-RRP'!E:E)*Inflation!$K$10/1000</f>
        <v>0</v>
      </c>
      <c r="H32" s="50">
        <f>SUMIF('Project List-RRP'!$B:$B,$B32,'Project List-RRP'!F:F)*Inflation!$K$10/1000</f>
        <v>0</v>
      </c>
      <c r="I32" s="50">
        <f>SUMIF('Project List-RRP'!$B:$B,$B32,'Project List-RRP'!G:G)*Inflation!$K$10/1000</f>
        <v>0</v>
      </c>
      <c r="J32" s="50">
        <f>SUMIF('Project List-RRP'!$B:$B,$B32,'Project List-RRP'!H:H)*Inflation!$K$10/1000</f>
        <v>0</v>
      </c>
      <c r="K32" s="50">
        <f>SUMIF('Project List-RRP'!$B:$B,$B32,'Project List-RRP'!I:I)*Inflation!$K$10/1000</f>
        <v>0</v>
      </c>
      <c r="L32" s="50">
        <f>SUMIF('Project List-RRP'!$B:$B,$B32,'Project List-RRP'!J:J)*Inflation!$K$10/1000</f>
        <v>0</v>
      </c>
      <c r="M32" s="77"/>
      <c r="N32" s="77"/>
      <c r="O32" s="77"/>
    </row>
    <row r="33" spans="1:15" x14ac:dyDescent="0.2">
      <c r="A33" s="77"/>
      <c r="B33" s="47" t="s">
        <v>143</v>
      </c>
      <c r="C33" s="48" t="s">
        <v>144</v>
      </c>
      <c r="D33" s="75"/>
      <c r="E33" s="75"/>
      <c r="F33" s="50">
        <f>SUMIF('Project List-RRP'!$B:$B,$B33,'Project List-RRP'!D:D)*Inflation!$K$10/1000</f>
        <v>0</v>
      </c>
      <c r="G33" s="50">
        <f>SUMIF('Project List-RRP'!$B:$B,$B33,'Project List-RRP'!E:E)*Inflation!$K$10/1000</f>
        <v>0</v>
      </c>
      <c r="H33" s="50">
        <f>SUMIF('Project List-RRP'!$B:$B,$B33,'Project List-RRP'!F:F)*Inflation!$K$10/1000</f>
        <v>0</v>
      </c>
      <c r="I33" s="50">
        <f>SUMIF('Project List-RRP'!$B:$B,$B33,'Project List-RRP'!G:G)*Inflation!$K$10/1000</f>
        <v>0</v>
      </c>
      <c r="J33" s="50">
        <f>SUMIF('Project List-RRP'!$B:$B,$B33,'Project List-RRP'!H:H)*Inflation!$K$10/1000</f>
        <v>0</v>
      </c>
      <c r="K33" s="50">
        <f>SUMIF('Project List-RRP'!$B:$B,$B33,'Project List-RRP'!I:I)*Inflation!$K$10/1000</f>
        <v>0</v>
      </c>
      <c r="L33" s="50">
        <f>SUMIF('Project List-RRP'!$B:$B,$B33,'Project List-RRP'!J:J)*Inflation!$K$10/1000</f>
        <v>0</v>
      </c>
      <c r="M33" s="77"/>
      <c r="N33" s="77"/>
      <c r="O33" s="77"/>
    </row>
    <row r="34" spans="1:15" x14ac:dyDescent="0.2">
      <c r="A34" s="77"/>
      <c r="B34" s="47" t="s">
        <v>145</v>
      </c>
      <c r="C34" s="48" t="s">
        <v>146</v>
      </c>
      <c r="D34" s="75"/>
      <c r="E34" s="75"/>
      <c r="F34" s="50">
        <f>SUMIF('Project List-RRP'!$B:$B,$B34,'Project List-RRP'!D:D)*Inflation!$K$10/1000</f>
        <v>0</v>
      </c>
      <c r="G34" s="50">
        <f>SUMIF('Project List-RRP'!$B:$B,$B34,'Project List-RRP'!E:E)*Inflation!$K$10/1000</f>
        <v>0</v>
      </c>
      <c r="H34" s="50">
        <f>SUMIF('Project List-RRP'!$B:$B,$B34,'Project List-RRP'!F:F)*Inflation!$K$10/1000</f>
        <v>0</v>
      </c>
      <c r="I34" s="50">
        <f>SUMIF('Project List-RRP'!$B:$B,$B34,'Project List-RRP'!G:G)*Inflation!$K$10/1000</f>
        <v>0</v>
      </c>
      <c r="J34" s="50">
        <f>SUMIF('Project List-RRP'!$B:$B,$B34,'Project List-RRP'!H:H)*Inflation!$K$10/1000</f>
        <v>0</v>
      </c>
      <c r="K34" s="50">
        <f>SUMIF('Project List-RRP'!$B:$B,$B34,'Project List-RRP'!I:I)*Inflation!$K$10/1000</f>
        <v>0</v>
      </c>
      <c r="L34" s="50">
        <f>SUMIF('Project List-RRP'!$B:$B,$B34,'Project List-RRP'!J:J)*Inflation!$K$10/1000</f>
        <v>0</v>
      </c>
      <c r="M34" s="77"/>
      <c r="N34" s="77"/>
      <c r="O34" s="77"/>
    </row>
    <row r="35" spans="1:15" x14ac:dyDescent="0.2">
      <c r="A35" s="77"/>
      <c r="B35" s="47" t="s">
        <v>147</v>
      </c>
      <c r="C35" s="48" t="s">
        <v>148</v>
      </c>
      <c r="D35" s="75"/>
      <c r="E35" s="75"/>
      <c r="F35" s="50">
        <f>SUMIF('Project List-RRP'!$B:$B,$B35,'Project List-RRP'!D:D)*Inflation!$K$10/1000</f>
        <v>0</v>
      </c>
      <c r="G35" s="50">
        <f>SUMIF('Project List-RRP'!$B:$B,$B35,'Project List-RRP'!E:E)*Inflation!$K$10/1000</f>
        <v>0</v>
      </c>
      <c r="H35" s="50">
        <f>SUMIF('Project List-RRP'!$B:$B,$B35,'Project List-RRP'!F:F)*Inflation!$K$10/1000</f>
        <v>0</v>
      </c>
      <c r="I35" s="50">
        <f>SUMIF('Project List-RRP'!$B:$B,$B35,'Project List-RRP'!G:G)*Inflation!$K$10/1000</f>
        <v>0</v>
      </c>
      <c r="J35" s="50">
        <f>SUMIF('Project List-RRP'!$B:$B,$B35,'Project List-RRP'!H:H)*Inflation!$K$10/1000</f>
        <v>0</v>
      </c>
      <c r="K35" s="50">
        <f>SUMIF('Project List-RRP'!$B:$B,$B35,'Project List-RRP'!I:I)*Inflation!$K$10/1000</f>
        <v>0</v>
      </c>
      <c r="L35" s="50">
        <f>SUMIF('Project List-RRP'!$B:$B,$B35,'Project List-RRP'!J:J)*Inflation!$K$10/1000</f>
        <v>0</v>
      </c>
      <c r="M35" s="77"/>
      <c r="N35" s="77"/>
      <c r="O35" s="77"/>
    </row>
    <row r="36" spans="1:15" x14ac:dyDescent="0.2">
      <c r="A36" s="77"/>
      <c r="B36" s="47" t="s">
        <v>149</v>
      </c>
      <c r="C36" s="48" t="s">
        <v>150</v>
      </c>
      <c r="D36" s="75"/>
      <c r="E36" s="75"/>
      <c r="F36" s="50">
        <f>SUMIF('Project List-RRP'!$B:$B,$B36,'Project List-RRP'!D:D)*Inflation!$K$10/1000</f>
        <v>0</v>
      </c>
      <c r="G36" s="50">
        <f>SUMIF('Project List-RRP'!$B:$B,$B36,'Project List-RRP'!E:E)*Inflation!$K$10/1000</f>
        <v>0</v>
      </c>
      <c r="H36" s="50">
        <f>SUMIF('Project List-RRP'!$B:$B,$B36,'Project List-RRP'!F:F)*Inflation!$K$10/1000</f>
        <v>0</v>
      </c>
      <c r="I36" s="50">
        <f>SUMIF('Project List-RRP'!$B:$B,$B36,'Project List-RRP'!G:G)*Inflation!$K$10/1000</f>
        <v>0</v>
      </c>
      <c r="J36" s="50">
        <f>SUMIF('Project List-RRP'!$B:$B,$B36,'Project List-RRP'!H:H)*Inflation!$K$10/1000</f>
        <v>0</v>
      </c>
      <c r="K36" s="50">
        <f>SUMIF('Project List-RRP'!$B:$B,$B36,'Project List-RRP'!I:I)*Inflation!$K$10/1000</f>
        <v>0</v>
      </c>
      <c r="L36" s="50">
        <f>SUMIF('Project List-RRP'!$B:$B,$B36,'Project List-RRP'!J:J)*Inflation!$K$10/1000</f>
        <v>0</v>
      </c>
      <c r="M36" s="77"/>
      <c r="N36" s="77"/>
      <c r="O36" s="77"/>
    </row>
    <row r="37" spans="1:15" x14ac:dyDescent="0.2">
      <c r="A37" s="77"/>
      <c r="B37" s="47" t="s">
        <v>151</v>
      </c>
      <c r="C37" s="48" t="s">
        <v>152</v>
      </c>
      <c r="D37" s="75"/>
      <c r="E37" s="75"/>
      <c r="F37" s="50">
        <f>SUMIF('Project List-RRP'!$B:$B,$B37,'Project List-RRP'!D:D)*Inflation!$K$10/1000</f>
        <v>0</v>
      </c>
      <c r="G37" s="50">
        <f>SUMIF('Project List-RRP'!$B:$B,$B37,'Project List-RRP'!E:E)*Inflation!$K$10/1000</f>
        <v>0</v>
      </c>
      <c r="H37" s="50">
        <f>SUMIF('Project List-RRP'!$B:$B,$B37,'Project List-RRP'!F:F)*Inflation!$K$10/1000</f>
        <v>0</v>
      </c>
      <c r="I37" s="50">
        <f>SUMIF('Project List-RRP'!$B:$B,$B37,'Project List-RRP'!G:G)*Inflation!$K$10/1000</f>
        <v>0</v>
      </c>
      <c r="J37" s="50">
        <f>SUMIF('Project List-RRP'!$B:$B,$B37,'Project List-RRP'!H:H)*Inflation!$K$10/1000</f>
        <v>0</v>
      </c>
      <c r="K37" s="50">
        <f>SUMIF('Project List-RRP'!$B:$B,$B37,'Project List-RRP'!I:I)*Inflation!$K$10/1000</f>
        <v>0</v>
      </c>
      <c r="L37" s="50">
        <f>SUMIF('Project List-RRP'!$B:$B,$B37,'Project List-RRP'!J:J)*Inflation!$K$10/1000</f>
        <v>0</v>
      </c>
      <c r="M37" s="77"/>
      <c r="N37" s="77"/>
      <c r="O37" s="77"/>
    </row>
    <row r="38" spans="1:15" x14ac:dyDescent="0.2">
      <c r="A38" s="77"/>
      <c r="B38" s="47" t="s">
        <v>153</v>
      </c>
      <c r="C38" s="48" t="s">
        <v>154</v>
      </c>
      <c r="D38" s="75"/>
      <c r="E38" s="75"/>
      <c r="F38" s="50">
        <f>SUMIF('Project List-RRP'!$B:$B,$B38,'Project List-RRP'!D:D)*Inflation!$K$10/1000</f>
        <v>0</v>
      </c>
      <c r="G38" s="50">
        <f>SUMIF('Project List-RRP'!$B:$B,$B38,'Project List-RRP'!E:E)*Inflation!$K$10/1000</f>
        <v>0</v>
      </c>
      <c r="H38" s="50">
        <f>SUMIF('Project List-RRP'!$B:$B,$B38,'Project List-RRP'!F:F)*Inflation!$K$10/1000</f>
        <v>0</v>
      </c>
      <c r="I38" s="50">
        <f>SUMIF('Project List-RRP'!$B:$B,$B38,'Project List-RRP'!G:G)*Inflation!$K$10/1000</f>
        <v>0</v>
      </c>
      <c r="J38" s="50">
        <f>SUMIF('Project List-RRP'!$B:$B,$B38,'Project List-RRP'!H:H)*Inflation!$K$10/1000</f>
        <v>0</v>
      </c>
      <c r="K38" s="50">
        <f>SUMIF('Project List-RRP'!$B:$B,$B38,'Project List-RRP'!I:I)*Inflation!$K$10/1000</f>
        <v>0</v>
      </c>
      <c r="L38" s="50">
        <f>SUMIF('Project List-RRP'!$B:$B,$B38,'Project List-RRP'!J:J)*Inflation!$K$10/1000</f>
        <v>0</v>
      </c>
      <c r="M38" s="77"/>
      <c r="N38" s="77"/>
      <c r="O38" s="77"/>
    </row>
    <row r="39" spans="1:15" x14ac:dyDescent="0.2">
      <c r="A39" s="77"/>
      <c r="B39" s="47" t="s">
        <v>155</v>
      </c>
      <c r="C39" s="48" t="s">
        <v>156</v>
      </c>
      <c r="D39" s="75"/>
      <c r="E39" s="75"/>
      <c r="F39" s="50">
        <f>SUMIF('Project List-RRP'!$B:$B,$B39,'Project List-RRP'!D:D)*Inflation!$K$10/1000</f>
        <v>0</v>
      </c>
      <c r="G39" s="50">
        <f>SUMIF('Project List-RRP'!$B:$B,$B39,'Project List-RRP'!E:E)*Inflation!$K$10/1000</f>
        <v>0</v>
      </c>
      <c r="H39" s="50">
        <f>SUMIF('Project List-RRP'!$B:$B,$B39,'Project List-RRP'!F:F)*Inflation!$K$10/1000</f>
        <v>0</v>
      </c>
      <c r="I39" s="50">
        <f>SUMIF('Project List-RRP'!$B:$B,$B39,'Project List-RRP'!G:G)*Inflation!$K$10/1000</f>
        <v>0</v>
      </c>
      <c r="J39" s="50">
        <f>SUMIF('Project List-RRP'!$B:$B,$B39,'Project List-RRP'!H:H)*Inflation!$K$10/1000</f>
        <v>0</v>
      </c>
      <c r="K39" s="50">
        <f>SUMIF('Project List-RRP'!$B:$B,$B39,'Project List-RRP'!I:I)*Inflation!$K$10/1000</f>
        <v>0</v>
      </c>
      <c r="L39" s="50">
        <f>SUMIF('Project List-RRP'!$B:$B,$B39,'Project List-RRP'!J:J)*Inflation!$K$10/1000</f>
        <v>0</v>
      </c>
      <c r="M39" s="77"/>
      <c r="N39" s="77"/>
      <c r="O39" s="77"/>
    </row>
    <row r="40" spans="1:15" x14ac:dyDescent="0.2">
      <c r="A40" s="77"/>
      <c r="B40" s="47" t="s">
        <v>64</v>
      </c>
      <c r="C40" s="48" t="s">
        <v>81</v>
      </c>
      <c r="D40" s="75"/>
      <c r="E40" s="75"/>
      <c r="F40" s="50">
        <f>SUMIF('Project List-RRP'!$B:$B,$B40,'Project List-RRP'!D:D)*Inflation!$K$10/1000</f>
        <v>0</v>
      </c>
      <c r="G40" s="50">
        <f>SUMIF('Project List-RRP'!$B:$B,$B40,'Project List-RRP'!E:E)*Inflation!$K$10/1000</f>
        <v>0</v>
      </c>
      <c r="H40" s="50">
        <f>SUMIF('Project List-RRP'!$B:$B,$B40,'Project List-RRP'!F:F)*Inflation!$K$10/1000</f>
        <v>0</v>
      </c>
      <c r="I40" s="50">
        <f>SUMIF('Project List-RRP'!$B:$B,$B40,'Project List-RRP'!G:G)*Inflation!$K$10/1000</f>
        <v>0</v>
      </c>
      <c r="J40" s="50">
        <f>SUMIF('Project List-RRP'!$B:$B,$B40,'Project List-RRP'!H:H)*Inflation!$K$10/1000</f>
        <v>0</v>
      </c>
      <c r="K40" s="50">
        <f>SUMIF('Project List-RRP'!$B:$B,$B40,'Project List-RRP'!I:I)*Inflation!$K$10/1000</f>
        <v>0</v>
      </c>
      <c r="L40" s="50">
        <f>SUMIF('Project List-RRP'!$B:$B,$B40,'Project List-RRP'!J:J)*Inflation!$K$10/1000</f>
        <v>0</v>
      </c>
      <c r="M40" s="77"/>
      <c r="N40" s="77"/>
      <c r="O40" s="77"/>
    </row>
    <row r="41" spans="1:15" x14ac:dyDescent="0.2">
      <c r="A41" s="77"/>
      <c r="B41" s="47" t="s">
        <v>63</v>
      </c>
      <c r="C41" s="48" t="s">
        <v>80</v>
      </c>
      <c r="D41" s="75"/>
      <c r="E41" s="75"/>
      <c r="F41" s="50">
        <f>SUMIF('Project List-RRP'!$B:$B,$B41,'Project List-RRP'!D:D)*Inflation!$K$10/1000</f>
        <v>0</v>
      </c>
      <c r="G41" s="50">
        <f>SUMIF('Project List-RRP'!$B:$B,$B41,'Project List-RRP'!E:E)*Inflation!$K$10/1000</f>
        <v>0</v>
      </c>
      <c r="H41" s="50">
        <f>SUMIF('Project List-RRP'!$B:$B,$B41,'Project List-RRP'!F:F)*Inflation!$K$10/1000</f>
        <v>0</v>
      </c>
      <c r="I41" s="50">
        <f>SUMIF('Project List-RRP'!$B:$B,$B41,'Project List-RRP'!G:G)*Inflation!$K$10/1000</f>
        <v>0</v>
      </c>
      <c r="J41" s="50">
        <f>SUMIF('Project List-RRP'!$B:$B,$B41,'Project List-RRP'!H:H)*Inflation!$K$10/1000</f>
        <v>0</v>
      </c>
      <c r="K41" s="50">
        <f>SUMIF('Project List-RRP'!$B:$B,$B41,'Project List-RRP'!I:I)*Inflation!$K$10/1000</f>
        <v>0</v>
      </c>
      <c r="L41" s="50">
        <f>SUMIF('Project List-RRP'!$B:$B,$B41,'Project List-RRP'!J:J)*Inflation!$K$10/1000</f>
        <v>0</v>
      </c>
      <c r="M41" s="77"/>
      <c r="N41" s="77"/>
      <c r="O41" s="77"/>
    </row>
    <row r="42" spans="1:15" x14ac:dyDescent="0.2">
      <c r="A42" s="77"/>
      <c r="B42" s="47" t="s">
        <v>65</v>
      </c>
      <c r="C42" s="48" t="s">
        <v>82</v>
      </c>
      <c r="D42" s="75"/>
      <c r="E42" s="75"/>
      <c r="F42" s="50">
        <f>SUMIF('Project List-RRP'!$B:$B,$B42,'Project List-RRP'!D:D)*Inflation!$K$10/1000</f>
        <v>0</v>
      </c>
      <c r="G42" s="50">
        <f>SUMIF('Project List-RRP'!$B:$B,$B42,'Project List-RRP'!E:E)*Inflation!$K$10/1000</f>
        <v>0</v>
      </c>
      <c r="H42" s="50">
        <f>SUMIF('Project List-RRP'!$B:$B,$B42,'Project List-RRP'!F:F)*Inflation!$K$10/1000</f>
        <v>14156.213272785712</v>
      </c>
      <c r="I42" s="50">
        <f>SUMIF('Project List-RRP'!$B:$B,$B42,'Project List-RRP'!G:G)*Inflation!$K$10/1000</f>
        <v>14156.213272785712</v>
      </c>
      <c r="J42" s="50">
        <f>SUMIF('Project List-RRP'!$B:$B,$B42,'Project List-RRP'!H:H)*Inflation!$K$10/1000</f>
        <v>14156.213272785712</v>
      </c>
      <c r="K42" s="50">
        <f>SUMIF('Project List-RRP'!$B:$B,$B42,'Project List-RRP'!I:I)*Inflation!$K$10/1000</f>
        <v>14156.213272785712</v>
      </c>
      <c r="L42" s="50">
        <f>SUMIF('Project List-RRP'!$B:$B,$B42,'Project List-RRP'!J:J)*Inflation!$K$10/1000</f>
        <v>14156.213272785712</v>
      </c>
      <c r="M42" s="77"/>
      <c r="N42" s="77"/>
      <c r="O42" s="77"/>
    </row>
    <row r="43" spans="1:15" x14ac:dyDescent="0.2">
      <c r="A43" s="77"/>
      <c r="B43" s="47" t="s">
        <v>66</v>
      </c>
      <c r="C43" s="48" t="s">
        <v>83</v>
      </c>
      <c r="D43" s="75"/>
      <c r="E43" s="75"/>
      <c r="F43" s="50">
        <f>SUMIF('Project List-RRP'!$B:$B,$B43,'Project List-RRP'!D:D)*Inflation!$K$10/1000</f>
        <v>0</v>
      </c>
      <c r="G43" s="50">
        <f>SUMIF('Project List-RRP'!$B:$B,$B43,'Project List-RRP'!E:E)*Inflation!$K$10/1000</f>
        <v>0</v>
      </c>
      <c r="H43" s="50">
        <f>SUMIF('Project List-RRP'!$B:$B,$B43,'Project List-RRP'!F:F)*Inflation!$K$10/1000</f>
        <v>0</v>
      </c>
      <c r="I43" s="50">
        <f>SUMIF('Project List-RRP'!$B:$B,$B43,'Project List-RRP'!G:G)*Inflation!$K$10/1000</f>
        <v>0</v>
      </c>
      <c r="J43" s="50">
        <f>SUMIF('Project List-RRP'!$B:$B,$B43,'Project List-RRP'!H:H)*Inflation!$K$10/1000</f>
        <v>0</v>
      </c>
      <c r="K43" s="50">
        <f>SUMIF('Project List-RRP'!$B:$B,$B43,'Project List-RRP'!I:I)*Inflation!$K$10/1000</f>
        <v>0</v>
      </c>
      <c r="L43" s="50">
        <f>SUMIF('Project List-RRP'!$B:$B,$B43,'Project List-RRP'!J:J)*Inflation!$K$10/1000</f>
        <v>0</v>
      </c>
      <c r="M43" s="77"/>
      <c r="N43" s="70"/>
      <c r="O43" s="77"/>
    </row>
    <row r="44" spans="1:15" x14ac:dyDescent="0.2">
      <c r="A44" s="77"/>
      <c r="B44" s="47" t="s">
        <v>67</v>
      </c>
      <c r="C44" s="48" t="s">
        <v>84</v>
      </c>
      <c r="D44" s="75"/>
      <c r="E44" s="75"/>
      <c r="F44" s="50">
        <f>SUMIF('Project List-RRP'!$B:$B,$B44,'Project List-RRP'!D:D)*Inflation!$K$10/1000</f>
        <v>0</v>
      </c>
      <c r="G44" s="50">
        <f>SUMIF('Project List-RRP'!$B:$B,$B44,'Project List-RRP'!E:E)*Inflation!$K$10/1000</f>
        <v>0</v>
      </c>
      <c r="H44" s="50">
        <f>SUMIF('Project List-RRP'!$B:$B,$B44,'Project List-RRP'!F:F)*Inflation!$K$10/1000</f>
        <v>0</v>
      </c>
      <c r="I44" s="50">
        <f>SUMIF('Project List-RRP'!$B:$B,$B44,'Project List-RRP'!G:G)*Inflation!$K$10/1000</f>
        <v>0</v>
      </c>
      <c r="J44" s="50">
        <f>SUMIF('Project List-RRP'!$B:$B,$B44,'Project List-RRP'!H:H)*Inflation!$K$10/1000</f>
        <v>0</v>
      </c>
      <c r="K44" s="50">
        <f>SUMIF('Project List-RRP'!$B:$B,$B44,'Project List-RRP'!I:I)*Inflation!$K$10/1000</f>
        <v>0</v>
      </c>
      <c r="L44" s="50">
        <f>SUMIF('Project List-RRP'!$B:$B,$B44,'Project List-RRP'!J:J)*Inflation!$K$10/1000</f>
        <v>0</v>
      </c>
      <c r="M44" s="77"/>
      <c r="N44" s="70"/>
      <c r="O44" s="77"/>
    </row>
    <row r="45" spans="1:15" x14ac:dyDescent="0.2">
      <c r="A45" s="77"/>
      <c r="B45" s="47" t="s">
        <v>68</v>
      </c>
      <c r="C45" s="48" t="s">
        <v>85</v>
      </c>
      <c r="D45" s="75"/>
      <c r="E45" s="75"/>
      <c r="F45" s="50">
        <f>SUMIF('Project List-RRP'!$B:$B,$B45,'Project List-RRP'!D:D)*Inflation!$K$10/1000</f>
        <v>0</v>
      </c>
      <c r="G45" s="50">
        <f>SUMIF('Project List-RRP'!$B:$B,$B45,'Project List-RRP'!E:E)*Inflation!$K$10/1000</f>
        <v>0</v>
      </c>
      <c r="H45" s="50">
        <f>SUMIF('Project List-RRP'!$B:$B,$B45,'Project List-RRP'!F:F)*Inflation!$K$10/1000</f>
        <v>0</v>
      </c>
      <c r="I45" s="50">
        <f>SUMIF('Project List-RRP'!$B:$B,$B45,'Project List-RRP'!G:G)*Inflation!$K$10/1000</f>
        <v>0</v>
      </c>
      <c r="J45" s="50">
        <f>SUMIF('Project List-RRP'!$B:$B,$B45,'Project List-RRP'!H:H)*Inflation!$K$10/1000</f>
        <v>0</v>
      </c>
      <c r="K45" s="50">
        <f>SUMIF('Project List-RRP'!$B:$B,$B45,'Project List-RRP'!I:I)*Inflation!$K$10/1000</f>
        <v>0</v>
      </c>
      <c r="L45" s="50">
        <f>SUMIF('Project List-RRP'!$B:$B,$B45,'Project List-RRP'!J:J)*Inflation!$K$10/1000</f>
        <v>0</v>
      </c>
      <c r="M45" s="77"/>
      <c r="N45" s="77"/>
      <c r="O45" s="77"/>
    </row>
    <row r="46" spans="1:15" x14ac:dyDescent="0.2">
      <c r="A46" s="77"/>
      <c r="B46" s="47" t="s">
        <v>69</v>
      </c>
      <c r="C46" s="48" t="s">
        <v>86</v>
      </c>
      <c r="D46" s="75"/>
      <c r="E46" s="75"/>
      <c r="F46" s="50">
        <f>SUMIF('Project List-RRP'!$B:$B,$B46,'Project List-RRP'!D:D)*Inflation!$K$10/1000</f>
        <v>0</v>
      </c>
      <c r="G46" s="50">
        <f>SUMIF('Project List-RRP'!$B:$B,$B46,'Project List-RRP'!E:E)*Inflation!$K$10/1000</f>
        <v>0</v>
      </c>
      <c r="H46" s="50">
        <f>SUMIF('Project List-RRP'!$B:$B,$B46,'Project List-RRP'!F:F)*Inflation!$K$10/1000</f>
        <v>0</v>
      </c>
      <c r="I46" s="50">
        <f>SUMIF('Project List-RRP'!$B:$B,$B46,'Project List-RRP'!G:G)*Inflation!$K$10/1000</f>
        <v>0</v>
      </c>
      <c r="J46" s="50">
        <f>SUMIF('Project List-RRP'!$B:$B,$B46,'Project List-RRP'!H:H)*Inflation!$K$10/1000</f>
        <v>0</v>
      </c>
      <c r="K46" s="50">
        <f>SUMIF('Project List-RRP'!$B:$B,$B46,'Project List-RRP'!I:I)*Inflation!$K$10/1000</f>
        <v>0</v>
      </c>
      <c r="L46" s="50">
        <f>SUMIF('Project List-RRP'!$B:$B,$B46,'Project List-RRP'!J:J)*Inflation!$K$10/1000</f>
        <v>0</v>
      </c>
      <c r="M46" s="77"/>
      <c r="N46" s="77"/>
      <c r="O46" s="77"/>
    </row>
    <row r="47" spans="1:15" x14ac:dyDescent="0.2">
      <c r="A47" s="77"/>
      <c r="B47" s="47" t="s">
        <v>76</v>
      </c>
      <c r="C47" s="48" t="s">
        <v>79</v>
      </c>
      <c r="D47" s="75"/>
      <c r="E47" s="75"/>
      <c r="F47" s="50">
        <f>SUMIF('Project List-RRP'!$B:$B,$B47,'Project List-RRP'!D:D)*Inflation!$K$10/1000</f>
        <v>0</v>
      </c>
      <c r="G47" s="50">
        <f>SUMIF('Project List-RRP'!$B:$B,$B47,'Project List-RRP'!E:E)*Inflation!$K$10/1000</f>
        <v>0</v>
      </c>
      <c r="H47" s="50">
        <f>SUMIF('Project List-RRP'!$B:$B,$B47,'Project List-RRP'!F:F)*Inflation!$K$10/1000</f>
        <v>0</v>
      </c>
      <c r="I47" s="50">
        <f>SUMIF('Project List-RRP'!$B:$B,$B47,'Project List-RRP'!G:G)*Inflation!$K$10/1000</f>
        <v>0</v>
      </c>
      <c r="J47" s="50">
        <f>SUMIF('Project List-RRP'!$B:$B,$B47,'Project List-RRP'!H:H)*Inflation!$K$10/1000</f>
        <v>0</v>
      </c>
      <c r="K47" s="50">
        <f>SUMIF('Project List-RRP'!$B:$B,$B47,'Project List-RRP'!I:I)*Inflation!$K$10/1000</f>
        <v>0</v>
      </c>
      <c r="L47" s="50">
        <f>SUMIF('Project List-RRP'!$B:$B,$B47,'Project List-RRP'!J:J)*Inflation!$K$10/1000</f>
        <v>0</v>
      </c>
      <c r="M47" s="77"/>
      <c r="N47" s="77"/>
      <c r="O47" s="77"/>
    </row>
    <row r="48" spans="1:15" x14ac:dyDescent="0.2">
      <c r="A48" s="75"/>
      <c r="B48" s="47" t="s">
        <v>157</v>
      </c>
      <c r="C48" s="48" t="s">
        <v>158</v>
      </c>
      <c r="D48" s="75"/>
      <c r="E48" s="75"/>
      <c r="F48" s="50">
        <f>SUMIF('Project List-RRP'!$B:$B,$B48,'Project List-RRP'!D:D)*Inflation!$K$10/1000</f>
        <v>0</v>
      </c>
      <c r="G48" s="50">
        <f>SUMIF('Project List-RRP'!$B:$B,$B48,'Project List-RRP'!E:E)*Inflation!$K$10/1000</f>
        <v>0</v>
      </c>
      <c r="H48" s="50">
        <f>SUMIF('Project List-RRP'!$B:$B,$B48,'Project List-RRP'!F:F)*Inflation!$K$10/1000</f>
        <v>0</v>
      </c>
      <c r="I48" s="50">
        <f>SUMIF('Project List-RRP'!$B:$B,$B48,'Project List-RRP'!G:G)*Inflation!$K$10/1000</f>
        <v>0</v>
      </c>
      <c r="J48" s="50">
        <f>SUMIF('Project List-RRP'!$B:$B,$B48,'Project List-RRP'!H:H)*Inflation!$K$10/1000</f>
        <v>0</v>
      </c>
      <c r="K48" s="50">
        <f>SUMIF('Project List-RRP'!$B:$B,$B48,'Project List-RRP'!I:I)*Inflation!$K$10/1000</f>
        <v>0</v>
      </c>
      <c r="L48" s="50">
        <f>SUMIF('Project List-RRP'!$B:$B,$B48,'Project List-RRP'!J:J)*Inflation!$K$10/1000</f>
        <v>0</v>
      </c>
      <c r="M48" s="75"/>
      <c r="N48" s="75"/>
      <c r="O48" s="75"/>
    </row>
    <row r="49" spans="1:15" x14ac:dyDescent="0.2">
      <c r="A49" s="75"/>
      <c r="B49" s="47" t="s">
        <v>159</v>
      </c>
      <c r="C49" s="48" t="s">
        <v>160</v>
      </c>
      <c r="D49" s="75"/>
      <c r="E49" s="75"/>
      <c r="F49" s="50">
        <f>SUMIF('Project List-RRP'!$B:$B,$B49,'Project List-RRP'!D:D)*Inflation!$K$10/1000</f>
        <v>0</v>
      </c>
      <c r="G49" s="50">
        <f>SUMIF('Project List-RRP'!$B:$B,$B49,'Project List-RRP'!E:E)*Inflation!$K$10/1000</f>
        <v>0</v>
      </c>
      <c r="H49" s="50">
        <f>SUMIF('Project List-RRP'!$B:$B,$B49,'Project List-RRP'!F:F)*Inflation!$K$10/1000</f>
        <v>0</v>
      </c>
      <c r="I49" s="50">
        <f>SUMIF('Project List-RRP'!$B:$B,$B49,'Project List-RRP'!G:G)*Inflation!$K$10/1000</f>
        <v>0</v>
      </c>
      <c r="J49" s="50">
        <f>SUMIF('Project List-RRP'!$B:$B,$B49,'Project List-RRP'!H:H)*Inflation!$K$10/1000</f>
        <v>0</v>
      </c>
      <c r="K49" s="50">
        <f>SUMIF('Project List-RRP'!$B:$B,$B49,'Project List-RRP'!I:I)*Inflation!$K$10/1000</f>
        <v>0</v>
      </c>
      <c r="L49" s="50">
        <f>SUMIF('Project List-RRP'!$B:$B,$B49,'Project List-RRP'!J:J)*Inflation!$K$10/1000</f>
        <v>0</v>
      </c>
      <c r="M49" s="75"/>
      <c r="N49" s="75"/>
      <c r="O49" s="75"/>
    </row>
    <row r="50" spans="1:15" x14ac:dyDescent="0.2">
      <c r="A50" s="75"/>
      <c r="B50" s="47" t="s">
        <v>161</v>
      </c>
      <c r="C50" s="48" t="s">
        <v>162</v>
      </c>
      <c r="D50" s="75"/>
      <c r="E50" s="75"/>
      <c r="F50" s="50">
        <f>SUMIF('Project List-RRP'!$B:$B,$B50,'Project List-RRP'!D:D)*Inflation!$K$10/1000</f>
        <v>0</v>
      </c>
      <c r="G50" s="50">
        <f>SUMIF('Project List-RRP'!$B:$B,$B50,'Project List-RRP'!E:E)*Inflation!$K$10/1000</f>
        <v>0</v>
      </c>
      <c r="H50" s="50">
        <f>SUMIF('Project List-RRP'!$B:$B,$B50,'Project List-RRP'!F:F)*Inflation!$K$10/1000</f>
        <v>0</v>
      </c>
      <c r="I50" s="50">
        <f>SUMIF('Project List-RRP'!$B:$B,$B50,'Project List-RRP'!G:G)*Inflation!$K$10/1000</f>
        <v>0</v>
      </c>
      <c r="J50" s="50">
        <f>SUMIF('Project List-RRP'!$B:$B,$B50,'Project List-RRP'!H:H)*Inflation!$K$10/1000</f>
        <v>0</v>
      </c>
      <c r="K50" s="50">
        <f>SUMIF('Project List-RRP'!$B:$B,$B50,'Project List-RRP'!I:I)*Inflation!$K$10/1000</f>
        <v>0</v>
      </c>
      <c r="L50" s="50">
        <f>SUMIF('Project List-RRP'!$B:$B,$B50,'Project List-RRP'!J:J)*Inflation!$K$10/1000</f>
        <v>0</v>
      </c>
      <c r="M50" s="75"/>
      <c r="N50" s="75"/>
      <c r="O50" s="75"/>
    </row>
    <row r="51" spans="1:15" x14ac:dyDescent="0.2">
      <c r="A51" s="75"/>
      <c r="B51" s="47" t="s">
        <v>163</v>
      </c>
      <c r="C51" s="48" t="s">
        <v>164</v>
      </c>
      <c r="D51" s="75"/>
      <c r="E51" s="75"/>
      <c r="F51" s="50">
        <f>SUMIF('Project List-RRP'!$B:$B,$B51,'Project List-RRP'!D:D)*Inflation!$K$10/1000</f>
        <v>0</v>
      </c>
      <c r="G51" s="50">
        <f>SUMIF('Project List-RRP'!$B:$B,$B51,'Project List-RRP'!E:E)*Inflation!$K$10/1000</f>
        <v>0</v>
      </c>
      <c r="H51" s="50">
        <f>SUMIF('Project List-RRP'!$B:$B,$B51,'Project List-RRP'!F:F)*Inflation!$K$10/1000</f>
        <v>0</v>
      </c>
      <c r="I51" s="50">
        <f>SUMIF('Project List-RRP'!$B:$B,$B51,'Project List-RRP'!G:G)*Inflation!$K$10/1000</f>
        <v>0</v>
      </c>
      <c r="J51" s="50">
        <f>SUMIF('Project List-RRP'!$B:$B,$B51,'Project List-RRP'!H:H)*Inflation!$K$10/1000</f>
        <v>0</v>
      </c>
      <c r="K51" s="50">
        <f>SUMIF('Project List-RRP'!$B:$B,$B51,'Project List-RRP'!I:I)*Inflation!$K$10/1000</f>
        <v>0</v>
      </c>
      <c r="L51" s="50">
        <f>SUMIF('Project List-RRP'!$B:$B,$B51,'Project List-RRP'!J:J)*Inflation!$K$10/1000</f>
        <v>0</v>
      </c>
      <c r="M51" s="75"/>
      <c r="N51" s="75"/>
      <c r="O51" s="75"/>
    </row>
    <row r="52" spans="1:15" x14ac:dyDescent="0.2">
      <c r="A52" s="75"/>
      <c r="B52" s="47" t="s">
        <v>165</v>
      </c>
      <c r="C52" s="48" t="s">
        <v>166</v>
      </c>
      <c r="D52" s="75"/>
      <c r="E52" s="75"/>
      <c r="F52" s="50">
        <f>SUMIF('Project List-RRP'!$B:$B,$B52,'Project List-RRP'!D:D)*Inflation!$K$10/1000</f>
        <v>0</v>
      </c>
      <c r="G52" s="50">
        <f>SUMIF('Project List-RRP'!$B:$B,$B52,'Project List-RRP'!E:E)*Inflation!$K$10/1000</f>
        <v>0</v>
      </c>
      <c r="H52" s="50">
        <f>SUMIF('Project List-RRP'!$B:$B,$B52,'Project List-RRP'!F:F)*Inflation!$K$10/1000</f>
        <v>0</v>
      </c>
      <c r="I52" s="50">
        <f>SUMIF('Project List-RRP'!$B:$B,$B52,'Project List-RRP'!G:G)*Inflation!$K$10/1000</f>
        <v>0</v>
      </c>
      <c r="J52" s="50">
        <f>SUMIF('Project List-RRP'!$B:$B,$B52,'Project List-RRP'!H:H)*Inflation!$K$10/1000</f>
        <v>0</v>
      </c>
      <c r="K52" s="50">
        <f>SUMIF('Project List-RRP'!$B:$B,$B52,'Project List-RRP'!I:I)*Inflation!$K$10/1000</f>
        <v>0</v>
      </c>
      <c r="L52" s="50">
        <f>SUMIF('Project List-RRP'!$B:$B,$B52,'Project List-RRP'!J:J)*Inflation!$K$10/1000</f>
        <v>0</v>
      </c>
      <c r="M52" s="75"/>
      <c r="N52" s="75"/>
      <c r="O52" s="75"/>
    </row>
    <row r="53" spans="1:15" x14ac:dyDescent="0.2">
      <c r="A53" s="75"/>
      <c r="B53" s="47" t="s">
        <v>167</v>
      </c>
      <c r="C53" s="48" t="s">
        <v>168</v>
      </c>
      <c r="D53" s="75"/>
      <c r="E53" s="75"/>
      <c r="F53" s="50">
        <f>SUMIF('Project List-RRP'!$B:$B,$B53,'Project List-RRP'!D:D)*Inflation!$K$10/1000</f>
        <v>0</v>
      </c>
      <c r="G53" s="50">
        <f>SUMIF('Project List-RRP'!$B:$B,$B53,'Project List-RRP'!E:E)*Inflation!$K$10/1000</f>
        <v>0</v>
      </c>
      <c r="H53" s="50">
        <f>SUMIF('Project List-RRP'!$B:$B,$B53,'Project List-RRP'!F:F)*Inflation!$K$10/1000</f>
        <v>0</v>
      </c>
      <c r="I53" s="50">
        <f>SUMIF('Project List-RRP'!$B:$B,$B53,'Project List-RRP'!G:G)*Inflation!$K$10/1000</f>
        <v>0</v>
      </c>
      <c r="J53" s="50">
        <f>SUMIF('Project List-RRP'!$B:$B,$B53,'Project List-RRP'!H:H)*Inflation!$K$10/1000</f>
        <v>0</v>
      </c>
      <c r="K53" s="50">
        <f>SUMIF('Project List-RRP'!$B:$B,$B53,'Project List-RRP'!I:I)*Inflation!$K$10/1000</f>
        <v>0</v>
      </c>
      <c r="L53" s="50">
        <f>SUMIF('Project List-RRP'!$B:$B,$B53,'Project List-RRP'!J:J)*Inflation!$K$10/1000</f>
        <v>0</v>
      </c>
      <c r="M53" s="75"/>
      <c r="N53" s="75"/>
      <c r="O53" s="75"/>
    </row>
    <row r="54" spans="1:15" x14ac:dyDescent="0.2">
      <c r="A54" s="75"/>
      <c r="B54" s="47" t="s">
        <v>169</v>
      </c>
      <c r="C54" s="48" t="s">
        <v>170</v>
      </c>
      <c r="D54" s="75"/>
      <c r="E54" s="75"/>
      <c r="F54" s="50">
        <f>SUMIF('Project List-RRP'!$B:$B,$B54,'Project List-RRP'!D:D)*Inflation!$K$10/1000</f>
        <v>0</v>
      </c>
      <c r="G54" s="50">
        <f>SUMIF('Project List-RRP'!$B:$B,$B54,'Project List-RRP'!E:E)*Inflation!$K$10/1000</f>
        <v>0</v>
      </c>
      <c r="H54" s="50">
        <f>SUMIF('Project List-RRP'!$B:$B,$B54,'Project List-RRP'!F:F)*Inflation!$K$10/1000</f>
        <v>0</v>
      </c>
      <c r="I54" s="50">
        <f>SUMIF('Project List-RRP'!$B:$B,$B54,'Project List-RRP'!G:G)*Inflation!$K$10/1000</f>
        <v>0</v>
      </c>
      <c r="J54" s="50">
        <f>SUMIF('Project List-RRP'!$B:$B,$B54,'Project List-RRP'!H:H)*Inflation!$K$10/1000</f>
        <v>0</v>
      </c>
      <c r="K54" s="50">
        <f>SUMIF('Project List-RRP'!$B:$B,$B54,'Project List-RRP'!I:I)*Inflation!$K$10/1000</f>
        <v>0</v>
      </c>
      <c r="L54" s="50">
        <f>SUMIF('Project List-RRP'!$B:$B,$B54,'Project List-RRP'!J:J)*Inflation!$K$10/1000</f>
        <v>0</v>
      </c>
      <c r="M54" s="75"/>
      <c r="N54" s="75"/>
      <c r="O54" s="75"/>
    </row>
    <row r="55" spans="1:15" x14ac:dyDescent="0.2">
      <c r="A55" s="75"/>
      <c r="B55" s="47" t="s">
        <v>171</v>
      </c>
      <c r="C55" s="48" t="s">
        <v>172</v>
      </c>
      <c r="D55" s="75"/>
      <c r="E55" s="75"/>
      <c r="F55" s="50">
        <f>SUMIF('Project List-RRP'!$B:$B,$B55,'Project List-RRP'!D:D)*Inflation!$K$10/1000</f>
        <v>0</v>
      </c>
      <c r="G55" s="50">
        <f>SUMIF('Project List-RRP'!$B:$B,$B55,'Project List-RRP'!E:E)*Inflation!$K$10/1000</f>
        <v>0</v>
      </c>
      <c r="H55" s="50">
        <f>SUMIF('Project List-RRP'!$B:$B,$B55,'Project List-RRP'!F:F)*Inflation!$K$10/1000</f>
        <v>0</v>
      </c>
      <c r="I55" s="50">
        <f>SUMIF('Project List-RRP'!$B:$B,$B55,'Project List-RRP'!G:G)*Inflation!$K$10/1000</f>
        <v>0</v>
      </c>
      <c r="J55" s="50">
        <f>SUMIF('Project List-RRP'!$B:$B,$B55,'Project List-RRP'!H:H)*Inflation!$K$10/1000</f>
        <v>0</v>
      </c>
      <c r="K55" s="50">
        <f>SUMIF('Project List-RRP'!$B:$B,$B55,'Project List-RRP'!I:I)*Inflation!$K$10/1000</f>
        <v>0</v>
      </c>
      <c r="L55" s="50">
        <f>SUMIF('Project List-RRP'!$B:$B,$B55,'Project List-RRP'!J:J)*Inflation!$K$10/1000</f>
        <v>0</v>
      </c>
      <c r="M55" s="75"/>
      <c r="N55" s="75"/>
      <c r="O55" s="75"/>
    </row>
    <row r="56" spans="1:15" x14ac:dyDescent="0.2">
      <c r="A56" s="75"/>
      <c r="B56" s="47" t="s">
        <v>173</v>
      </c>
      <c r="C56" s="48" t="s">
        <v>174</v>
      </c>
      <c r="D56" s="75"/>
      <c r="E56" s="75"/>
      <c r="F56" s="50">
        <f>SUMIF('Project List-RRP'!$B:$B,$B56,'Project List-RRP'!D:D)*Inflation!$K$10/1000</f>
        <v>0</v>
      </c>
      <c r="G56" s="50">
        <f>SUMIF('Project List-RRP'!$B:$B,$B56,'Project List-RRP'!E:E)*Inflation!$K$10/1000</f>
        <v>0</v>
      </c>
      <c r="H56" s="50">
        <f>SUMIF('Project List-RRP'!$B:$B,$B56,'Project List-RRP'!F:F)*Inflation!$K$10/1000</f>
        <v>0</v>
      </c>
      <c r="I56" s="50">
        <f>SUMIF('Project List-RRP'!$B:$B,$B56,'Project List-RRP'!G:G)*Inflation!$K$10/1000</f>
        <v>0</v>
      </c>
      <c r="J56" s="50">
        <f>SUMIF('Project List-RRP'!$B:$B,$B56,'Project List-RRP'!H:H)*Inflation!$K$10/1000</f>
        <v>0</v>
      </c>
      <c r="K56" s="50">
        <f>SUMIF('Project List-RRP'!$B:$B,$B56,'Project List-RRP'!I:I)*Inflation!$K$10/1000</f>
        <v>0</v>
      </c>
      <c r="L56" s="50">
        <f>SUMIF('Project List-RRP'!$B:$B,$B56,'Project List-RRP'!J:J)*Inflation!$K$10/1000</f>
        <v>0</v>
      </c>
      <c r="M56" s="75"/>
      <c r="N56" s="75"/>
      <c r="O56" s="75"/>
    </row>
    <row r="57" spans="1:15" x14ac:dyDescent="0.2">
      <c r="A57" s="75"/>
      <c r="B57" s="47" t="s">
        <v>175</v>
      </c>
      <c r="C57" s="48" t="s">
        <v>176</v>
      </c>
      <c r="D57" s="75"/>
      <c r="E57" s="75"/>
      <c r="F57" s="50">
        <f>SUMIF('Project List-RRP'!$B:$B,$B57,'Project List-RRP'!D:D)*Inflation!$K$10/1000</f>
        <v>0</v>
      </c>
      <c r="G57" s="50">
        <f>SUMIF('Project List-RRP'!$B:$B,$B57,'Project List-RRP'!E:E)*Inflation!$K$10/1000</f>
        <v>0</v>
      </c>
      <c r="H57" s="50">
        <f>SUMIF('Project List-RRP'!$B:$B,$B57,'Project List-RRP'!F:F)*Inflation!$K$10/1000</f>
        <v>0</v>
      </c>
      <c r="I57" s="50">
        <f>SUMIF('Project List-RRP'!$B:$B,$B57,'Project List-RRP'!G:G)*Inflation!$K$10/1000</f>
        <v>0</v>
      </c>
      <c r="J57" s="50">
        <f>SUMIF('Project List-RRP'!$B:$B,$B57,'Project List-RRP'!H:H)*Inflation!$K$10/1000</f>
        <v>0</v>
      </c>
      <c r="K57" s="50">
        <f>SUMIF('Project List-RRP'!$B:$B,$B57,'Project List-RRP'!I:I)*Inflation!$K$10/1000</f>
        <v>0</v>
      </c>
      <c r="L57" s="50">
        <f>SUMIF('Project List-RRP'!$B:$B,$B57,'Project List-RRP'!J:J)*Inflation!$K$10/1000</f>
        <v>0</v>
      </c>
      <c r="M57" s="75"/>
      <c r="N57" s="75"/>
      <c r="O57" s="75"/>
    </row>
    <row r="58" spans="1:15" x14ac:dyDescent="0.2">
      <c r="A58" s="75"/>
      <c r="B58" s="47" t="s">
        <v>177</v>
      </c>
      <c r="C58" s="48" t="s">
        <v>178</v>
      </c>
      <c r="D58" s="75"/>
      <c r="E58" s="75"/>
      <c r="F58" s="50">
        <f>SUMIF('Project List-RRP'!$B:$B,$B58,'Project List-RRP'!D:D)*Inflation!$K$10/1000</f>
        <v>0</v>
      </c>
      <c r="G58" s="50">
        <f>SUMIF('Project List-RRP'!$B:$B,$B58,'Project List-RRP'!E:E)*Inflation!$K$10/1000</f>
        <v>0</v>
      </c>
      <c r="H58" s="50">
        <f>SUMIF('Project List-RRP'!$B:$B,$B58,'Project List-RRP'!F:F)*Inflation!$K$10/1000</f>
        <v>0</v>
      </c>
      <c r="I58" s="50">
        <f>SUMIF('Project List-RRP'!$B:$B,$B58,'Project List-RRP'!G:G)*Inflation!$K$10/1000</f>
        <v>0</v>
      </c>
      <c r="J58" s="50">
        <f>SUMIF('Project List-RRP'!$B:$B,$B58,'Project List-RRP'!H:H)*Inflation!$K$10/1000</f>
        <v>0</v>
      </c>
      <c r="K58" s="50">
        <f>SUMIF('Project List-RRP'!$B:$B,$B58,'Project List-RRP'!I:I)*Inflation!$K$10/1000</f>
        <v>0</v>
      </c>
      <c r="L58" s="50">
        <f>SUMIF('Project List-RRP'!$B:$B,$B58,'Project List-RRP'!J:J)*Inflation!$K$10/1000</f>
        <v>0</v>
      </c>
      <c r="M58" s="75"/>
      <c r="N58" s="75"/>
      <c r="O58" s="75"/>
    </row>
    <row r="59" spans="1:15" x14ac:dyDescent="0.2">
      <c r="A59" s="75"/>
      <c r="B59" s="47" t="s">
        <v>179</v>
      </c>
      <c r="C59" s="48" t="s">
        <v>180</v>
      </c>
      <c r="D59" s="75"/>
      <c r="E59" s="75"/>
      <c r="F59" s="50">
        <f>SUMIF('Project List-RRP'!$B:$B,$B59,'Project List-RRP'!D:D)*Inflation!$K$10/1000</f>
        <v>0</v>
      </c>
      <c r="G59" s="50">
        <f>SUMIF('Project List-RRP'!$B:$B,$B59,'Project List-RRP'!E:E)*Inflation!$K$10/1000</f>
        <v>0</v>
      </c>
      <c r="H59" s="50">
        <f>SUMIF('Project List-RRP'!$B:$B,$B59,'Project List-RRP'!F:F)*Inflation!$K$10/1000</f>
        <v>0</v>
      </c>
      <c r="I59" s="50">
        <f>SUMIF('Project List-RRP'!$B:$B,$B59,'Project List-RRP'!G:G)*Inflation!$K$10/1000</f>
        <v>0</v>
      </c>
      <c r="J59" s="50">
        <f>SUMIF('Project List-RRP'!$B:$B,$B59,'Project List-RRP'!H:H)*Inflation!$K$10/1000</f>
        <v>0</v>
      </c>
      <c r="K59" s="50">
        <f>SUMIF('Project List-RRP'!$B:$B,$B59,'Project List-RRP'!I:I)*Inflation!$K$10/1000</f>
        <v>0</v>
      </c>
      <c r="L59" s="50">
        <f>SUMIF('Project List-RRP'!$B:$B,$B59,'Project List-RRP'!J:J)*Inflation!$K$10/1000</f>
        <v>0</v>
      </c>
      <c r="M59" s="75"/>
      <c r="N59" s="75"/>
      <c r="O59" s="75"/>
    </row>
    <row r="60" spans="1:15" x14ac:dyDescent="0.2">
      <c r="A60" s="75"/>
      <c r="B60" s="47" t="s">
        <v>181</v>
      </c>
      <c r="C60" s="48" t="s">
        <v>182</v>
      </c>
      <c r="D60" s="75"/>
      <c r="E60" s="75"/>
      <c r="F60" s="50">
        <f>SUMIF('Project List-RRP'!$B:$B,$B60,'Project List-RRP'!D:D)*Inflation!$K$10/1000</f>
        <v>0</v>
      </c>
      <c r="G60" s="50">
        <f>SUMIF('Project List-RRP'!$B:$B,$B60,'Project List-RRP'!E:E)*Inflation!$K$10/1000</f>
        <v>0</v>
      </c>
      <c r="H60" s="50">
        <f>SUMIF('Project List-RRP'!$B:$B,$B60,'Project List-RRP'!F:F)*Inflation!$K$10/1000</f>
        <v>0</v>
      </c>
      <c r="I60" s="50">
        <f>SUMIF('Project List-RRP'!$B:$B,$B60,'Project List-RRP'!G:G)*Inflation!$K$10/1000</f>
        <v>0</v>
      </c>
      <c r="J60" s="50">
        <f>SUMIF('Project List-RRP'!$B:$B,$B60,'Project List-RRP'!H:H)*Inflation!$K$10/1000</f>
        <v>0</v>
      </c>
      <c r="K60" s="50">
        <f>SUMIF('Project List-RRP'!$B:$B,$B60,'Project List-RRP'!I:I)*Inflation!$K$10/1000</f>
        <v>0</v>
      </c>
      <c r="L60" s="50">
        <f>SUMIF('Project List-RRP'!$B:$B,$B60,'Project List-RRP'!J:J)*Inflation!$K$10/1000</f>
        <v>0</v>
      </c>
      <c r="M60" s="75"/>
      <c r="N60" s="75"/>
      <c r="O60" s="75"/>
    </row>
    <row r="61" spans="1:15" x14ac:dyDescent="0.2">
      <c r="A61" s="75"/>
      <c r="B61" s="47" t="s">
        <v>183</v>
      </c>
      <c r="C61" s="48" t="s">
        <v>184</v>
      </c>
      <c r="D61" s="75"/>
      <c r="E61" s="75"/>
      <c r="F61" s="50">
        <f>SUMIF('Project List-RRP'!$B:$B,$B61,'Project List-RRP'!D:D)*Inflation!$K$10/1000</f>
        <v>0</v>
      </c>
      <c r="G61" s="50">
        <f>SUMIF('Project List-RRP'!$B:$B,$B61,'Project List-RRP'!E:E)*Inflation!$K$10/1000</f>
        <v>0</v>
      </c>
      <c r="H61" s="50">
        <f>SUMIF('Project List-RRP'!$B:$B,$B61,'Project List-RRP'!F:F)*Inflation!$K$10/1000</f>
        <v>0</v>
      </c>
      <c r="I61" s="50">
        <f>SUMIF('Project List-RRP'!$B:$B,$B61,'Project List-RRP'!G:G)*Inflation!$K$10/1000</f>
        <v>0</v>
      </c>
      <c r="J61" s="50">
        <f>SUMIF('Project List-RRP'!$B:$B,$B61,'Project List-RRP'!H:H)*Inflation!$K$10/1000</f>
        <v>0</v>
      </c>
      <c r="K61" s="50">
        <f>SUMIF('Project List-RRP'!$B:$B,$B61,'Project List-RRP'!I:I)*Inflation!$K$10/1000</f>
        <v>0</v>
      </c>
      <c r="L61" s="50">
        <f>SUMIF('Project List-RRP'!$B:$B,$B61,'Project List-RRP'!J:J)*Inflation!$K$10/1000</f>
        <v>0</v>
      </c>
      <c r="M61" s="75"/>
      <c r="N61" s="75"/>
      <c r="O61" s="75"/>
    </row>
    <row r="62" spans="1:15" x14ac:dyDescent="0.2">
      <c r="A62" s="75"/>
      <c r="B62" s="47" t="s">
        <v>185</v>
      </c>
      <c r="C62" s="48" t="s">
        <v>186</v>
      </c>
      <c r="D62" s="75"/>
      <c r="E62" s="75"/>
      <c r="F62" s="50">
        <f>SUMIF('Project List-RRP'!$B:$B,$B62,'Project List-RRP'!D:D)*Inflation!$K$10/1000</f>
        <v>0</v>
      </c>
      <c r="G62" s="50">
        <f>SUMIF('Project List-RRP'!$B:$B,$B62,'Project List-RRP'!E:E)*Inflation!$K$10/1000</f>
        <v>0</v>
      </c>
      <c r="H62" s="50">
        <f>SUMIF('Project List-RRP'!$B:$B,$B62,'Project List-RRP'!F:F)*Inflation!$K$10/1000</f>
        <v>0</v>
      </c>
      <c r="I62" s="50">
        <f>SUMIF('Project List-RRP'!$B:$B,$B62,'Project List-RRP'!G:G)*Inflation!$K$10/1000</f>
        <v>0</v>
      </c>
      <c r="J62" s="50">
        <f>SUMIF('Project List-RRP'!$B:$B,$B62,'Project List-RRP'!H:H)*Inflation!$K$10/1000</f>
        <v>0</v>
      </c>
      <c r="K62" s="50">
        <f>SUMIF('Project List-RRP'!$B:$B,$B62,'Project List-RRP'!I:I)*Inflation!$K$10/1000</f>
        <v>0</v>
      </c>
      <c r="L62" s="50">
        <f>SUMIF('Project List-RRP'!$B:$B,$B62,'Project List-RRP'!J:J)*Inflation!$K$10/1000</f>
        <v>0</v>
      </c>
      <c r="M62" s="75"/>
      <c r="N62" s="75"/>
      <c r="O62" s="75"/>
    </row>
    <row r="63" spans="1:15" x14ac:dyDescent="0.2">
      <c r="A63" s="75"/>
      <c r="B63" s="47" t="s">
        <v>187</v>
      </c>
      <c r="C63" s="48" t="s">
        <v>188</v>
      </c>
      <c r="D63" s="75"/>
      <c r="E63" s="75"/>
      <c r="F63" s="50">
        <f>SUMIF('Project List-RRP'!$B:$B,$B63,'Project List-RRP'!D:D)*Inflation!$K$10/1000</f>
        <v>0</v>
      </c>
      <c r="G63" s="50">
        <f>SUMIF('Project List-RRP'!$B:$B,$B63,'Project List-RRP'!E:E)*Inflation!$K$10/1000</f>
        <v>0</v>
      </c>
      <c r="H63" s="50">
        <f>SUMIF('Project List-RRP'!$B:$B,$B63,'Project List-RRP'!F:F)*Inflation!$K$10/1000</f>
        <v>0</v>
      </c>
      <c r="I63" s="50">
        <f>SUMIF('Project List-RRP'!$B:$B,$B63,'Project List-RRP'!G:G)*Inflation!$K$10/1000</f>
        <v>0</v>
      </c>
      <c r="J63" s="50">
        <f>SUMIF('Project List-RRP'!$B:$B,$B63,'Project List-RRP'!H:H)*Inflation!$K$10/1000</f>
        <v>0</v>
      </c>
      <c r="K63" s="50">
        <f>SUMIF('Project List-RRP'!$B:$B,$B63,'Project List-RRP'!I:I)*Inflation!$K$10/1000</f>
        <v>0</v>
      </c>
      <c r="L63" s="50">
        <f>SUMIF('Project List-RRP'!$B:$B,$B63,'Project List-RRP'!J:J)*Inflation!$K$10/1000</f>
        <v>0</v>
      </c>
      <c r="M63" s="75"/>
      <c r="N63" s="75"/>
      <c r="O63" s="75"/>
    </row>
    <row r="64" spans="1:15" x14ac:dyDescent="0.2">
      <c r="A64" s="75"/>
      <c r="B64" s="47" t="s">
        <v>189</v>
      </c>
      <c r="C64" s="48" t="s">
        <v>190</v>
      </c>
      <c r="D64" s="75"/>
      <c r="E64" s="75"/>
      <c r="F64" s="50">
        <f>SUMIF('Project List-RRP'!$B:$B,$B64,'Project List-RRP'!D:D)*Inflation!$K$10/1000</f>
        <v>0</v>
      </c>
      <c r="G64" s="50">
        <f>SUMIF('Project List-RRP'!$B:$B,$B64,'Project List-RRP'!E:E)*Inflation!$K$10/1000</f>
        <v>0</v>
      </c>
      <c r="H64" s="50">
        <f>SUMIF('Project List-RRP'!$B:$B,$B64,'Project List-RRP'!F:F)*Inflation!$K$10/1000</f>
        <v>0</v>
      </c>
      <c r="I64" s="50">
        <f>SUMIF('Project List-RRP'!$B:$B,$B64,'Project List-RRP'!G:G)*Inflation!$K$10/1000</f>
        <v>0</v>
      </c>
      <c r="J64" s="50">
        <f>SUMIF('Project List-RRP'!$B:$B,$B64,'Project List-RRP'!H:H)*Inflation!$K$10/1000</f>
        <v>0</v>
      </c>
      <c r="K64" s="50">
        <f>SUMIF('Project List-RRP'!$B:$B,$B64,'Project List-RRP'!I:I)*Inflation!$K$10/1000</f>
        <v>0</v>
      </c>
      <c r="L64" s="50">
        <f>SUMIF('Project List-RRP'!$B:$B,$B64,'Project List-RRP'!J:J)*Inflation!$K$10/1000</f>
        <v>0</v>
      </c>
      <c r="M64" s="75"/>
      <c r="N64" s="75"/>
      <c r="O64" s="75"/>
    </row>
    <row r="65" spans="1:15" x14ac:dyDescent="0.2">
      <c r="A65" s="75"/>
      <c r="B65" s="47" t="s">
        <v>191</v>
      </c>
      <c r="C65" s="48" t="s">
        <v>192</v>
      </c>
      <c r="D65" s="75"/>
      <c r="E65" s="75"/>
      <c r="F65" s="50">
        <f>SUMIF('Project List-RRP'!$B:$B,$B65,'Project List-RRP'!D:D)*Inflation!$K$10/1000</f>
        <v>80.436365044247779</v>
      </c>
      <c r="G65" s="50">
        <f>SUMIF('Project List-RRP'!$B:$B,$B65,'Project List-RRP'!E:E)*Inflation!$K$10/1000</f>
        <v>1506.663410540177</v>
      </c>
      <c r="H65" s="50">
        <f>SUMIF('Project List-RRP'!$B:$B,$B65,'Project List-RRP'!F:F)*Inflation!$K$10/1000</f>
        <v>1506.663410540177</v>
      </c>
      <c r="I65" s="50">
        <f>SUMIF('Project List-RRP'!$B:$B,$B65,'Project List-RRP'!G:G)*Inflation!$K$10/1000</f>
        <v>1506.663410540177</v>
      </c>
      <c r="J65" s="50">
        <f>SUMIF('Project List-RRP'!$B:$B,$B65,'Project List-RRP'!H:H)*Inflation!$K$10/1000</f>
        <v>1506.663410540177</v>
      </c>
      <c r="K65" s="50">
        <f>SUMIF('Project List-RRP'!$B:$B,$B65,'Project List-RRP'!I:I)*Inflation!$K$10/1000</f>
        <v>1506.663410540177</v>
      </c>
      <c r="L65" s="50">
        <f>SUMIF('Project List-RRP'!$B:$B,$B65,'Project List-RRP'!J:J)*Inflation!$K$10/1000</f>
        <v>1506.663410540177</v>
      </c>
      <c r="M65" s="75"/>
      <c r="N65" s="75"/>
      <c r="O65" s="75"/>
    </row>
    <row r="66" spans="1:15" x14ac:dyDescent="0.2">
      <c r="A66" s="75"/>
      <c r="B66" s="47" t="s">
        <v>71</v>
      </c>
      <c r="C66" s="48" t="s">
        <v>88</v>
      </c>
      <c r="D66" s="75"/>
      <c r="E66" s="75"/>
      <c r="F66" s="50">
        <f>SUMIF('Project List-RRP'!$B:$B,$B66,'Project List-RRP'!D:D)*Inflation!$K$10/1000</f>
        <v>679.22052310619472</v>
      </c>
      <c r="G66" s="50">
        <f>SUMIF('Project List-RRP'!$B:$B,$B66,'Project List-RRP'!E:E)*Inflation!$K$10/1000</f>
        <v>619.90262370796449</v>
      </c>
      <c r="H66" s="50">
        <f>SUMIF('Project List-RRP'!$B:$B,$B66,'Project List-RRP'!F:F)*Inflation!$K$10/1000</f>
        <v>567.66402421238934</v>
      </c>
      <c r="I66" s="50">
        <f>SUMIF('Project List-RRP'!$B:$B,$B66,'Project List-RRP'!G:G)*Inflation!$K$10/1000</f>
        <v>567.66402421238934</v>
      </c>
      <c r="J66" s="50">
        <f>SUMIF('Project List-RRP'!$B:$B,$B66,'Project List-RRP'!H:H)*Inflation!$K$10/1000</f>
        <v>567.66402421238934</v>
      </c>
      <c r="K66" s="50">
        <f>SUMIF('Project List-RRP'!$B:$B,$B66,'Project List-RRP'!I:I)*Inflation!$K$10/1000</f>
        <v>567.66402421238934</v>
      </c>
      <c r="L66" s="50">
        <f>SUMIF('Project List-RRP'!$B:$B,$B66,'Project List-RRP'!J:J)*Inflation!$K$10/1000</f>
        <v>567.66402421238934</v>
      </c>
      <c r="M66" s="75"/>
      <c r="N66" s="75"/>
      <c r="O66" s="75"/>
    </row>
    <row r="67" spans="1:15" x14ac:dyDescent="0.2">
      <c r="A67" s="75"/>
      <c r="B67" s="47" t="s">
        <v>193</v>
      </c>
      <c r="C67" s="48" t="s">
        <v>194</v>
      </c>
      <c r="D67" s="75"/>
      <c r="E67" s="75"/>
      <c r="F67" s="50">
        <f>SUMIF('Project List-RRP'!$B:$B,$B67,'Project List-RRP'!D:D)*Inflation!$K$10/1000</f>
        <v>0</v>
      </c>
      <c r="G67" s="50">
        <f>SUMIF('Project List-RRP'!$B:$B,$B67,'Project List-RRP'!E:E)*Inflation!$K$10/1000</f>
        <v>0</v>
      </c>
      <c r="H67" s="50">
        <f>SUMIF('Project List-RRP'!$B:$B,$B67,'Project List-RRP'!F:F)*Inflation!$K$10/1000</f>
        <v>0</v>
      </c>
      <c r="I67" s="50">
        <f>SUMIF('Project List-RRP'!$B:$B,$B67,'Project List-RRP'!G:G)*Inflation!$K$10/1000</f>
        <v>0</v>
      </c>
      <c r="J67" s="50">
        <f>SUMIF('Project List-RRP'!$B:$B,$B67,'Project List-RRP'!H:H)*Inflation!$K$10/1000</f>
        <v>0</v>
      </c>
      <c r="K67" s="50">
        <f>SUMIF('Project List-RRP'!$B:$B,$B67,'Project List-RRP'!I:I)*Inflation!$K$10/1000</f>
        <v>0</v>
      </c>
      <c r="L67" s="50">
        <f>SUMIF('Project List-RRP'!$B:$B,$B67,'Project List-RRP'!J:J)*Inflation!$K$10/1000</f>
        <v>0</v>
      </c>
      <c r="M67" s="75"/>
      <c r="N67" s="75"/>
      <c r="O67" s="75"/>
    </row>
    <row r="68" spans="1:15" x14ac:dyDescent="0.2">
      <c r="A68" s="75"/>
      <c r="B68" s="47" t="s">
        <v>72</v>
      </c>
      <c r="C68" s="48" t="s">
        <v>89</v>
      </c>
      <c r="D68" s="75"/>
      <c r="E68" s="75"/>
      <c r="F68" s="50">
        <f>SUMIF('Project List-RRP'!$B:$B,$B68,'Project List-RRP'!D:D)*Inflation!$K$10/1000</f>
        <v>257.07964601769913</v>
      </c>
      <c r="G68" s="50">
        <f>SUMIF('Project List-RRP'!$B:$B,$B68,'Project List-RRP'!E:E)*Inflation!$K$10/1000</f>
        <v>308.49557522123894</v>
      </c>
      <c r="H68" s="50">
        <f>SUMIF('Project List-RRP'!$B:$B,$B68,'Project List-RRP'!F:F)*Inflation!$K$10/1000</f>
        <v>308.49557522123894</v>
      </c>
      <c r="I68" s="50">
        <f>SUMIF('Project List-RRP'!$B:$B,$B68,'Project List-RRP'!G:G)*Inflation!$K$10/1000</f>
        <v>308.49557522123894</v>
      </c>
      <c r="J68" s="50">
        <f>SUMIF('Project List-RRP'!$B:$B,$B68,'Project List-RRP'!H:H)*Inflation!$K$10/1000</f>
        <v>205.6637168141593</v>
      </c>
      <c r="K68" s="50">
        <f>SUMIF('Project List-RRP'!$B:$B,$B68,'Project List-RRP'!I:I)*Inflation!$K$10/1000</f>
        <v>102.83185840707965</v>
      </c>
      <c r="L68" s="50">
        <f>SUMIF('Project List-RRP'!$B:$B,$B68,'Project List-RRP'!J:J)*Inflation!$K$10/1000</f>
        <v>102.83185840707965</v>
      </c>
      <c r="M68" s="75"/>
      <c r="N68" s="75"/>
      <c r="O68" s="75"/>
    </row>
    <row r="69" spans="1:15" x14ac:dyDescent="0.2">
      <c r="A69" s="75"/>
      <c r="B69" s="47" t="s">
        <v>195</v>
      </c>
      <c r="C69" s="48" t="s">
        <v>196</v>
      </c>
      <c r="D69" s="75"/>
      <c r="E69" s="75"/>
      <c r="F69" s="50">
        <f>SUMIF('Project List-RRP'!$B:$B,$B69,'Project List-RRP'!D:D)*Inflation!$K$10/1000</f>
        <v>0</v>
      </c>
      <c r="G69" s="50">
        <f>SUMIF('Project List-RRP'!$B:$B,$B69,'Project List-RRP'!E:E)*Inflation!$K$10/1000</f>
        <v>0</v>
      </c>
      <c r="H69" s="50">
        <f>SUMIF('Project List-RRP'!$B:$B,$B69,'Project List-RRP'!F:F)*Inflation!$K$10/1000</f>
        <v>0</v>
      </c>
      <c r="I69" s="50">
        <f>SUMIF('Project List-RRP'!$B:$B,$B69,'Project List-RRP'!G:G)*Inflation!$K$10/1000</f>
        <v>0</v>
      </c>
      <c r="J69" s="50">
        <f>SUMIF('Project List-RRP'!$B:$B,$B69,'Project List-RRP'!H:H)*Inflation!$K$10/1000</f>
        <v>0</v>
      </c>
      <c r="K69" s="50">
        <f>SUMIF('Project List-RRP'!$B:$B,$B69,'Project List-RRP'!I:I)*Inflation!$K$10/1000</f>
        <v>0</v>
      </c>
      <c r="L69" s="50">
        <f>SUMIF('Project List-RRP'!$B:$B,$B69,'Project List-RRP'!J:J)*Inflation!$K$10/1000</f>
        <v>0</v>
      </c>
      <c r="M69" s="75"/>
      <c r="N69" s="75"/>
      <c r="O69" s="75"/>
    </row>
    <row r="70" spans="1:15" x14ac:dyDescent="0.2">
      <c r="A70" s="75"/>
      <c r="B70" s="47" t="s">
        <v>197</v>
      </c>
      <c r="C70" s="48" t="s">
        <v>198</v>
      </c>
      <c r="D70" s="75"/>
      <c r="E70" s="75"/>
      <c r="F70" s="50">
        <f>SUMIF('Project List-RRP'!$B:$B,$B70,'Project List-RRP'!D:D)*Inflation!$K$10/1000</f>
        <v>0</v>
      </c>
      <c r="G70" s="50">
        <f>SUMIF('Project List-RRP'!$B:$B,$B70,'Project List-RRP'!E:E)*Inflation!$K$10/1000</f>
        <v>0</v>
      </c>
      <c r="H70" s="50">
        <f>SUMIF('Project List-RRP'!$B:$B,$B70,'Project List-RRP'!F:F)*Inflation!$K$10/1000</f>
        <v>0</v>
      </c>
      <c r="I70" s="50">
        <f>SUMIF('Project List-RRP'!$B:$B,$B70,'Project List-RRP'!G:G)*Inflation!$K$10/1000</f>
        <v>0</v>
      </c>
      <c r="J70" s="50">
        <f>SUMIF('Project List-RRP'!$B:$B,$B70,'Project List-RRP'!H:H)*Inflation!$K$10/1000</f>
        <v>0</v>
      </c>
      <c r="K70" s="50">
        <f>SUMIF('Project List-RRP'!$B:$B,$B70,'Project List-RRP'!I:I)*Inflation!$K$10/1000</f>
        <v>0</v>
      </c>
      <c r="L70" s="50">
        <f>SUMIF('Project List-RRP'!$B:$B,$B70,'Project List-RRP'!J:J)*Inflation!$K$10/1000</f>
        <v>0</v>
      </c>
      <c r="M70" s="75"/>
      <c r="N70" s="75"/>
      <c r="O70" s="75"/>
    </row>
    <row r="71" spans="1:15" x14ac:dyDescent="0.2">
      <c r="A71" s="75"/>
      <c r="B71" s="47" t="s">
        <v>199</v>
      </c>
      <c r="C71" s="48" t="s">
        <v>200</v>
      </c>
      <c r="D71" s="75"/>
      <c r="E71" s="75"/>
      <c r="F71" s="50">
        <f>SUMIF('Project List-RRP'!$B:$B,$B71,'Project List-RRP'!D:D)*Inflation!$K$10/1000</f>
        <v>0</v>
      </c>
      <c r="G71" s="50">
        <f>SUMIF('Project List-RRP'!$B:$B,$B71,'Project List-RRP'!E:E)*Inflation!$K$10/1000</f>
        <v>0</v>
      </c>
      <c r="H71" s="50">
        <f>SUMIF('Project List-RRP'!$B:$B,$B71,'Project List-RRP'!F:F)*Inflation!$K$10/1000</f>
        <v>0</v>
      </c>
      <c r="I71" s="50">
        <f>SUMIF('Project List-RRP'!$B:$B,$B71,'Project List-RRP'!G:G)*Inflation!$K$10/1000</f>
        <v>0</v>
      </c>
      <c r="J71" s="50">
        <f>SUMIF('Project List-RRP'!$B:$B,$B71,'Project List-RRP'!H:H)*Inflation!$K$10/1000</f>
        <v>0</v>
      </c>
      <c r="K71" s="50">
        <f>SUMIF('Project List-RRP'!$B:$B,$B71,'Project List-RRP'!I:I)*Inflation!$K$10/1000</f>
        <v>0</v>
      </c>
      <c r="L71" s="50">
        <f>SUMIF('Project List-RRP'!$B:$B,$B71,'Project List-RRP'!J:J)*Inflation!$K$10/1000</f>
        <v>0</v>
      </c>
      <c r="M71" s="75"/>
      <c r="N71" s="75"/>
      <c r="O71" s="75"/>
    </row>
    <row r="72" spans="1:15" x14ac:dyDescent="0.2">
      <c r="A72" s="75"/>
      <c r="B72" s="47" t="s">
        <v>201</v>
      </c>
      <c r="C72" s="48" t="s">
        <v>202</v>
      </c>
      <c r="D72" s="75"/>
      <c r="E72" s="75"/>
      <c r="F72" s="50">
        <f>SUMIF('Project List-RRP'!$B:$B,$B72,'Project List-RRP'!D:D)*Inflation!$K$10/1000</f>
        <v>0</v>
      </c>
      <c r="G72" s="50">
        <f>SUMIF('Project List-RRP'!$B:$B,$B72,'Project List-RRP'!E:E)*Inflation!$K$10/1000</f>
        <v>0</v>
      </c>
      <c r="H72" s="50">
        <f>SUMIF('Project List-RRP'!$B:$B,$B72,'Project List-RRP'!F:F)*Inflation!$K$10/1000</f>
        <v>0</v>
      </c>
      <c r="I72" s="50">
        <f>SUMIF('Project List-RRP'!$B:$B,$B72,'Project List-RRP'!G:G)*Inflation!$K$10/1000</f>
        <v>0</v>
      </c>
      <c r="J72" s="50">
        <f>SUMIF('Project List-RRP'!$B:$B,$B72,'Project List-RRP'!H:H)*Inflation!$K$10/1000</f>
        <v>0</v>
      </c>
      <c r="K72" s="50">
        <f>SUMIF('Project List-RRP'!$B:$B,$B72,'Project List-RRP'!I:I)*Inflation!$K$10/1000</f>
        <v>0</v>
      </c>
      <c r="L72" s="50">
        <f>SUMIF('Project List-RRP'!$B:$B,$B72,'Project List-RRP'!J:J)*Inflation!$K$10/1000</f>
        <v>0</v>
      </c>
      <c r="M72" s="75"/>
      <c r="N72" s="75"/>
      <c r="O72" s="75"/>
    </row>
    <row r="73" spans="1:15" x14ac:dyDescent="0.2">
      <c r="A73" s="75"/>
      <c r="B73" s="47" t="s">
        <v>74</v>
      </c>
      <c r="C73" s="48" t="s">
        <v>91</v>
      </c>
      <c r="D73" s="75"/>
      <c r="E73" s="75"/>
      <c r="F73" s="50">
        <f>SUMIF('Project List-RRP'!$B:$B,$B73,'Project List-RRP'!D:D)*Inflation!$K$10/1000</f>
        <v>262.86393805309734</v>
      </c>
      <c r="G73" s="50">
        <f>SUMIF('Project List-RRP'!$B:$B,$B73,'Project List-RRP'!E:E)*Inflation!$K$10/1000</f>
        <v>525.72791723893806</v>
      </c>
      <c r="H73" s="50">
        <f>SUMIF('Project List-RRP'!$B:$B,$B73,'Project List-RRP'!F:F)*Inflation!$K$10/1000</f>
        <v>525.72791723893806</v>
      </c>
      <c r="I73" s="50">
        <f>SUMIF('Project List-RRP'!$B:$B,$B73,'Project List-RRP'!G:G)*Inflation!$K$10/1000</f>
        <v>525.72791723893806</v>
      </c>
      <c r="J73" s="50">
        <f>SUMIF('Project List-RRP'!$B:$B,$B73,'Project List-RRP'!H:H)*Inflation!$K$10/1000</f>
        <v>525.72791723893806</v>
      </c>
      <c r="K73" s="50">
        <f>SUMIF('Project List-RRP'!$B:$B,$B73,'Project List-RRP'!I:I)*Inflation!$K$10/1000</f>
        <v>525.72791723893806</v>
      </c>
      <c r="L73" s="50">
        <f>SUMIF('Project List-RRP'!$B:$B,$B73,'Project List-RRP'!J:J)*Inflation!$K$10/1000</f>
        <v>525.72791723893806</v>
      </c>
      <c r="M73" s="75"/>
      <c r="N73" s="75"/>
      <c r="O73" s="75"/>
    </row>
    <row r="74" spans="1:15" x14ac:dyDescent="0.2">
      <c r="A74" s="75"/>
      <c r="B74" s="47" t="s">
        <v>75</v>
      </c>
      <c r="C74" s="48" t="s">
        <v>92</v>
      </c>
      <c r="D74" s="75"/>
      <c r="E74" s="75"/>
      <c r="F74" s="50">
        <f>SUMIF('Project List-RRP'!$B:$B,$B74,'Project List-RRP'!D:D)*Inflation!$K$10/1000</f>
        <v>0</v>
      </c>
      <c r="G74" s="50">
        <f>SUMIF('Project List-RRP'!$B:$B,$B74,'Project List-RRP'!E:E)*Inflation!$K$10/1000</f>
        <v>0</v>
      </c>
      <c r="H74" s="50">
        <f>SUMIF('Project List-RRP'!$B:$B,$B74,'Project List-RRP'!F:F)*Inflation!$K$10/1000</f>
        <v>0</v>
      </c>
      <c r="I74" s="50">
        <f>SUMIF('Project List-RRP'!$B:$B,$B74,'Project List-RRP'!G:G)*Inflation!$K$10/1000</f>
        <v>0</v>
      </c>
      <c r="J74" s="50">
        <f>SUMIF('Project List-RRP'!$B:$B,$B74,'Project List-RRP'!H:H)*Inflation!$K$10/1000</f>
        <v>0</v>
      </c>
      <c r="K74" s="50">
        <f>SUMIF('Project List-RRP'!$B:$B,$B74,'Project List-RRP'!I:I)*Inflation!$K$10/1000</f>
        <v>0</v>
      </c>
      <c r="L74" s="50">
        <f>SUMIF('Project List-RRP'!$B:$B,$B74,'Project List-RRP'!J:J)*Inflation!$K$10/1000</f>
        <v>0</v>
      </c>
      <c r="M74" s="75"/>
      <c r="N74" s="75"/>
      <c r="O74" s="75"/>
    </row>
    <row r="75" spans="1:15" x14ac:dyDescent="0.2">
      <c r="A75" s="75"/>
      <c r="B75" s="47" t="s">
        <v>203</v>
      </c>
      <c r="C75" s="48" t="s">
        <v>204</v>
      </c>
      <c r="D75" s="75"/>
      <c r="E75" s="75"/>
      <c r="F75" s="50">
        <f>SUMIF('Project List-RRP'!$B:$B,$B75,'Project List-RRP'!D:D)*Inflation!$K$10/1000</f>
        <v>0</v>
      </c>
      <c r="G75" s="50">
        <f>SUMIF('Project List-RRP'!$B:$B,$B75,'Project List-RRP'!E:E)*Inflation!$K$10/1000</f>
        <v>0</v>
      </c>
      <c r="H75" s="50">
        <f>SUMIF('Project List-RRP'!$B:$B,$B75,'Project List-RRP'!F:F)*Inflation!$K$10/1000</f>
        <v>0</v>
      </c>
      <c r="I75" s="50">
        <f>SUMIF('Project List-RRP'!$B:$B,$B75,'Project List-RRP'!G:G)*Inflation!$K$10/1000</f>
        <v>0</v>
      </c>
      <c r="J75" s="50">
        <f>SUMIF('Project List-RRP'!$B:$B,$B75,'Project List-RRP'!H:H)*Inflation!$K$10/1000</f>
        <v>0</v>
      </c>
      <c r="K75" s="50">
        <f>SUMIF('Project List-RRP'!$B:$B,$B75,'Project List-RRP'!I:I)*Inflation!$K$10/1000</f>
        <v>0</v>
      </c>
      <c r="L75" s="50">
        <f>SUMIF('Project List-RRP'!$B:$B,$B75,'Project List-RRP'!J:J)*Inflation!$K$10/1000</f>
        <v>0</v>
      </c>
      <c r="M75" s="75"/>
      <c r="N75" s="75"/>
      <c r="O75" s="75"/>
    </row>
    <row r="76" spans="1:15" x14ac:dyDescent="0.2">
      <c r="A76" s="75"/>
      <c r="B76" s="47" t="s">
        <v>73</v>
      </c>
      <c r="C76" s="48" t="s">
        <v>90</v>
      </c>
      <c r="D76" s="75"/>
      <c r="E76" s="75"/>
      <c r="F76" s="50">
        <f>SUMIF('Project List-RRP'!$B:$B,$B76,'Project List-RRP'!D:D)*Inflation!$K$10/1000</f>
        <v>0</v>
      </c>
      <c r="G76" s="50">
        <f>SUMIF('Project List-RRP'!$B:$B,$B76,'Project List-RRP'!E:E)*Inflation!$K$10/1000</f>
        <v>0</v>
      </c>
      <c r="H76" s="50">
        <f>SUMIF('Project List-RRP'!$B:$B,$B76,'Project List-RRP'!F:F)*Inflation!$K$10/1000</f>
        <v>0</v>
      </c>
      <c r="I76" s="50">
        <f>SUMIF('Project List-RRP'!$B:$B,$B76,'Project List-RRP'!G:G)*Inflation!$K$10/1000</f>
        <v>0</v>
      </c>
      <c r="J76" s="50">
        <f>SUMIF('Project List-RRP'!$B:$B,$B76,'Project List-RRP'!H:H)*Inflation!$K$10/1000</f>
        <v>0</v>
      </c>
      <c r="K76" s="50">
        <f>SUMIF('Project List-RRP'!$B:$B,$B76,'Project List-RRP'!I:I)*Inflation!$K$10/1000</f>
        <v>0</v>
      </c>
      <c r="L76" s="50">
        <f>SUMIF('Project List-RRP'!$B:$B,$B76,'Project List-RRP'!J:J)*Inflation!$K$10/1000</f>
        <v>0</v>
      </c>
      <c r="M76" s="75"/>
      <c r="N76" s="75"/>
      <c r="O76" s="75"/>
    </row>
    <row r="77" spans="1:15" x14ac:dyDescent="0.2">
      <c r="A77" s="75"/>
      <c r="B77" s="47" t="s">
        <v>205</v>
      </c>
      <c r="C77" s="48" t="s">
        <v>206</v>
      </c>
      <c r="D77" s="75"/>
      <c r="E77" s="75"/>
      <c r="F77" s="50">
        <f>SUMIF('Project List-RRP'!$B:$B,$B77,'Project List-RRP'!D:D)*Inflation!$K$10/1000</f>
        <v>0</v>
      </c>
      <c r="G77" s="50">
        <f>SUMIF('Project List-RRP'!$B:$B,$B77,'Project List-RRP'!E:E)*Inflation!$K$10/1000</f>
        <v>0</v>
      </c>
      <c r="H77" s="50">
        <f>SUMIF('Project List-RRP'!$B:$B,$B77,'Project List-RRP'!F:F)*Inflation!$K$10/1000</f>
        <v>0</v>
      </c>
      <c r="I77" s="50">
        <f>SUMIF('Project List-RRP'!$B:$B,$B77,'Project List-RRP'!G:G)*Inflation!$K$10/1000</f>
        <v>0</v>
      </c>
      <c r="J77" s="50">
        <f>SUMIF('Project List-RRP'!$B:$B,$B77,'Project List-RRP'!H:H)*Inflation!$K$10/1000</f>
        <v>0</v>
      </c>
      <c r="K77" s="50">
        <f>SUMIF('Project List-RRP'!$B:$B,$B77,'Project List-RRP'!I:I)*Inflation!$K$10/1000</f>
        <v>0</v>
      </c>
      <c r="L77" s="50">
        <f>SUMIF('Project List-RRP'!$B:$B,$B77,'Project List-RRP'!J:J)*Inflation!$K$10/1000</f>
        <v>0</v>
      </c>
      <c r="M77" s="75"/>
      <c r="N77" s="75"/>
      <c r="O77" s="75"/>
    </row>
    <row r="78" spans="1:15" x14ac:dyDescent="0.2">
      <c r="A78" s="75"/>
      <c r="B78" s="47" t="s">
        <v>207</v>
      </c>
      <c r="C78" s="48" t="s">
        <v>208</v>
      </c>
      <c r="D78" s="75"/>
      <c r="E78" s="75"/>
      <c r="F78" s="50">
        <f>SUMIF('Project List-RRP'!$B:$B,$B78,'Project List-RRP'!D:D)*Inflation!$K$10/1000</f>
        <v>0</v>
      </c>
      <c r="G78" s="50">
        <f>SUMIF('Project List-RRP'!$B:$B,$B78,'Project List-RRP'!E:E)*Inflation!$K$10/1000</f>
        <v>0</v>
      </c>
      <c r="H78" s="50">
        <f>SUMIF('Project List-RRP'!$B:$B,$B78,'Project List-RRP'!F:F)*Inflation!$K$10/1000</f>
        <v>0</v>
      </c>
      <c r="I78" s="50">
        <f>SUMIF('Project List-RRP'!$B:$B,$B78,'Project List-RRP'!G:G)*Inflation!$K$10/1000</f>
        <v>0</v>
      </c>
      <c r="J78" s="50">
        <f>SUMIF('Project List-RRP'!$B:$B,$B78,'Project List-RRP'!H:H)*Inflation!$K$10/1000</f>
        <v>0</v>
      </c>
      <c r="K78" s="50">
        <f>SUMIF('Project List-RRP'!$B:$B,$B78,'Project List-RRP'!I:I)*Inflation!$K$10/1000</f>
        <v>0</v>
      </c>
      <c r="L78" s="50">
        <f>SUMIF('Project List-RRP'!$B:$B,$B78,'Project List-RRP'!J:J)*Inflation!$K$10/1000</f>
        <v>0</v>
      </c>
      <c r="M78" s="75"/>
      <c r="N78" s="75"/>
      <c r="O78" s="75"/>
    </row>
    <row r="79" spans="1:15" x14ac:dyDescent="0.2">
      <c r="A79" s="75"/>
      <c r="B79" s="47" t="s">
        <v>209</v>
      </c>
      <c r="C79" s="48" t="s">
        <v>210</v>
      </c>
      <c r="D79" s="75"/>
      <c r="E79" s="75"/>
      <c r="F79" s="50">
        <f>SUMIF('Project List-RRP'!$B:$B,$B79,'Project List-RRP'!D:D)*Inflation!$K$10/1000</f>
        <v>0</v>
      </c>
      <c r="G79" s="50">
        <f>SUMIF('Project List-RRP'!$B:$B,$B79,'Project List-RRP'!E:E)*Inflation!$K$10/1000</f>
        <v>0</v>
      </c>
      <c r="H79" s="50">
        <f>SUMIF('Project List-RRP'!$B:$B,$B79,'Project List-RRP'!F:F)*Inflation!$K$10/1000</f>
        <v>0</v>
      </c>
      <c r="I79" s="50">
        <f>SUMIF('Project List-RRP'!$B:$B,$B79,'Project List-RRP'!G:G)*Inflation!$K$10/1000</f>
        <v>0</v>
      </c>
      <c r="J79" s="50">
        <f>SUMIF('Project List-RRP'!$B:$B,$B79,'Project List-RRP'!H:H)*Inflation!$K$10/1000</f>
        <v>0</v>
      </c>
      <c r="K79" s="50">
        <f>SUMIF('Project List-RRP'!$B:$B,$B79,'Project List-RRP'!I:I)*Inflation!$K$10/1000</f>
        <v>0</v>
      </c>
      <c r="L79" s="50">
        <f>SUMIF('Project List-RRP'!$B:$B,$B79,'Project List-RRP'!J:J)*Inflation!$K$10/1000</f>
        <v>0</v>
      </c>
      <c r="M79" s="75"/>
      <c r="N79" s="75"/>
      <c r="O79" s="75"/>
    </row>
    <row r="80" spans="1:15" x14ac:dyDescent="0.2">
      <c r="A80" s="75"/>
      <c r="B80" s="47" t="s">
        <v>211</v>
      </c>
      <c r="C80" s="48" t="s">
        <v>212</v>
      </c>
      <c r="D80" s="75"/>
      <c r="E80" s="75"/>
      <c r="F80" s="50">
        <f>SUMIF('Project List-RRP'!$B:$B,$B80,'Project List-RRP'!D:D)*Inflation!$K$10/1000</f>
        <v>0</v>
      </c>
      <c r="G80" s="50">
        <f>SUMIF('Project List-RRP'!$B:$B,$B80,'Project List-RRP'!E:E)*Inflation!$K$10/1000</f>
        <v>0</v>
      </c>
      <c r="H80" s="50">
        <f>SUMIF('Project List-RRP'!$B:$B,$B80,'Project List-RRP'!F:F)*Inflation!$K$10/1000</f>
        <v>0</v>
      </c>
      <c r="I80" s="50">
        <f>SUMIF('Project List-RRP'!$B:$B,$B80,'Project List-RRP'!G:G)*Inflation!$K$10/1000</f>
        <v>0</v>
      </c>
      <c r="J80" s="50">
        <f>SUMIF('Project List-RRP'!$B:$B,$B80,'Project List-RRP'!H:H)*Inflation!$K$10/1000</f>
        <v>0</v>
      </c>
      <c r="K80" s="50">
        <f>SUMIF('Project List-RRP'!$B:$B,$B80,'Project List-RRP'!I:I)*Inflation!$K$10/1000</f>
        <v>0</v>
      </c>
      <c r="L80" s="50">
        <f>SUMIF('Project List-RRP'!$B:$B,$B80,'Project List-RRP'!J:J)*Inflation!$K$10/1000</f>
        <v>0</v>
      </c>
      <c r="M80" s="75"/>
      <c r="N80" s="75"/>
      <c r="O80" s="75"/>
    </row>
    <row r="81" spans="1:15" x14ac:dyDescent="0.2">
      <c r="A81" s="75"/>
      <c r="B81" s="47" t="s">
        <v>70</v>
      </c>
      <c r="C81" s="48" t="s">
        <v>87</v>
      </c>
      <c r="D81" s="75"/>
      <c r="E81" s="75"/>
      <c r="F81" s="50">
        <f>SUMIF('Project List-RRP'!$B:$B,$B81,'Project List-RRP'!D:D)*Inflation!$K$10/1000</f>
        <v>0</v>
      </c>
      <c r="G81" s="50">
        <f>SUMIF('Project List-RRP'!$B:$B,$B81,'Project List-RRP'!E:E)*Inflation!$K$10/1000</f>
        <v>0</v>
      </c>
      <c r="H81" s="50">
        <f>SUMIF('Project List-RRP'!$B:$B,$B81,'Project List-RRP'!F:F)*Inflation!$K$10/1000</f>
        <v>2313.1085884504801</v>
      </c>
      <c r="I81" s="50">
        <f>SUMIF('Project List-RRP'!$B:$B,$B81,'Project List-RRP'!G:G)*Inflation!$K$10/1000</f>
        <v>2952.9045974530536</v>
      </c>
      <c r="J81" s="50">
        <f>SUMIF('Project List-RRP'!$B:$B,$B81,'Project List-RRP'!H:H)*Inflation!$K$10/1000</f>
        <v>2682.2232869879958</v>
      </c>
      <c r="K81" s="50">
        <f>SUMIF('Project List-RRP'!$B:$B,$B81,'Project List-RRP'!I:I)*Inflation!$K$10/1000</f>
        <v>2854.4744570923635</v>
      </c>
      <c r="L81" s="50">
        <f>SUMIF('Project List-RRP'!$B:$B,$B81,'Project List-RRP'!J:J)*Inflation!$K$10/1000</f>
        <v>2313.1085884504801</v>
      </c>
      <c r="M81" s="75"/>
      <c r="N81" s="75"/>
      <c r="O81" s="75"/>
    </row>
    <row r="82" spans="1:15" x14ac:dyDescent="0.2">
      <c r="A82" s="75"/>
      <c r="B82" s="47" t="s">
        <v>78</v>
      </c>
      <c r="C82" s="48" t="s">
        <v>93</v>
      </c>
      <c r="D82" s="75"/>
      <c r="E82" s="75"/>
      <c r="F82" s="50">
        <f>SUMIF('Project List-RRP'!$B:$B,$B82,'Project List-RRP'!D:D)*Inflation!$K$10/1000</f>
        <v>52.572787610619464</v>
      </c>
      <c r="G82" s="50">
        <f>SUMIF('Project List-RRP'!$B:$B,$B82,'Project List-RRP'!E:E)*Inflation!$K$10/1000</f>
        <v>113.03149336283185</v>
      </c>
      <c r="H82" s="50">
        <f>SUMIF('Project List-RRP'!$B:$B,$B82,'Project List-RRP'!F:F)*Inflation!$K$10/1000</f>
        <v>422.68521238938058</v>
      </c>
      <c r="I82" s="50">
        <f>SUMIF('Project List-RRP'!$B:$B,$B82,'Project List-RRP'!G:G)*Inflation!$K$10/1000</f>
        <v>362.22650663716814</v>
      </c>
      <c r="J82" s="50">
        <f>SUMIF('Project List-RRP'!$B:$B,$B82,'Project List-RRP'!H:H)*Inflation!$K$10/1000</f>
        <v>0</v>
      </c>
      <c r="K82" s="50">
        <f>SUMIF('Project List-RRP'!$B:$B,$B82,'Project List-RRP'!I:I)*Inflation!$K$10/1000</f>
        <v>0</v>
      </c>
      <c r="L82" s="50">
        <f>SUMIF('Project List-RRP'!$B:$B,$B82,'Project List-RRP'!J:J)*Inflation!$K$10/1000</f>
        <v>39.955318584070795</v>
      </c>
      <c r="M82" s="75"/>
      <c r="N82" s="75"/>
      <c r="O82" s="75"/>
    </row>
    <row r="83" spans="1:15" x14ac:dyDescent="0.2">
      <c r="A83" s="75"/>
      <c r="B83" s="47" t="s">
        <v>213</v>
      </c>
      <c r="C83" s="48" t="s">
        <v>214</v>
      </c>
      <c r="D83" s="75"/>
      <c r="E83" s="75"/>
      <c r="F83" s="50">
        <f>SUMIF('Project List-RRP'!$B:$B,$B83,'Project List-RRP'!D:D)*Inflation!$K$10/1000</f>
        <v>0</v>
      </c>
      <c r="G83" s="50">
        <f>SUMIF('Project List-RRP'!$B:$B,$B83,'Project List-RRP'!E:E)*Inflation!$K$10/1000</f>
        <v>0</v>
      </c>
      <c r="H83" s="50">
        <f>SUMIF('Project List-RRP'!$B:$B,$B83,'Project List-RRP'!F:F)*Inflation!$K$10/1000</f>
        <v>0</v>
      </c>
      <c r="I83" s="50">
        <f>SUMIF('Project List-RRP'!$B:$B,$B83,'Project List-RRP'!G:G)*Inflation!$K$10/1000</f>
        <v>0</v>
      </c>
      <c r="J83" s="50">
        <f>SUMIF('Project List-RRP'!$B:$B,$B83,'Project List-RRP'!H:H)*Inflation!$K$10/1000</f>
        <v>0</v>
      </c>
      <c r="K83" s="50">
        <f>SUMIF('Project List-RRP'!$B:$B,$B83,'Project List-RRP'!I:I)*Inflation!$K$10/1000</f>
        <v>0</v>
      </c>
      <c r="L83" s="50">
        <f>SUMIF('Project List-RRP'!$B:$B,$B83,'Project List-RRP'!J:J)*Inflation!$K$10/1000</f>
        <v>0</v>
      </c>
      <c r="M83" s="75"/>
      <c r="N83" s="75"/>
      <c r="O83" s="75"/>
    </row>
    <row r="84" spans="1:15" x14ac:dyDescent="0.2">
      <c r="A84" s="75"/>
      <c r="B84" s="47" t="s">
        <v>215</v>
      </c>
      <c r="C84" s="48" t="s">
        <v>216</v>
      </c>
      <c r="D84" s="75"/>
      <c r="E84" s="75"/>
      <c r="F84" s="50">
        <f>SUMIF('Project List-RRP'!$B:$B,$B84,'Project List-RRP'!D:D)*Inflation!$K$10/1000</f>
        <v>0</v>
      </c>
      <c r="G84" s="50">
        <f>SUMIF('Project List-RRP'!$B:$B,$B84,'Project List-RRP'!E:E)*Inflation!$K$10/1000</f>
        <v>0</v>
      </c>
      <c r="H84" s="50">
        <f>SUMIF('Project List-RRP'!$B:$B,$B84,'Project List-RRP'!F:F)*Inflation!$K$10/1000</f>
        <v>0</v>
      </c>
      <c r="I84" s="50">
        <f>SUMIF('Project List-RRP'!$B:$B,$B84,'Project List-RRP'!G:G)*Inflation!$K$10/1000</f>
        <v>0</v>
      </c>
      <c r="J84" s="50">
        <f>SUMIF('Project List-RRP'!$B:$B,$B84,'Project List-RRP'!H:H)*Inflation!$K$10/1000</f>
        <v>0</v>
      </c>
      <c r="K84" s="50">
        <f>SUMIF('Project List-RRP'!$B:$B,$B84,'Project List-RRP'!I:I)*Inflation!$K$10/1000</f>
        <v>0</v>
      </c>
      <c r="L84" s="50">
        <f>SUMIF('Project List-RRP'!$B:$B,$B84,'Project List-RRP'!J:J)*Inflation!$K$10/1000</f>
        <v>0</v>
      </c>
      <c r="M84" s="75"/>
      <c r="N84" s="75"/>
      <c r="O84" s="75"/>
    </row>
    <row r="85" spans="1:15" x14ac:dyDescent="0.2">
      <c r="A85" s="75"/>
      <c r="B85" s="47" t="s">
        <v>217</v>
      </c>
      <c r="C85" s="48" t="s">
        <v>218</v>
      </c>
      <c r="D85" s="75"/>
      <c r="E85" s="75"/>
      <c r="F85" s="50">
        <f>SUMIF('Project List-RRP'!$B:$B,$B85,'Project List-RRP'!D:D)*Inflation!$K$10/1000</f>
        <v>0</v>
      </c>
      <c r="G85" s="50">
        <f>SUMIF('Project List-RRP'!$B:$B,$B85,'Project List-RRP'!E:E)*Inflation!$K$10/1000</f>
        <v>0</v>
      </c>
      <c r="H85" s="50">
        <f>SUMIF('Project List-RRP'!$B:$B,$B85,'Project List-RRP'!F:F)*Inflation!$K$10/1000</f>
        <v>0</v>
      </c>
      <c r="I85" s="50">
        <f>SUMIF('Project List-RRP'!$B:$B,$B85,'Project List-RRP'!G:G)*Inflation!$K$10/1000</f>
        <v>0</v>
      </c>
      <c r="J85" s="50">
        <f>SUMIF('Project List-RRP'!$B:$B,$B85,'Project List-RRP'!H:H)*Inflation!$K$10/1000</f>
        <v>0</v>
      </c>
      <c r="K85" s="50">
        <f>SUMIF('Project List-RRP'!$B:$B,$B85,'Project List-RRP'!I:I)*Inflation!$K$10/1000</f>
        <v>0</v>
      </c>
      <c r="L85" s="50">
        <f>SUMIF('Project List-RRP'!$B:$B,$B85,'Project List-RRP'!J:J)*Inflation!$K$10/1000</f>
        <v>0</v>
      </c>
      <c r="M85" s="75"/>
      <c r="N85" s="75"/>
      <c r="O85" s="75"/>
    </row>
    <row r="86" spans="1:15" x14ac:dyDescent="0.2">
      <c r="A86" s="75"/>
      <c r="B86" s="47" t="s">
        <v>219</v>
      </c>
      <c r="C86" s="48" t="s">
        <v>220</v>
      </c>
      <c r="D86" s="75"/>
      <c r="E86" s="75"/>
      <c r="F86" s="50">
        <f>SUMIF('Project List-RRP'!$B:$B,$B86,'Project List-RRP'!D:D)*Inflation!$K$10/1000</f>
        <v>0</v>
      </c>
      <c r="G86" s="50">
        <f>SUMIF('Project List-RRP'!$B:$B,$B86,'Project List-RRP'!E:E)*Inflation!$K$10/1000</f>
        <v>0</v>
      </c>
      <c r="H86" s="50">
        <f>SUMIF('Project List-RRP'!$B:$B,$B86,'Project List-RRP'!F:F)*Inflation!$K$10/1000</f>
        <v>0</v>
      </c>
      <c r="I86" s="50">
        <f>SUMIF('Project List-RRP'!$B:$B,$B86,'Project List-RRP'!G:G)*Inflation!$K$10/1000</f>
        <v>0</v>
      </c>
      <c r="J86" s="50">
        <f>SUMIF('Project List-RRP'!$B:$B,$B86,'Project List-RRP'!H:H)*Inflation!$K$10/1000</f>
        <v>0</v>
      </c>
      <c r="K86" s="50">
        <f>SUMIF('Project List-RRP'!$B:$B,$B86,'Project List-RRP'!I:I)*Inflation!$K$10/1000</f>
        <v>0</v>
      </c>
      <c r="L86" s="50">
        <f>SUMIF('Project List-RRP'!$B:$B,$B86,'Project List-RRP'!J:J)*Inflation!$K$10/1000</f>
        <v>0</v>
      </c>
      <c r="M86" s="75"/>
      <c r="N86" s="75"/>
      <c r="O86" s="75"/>
    </row>
    <row r="87" spans="1:15" x14ac:dyDescent="0.2">
      <c r="A87" s="75"/>
      <c r="B87" s="47" t="s">
        <v>221</v>
      </c>
      <c r="C87" s="48" t="s">
        <v>222</v>
      </c>
      <c r="D87" s="75"/>
      <c r="E87" s="75"/>
      <c r="F87" s="50">
        <f>SUMIF('Project List-RRP'!$B:$B,$B87,'Project List-RRP'!D:D)*Inflation!$K$10/1000</f>
        <v>0</v>
      </c>
      <c r="G87" s="50">
        <f>SUMIF('Project List-RRP'!$B:$B,$B87,'Project List-RRP'!E:E)*Inflation!$K$10/1000</f>
        <v>0</v>
      </c>
      <c r="H87" s="50">
        <f>SUMIF('Project List-RRP'!$B:$B,$B87,'Project List-RRP'!F:F)*Inflation!$K$10/1000</f>
        <v>0</v>
      </c>
      <c r="I87" s="50">
        <f>SUMIF('Project List-RRP'!$B:$B,$B87,'Project List-RRP'!G:G)*Inflation!$K$10/1000</f>
        <v>0</v>
      </c>
      <c r="J87" s="50">
        <f>SUMIF('Project List-RRP'!$B:$B,$B87,'Project List-RRP'!H:H)*Inflation!$K$10/1000</f>
        <v>0</v>
      </c>
      <c r="K87" s="50">
        <f>SUMIF('Project List-RRP'!$B:$B,$B87,'Project List-RRP'!I:I)*Inflation!$K$10/1000</f>
        <v>0</v>
      </c>
      <c r="L87" s="50">
        <f>SUMIF('Project List-RRP'!$B:$B,$B87,'Project List-RRP'!J:J)*Inflation!$K$10/1000</f>
        <v>0</v>
      </c>
      <c r="M87" s="75"/>
      <c r="N87" s="75"/>
      <c r="O87" s="75"/>
    </row>
    <row r="88" spans="1:15" x14ac:dyDescent="0.2">
      <c r="A88" s="75"/>
      <c r="B88" s="47" t="s">
        <v>223</v>
      </c>
      <c r="C88" s="48" t="s">
        <v>224</v>
      </c>
      <c r="D88" s="75"/>
      <c r="E88" s="75"/>
      <c r="F88" s="50">
        <f>SUMIF('Project List-RRP'!$B:$B,$B88,'Project List-RRP'!D:D)*Inflation!$K$10/1000</f>
        <v>0</v>
      </c>
      <c r="G88" s="50">
        <f>SUMIF('Project List-RRP'!$B:$B,$B88,'Project List-RRP'!E:E)*Inflation!$K$10/1000</f>
        <v>0</v>
      </c>
      <c r="H88" s="50">
        <f>SUMIF('Project List-RRP'!$B:$B,$B88,'Project List-RRP'!F:F)*Inflation!$K$10/1000</f>
        <v>0</v>
      </c>
      <c r="I88" s="50">
        <f>SUMIF('Project List-RRP'!$B:$B,$B88,'Project List-RRP'!G:G)*Inflation!$K$10/1000</f>
        <v>0</v>
      </c>
      <c r="J88" s="50">
        <f>SUMIF('Project List-RRP'!$B:$B,$B88,'Project List-RRP'!H:H)*Inflation!$K$10/1000</f>
        <v>0</v>
      </c>
      <c r="K88" s="50">
        <f>SUMIF('Project List-RRP'!$B:$B,$B88,'Project List-RRP'!I:I)*Inflation!$K$10/1000</f>
        <v>0</v>
      </c>
      <c r="L88" s="50">
        <f>SUMIF('Project List-RRP'!$B:$B,$B88,'Project List-RRP'!J:J)*Inflation!$K$10/1000</f>
        <v>0</v>
      </c>
      <c r="M88" s="75"/>
      <c r="N88" s="75"/>
      <c r="O88" s="75"/>
    </row>
    <row r="89" spans="1:15" x14ac:dyDescent="0.2">
      <c r="A89" s="75"/>
      <c r="B89" s="47" t="s">
        <v>225</v>
      </c>
      <c r="C89" s="48" t="s">
        <v>226</v>
      </c>
      <c r="D89" s="75"/>
      <c r="E89" s="75"/>
      <c r="F89" s="50">
        <f>SUMIF('Project List-RRP'!$B:$B,$B89,'Project List-RRP'!D:D)*Inflation!$K$10/1000</f>
        <v>0</v>
      </c>
      <c r="G89" s="50">
        <f>SUMIF('Project List-RRP'!$B:$B,$B89,'Project List-RRP'!E:E)*Inflation!$K$10/1000</f>
        <v>0</v>
      </c>
      <c r="H89" s="50">
        <f>SUMIF('Project List-RRP'!$B:$B,$B89,'Project List-RRP'!F:F)*Inflation!$K$10/1000</f>
        <v>0</v>
      </c>
      <c r="I89" s="50">
        <f>SUMIF('Project List-RRP'!$B:$B,$B89,'Project List-RRP'!G:G)*Inflation!$K$10/1000</f>
        <v>0</v>
      </c>
      <c r="J89" s="50">
        <f>SUMIF('Project List-RRP'!$B:$B,$B89,'Project List-RRP'!H:H)*Inflation!$K$10/1000</f>
        <v>0</v>
      </c>
      <c r="K89" s="50">
        <f>SUMIF('Project List-RRP'!$B:$B,$B89,'Project List-RRP'!I:I)*Inflation!$K$10/1000</f>
        <v>0</v>
      </c>
      <c r="L89" s="50">
        <f>SUMIF('Project List-RRP'!$B:$B,$B89,'Project List-RRP'!J:J)*Inflation!$K$10/1000</f>
        <v>0</v>
      </c>
      <c r="M89" s="75"/>
      <c r="N89" s="75"/>
      <c r="O89" s="75"/>
    </row>
    <row r="90" spans="1:15" x14ac:dyDescent="0.2">
      <c r="A90" s="75"/>
      <c r="B90" s="47" t="s">
        <v>227</v>
      </c>
      <c r="C90" s="48" t="s">
        <v>228</v>
      </c>
      <c r="D90" s="75"/>
      <c r="E90" s="75"/>
      <c r="F90" s="50">
        <f>SUMIF('Project List-RRP'!$B:$B,$B90,'Project List-RRP'!D:D)*Inflation!$K$10/1000</f>
        <v>0</v>
      </c>
      <c r="G90" s="50">
        <f>SUMIF('Project List-RRP'!$B:$B,$B90,'Project List-RRP'!E:E)*Inflation!$K$10/1000</f>
        <v>0</v>
      </c>
      <c r="H90" s="50">
        <f>SUMIF('Project List-RRP'!$B:$B,$B90,'Project List-RRP'!F:F)*Inflation!$K$10/1000</f>
        <v>0</v>
      </c>
      <c r="I90" s="50">
        <f>SUMIF('Project List-RRP'!$B:$B,$B90,'Project List-RRP'!G:G)*Inflation!$K$10/1000</f>
        <v>0</v>
      </c>
      <c r="J90" s="50">
        <f>SUMIF('Project List-RRP'!$B:$B,$B90,'Project List-RRP'!H:H)*Inflation!$K$10/1000</f>
        <v>0</v>
      </c>
      <c r="K90" s="50">
        <f>SUMIF('Project List-RRP'!$B:$B,$B90,'Project List-RRP'!I:I)*Inflation!$K$10/1000</f>
        <v>0</v>
      </c>
      <c r="L90" s="50">
        <f>SUMIF('Project List-RRP'!$B:$B,$B90,'Project List-RRP'!J:J)*Inflation!$K$10/1000</f>
        <v>0</v>
      </c>
      <c r="M90" s="75"/>
      <c r="N90" s="75"/>
      <c r="O90" s="75"/>
    </row>
    <row r="91" spans="1:15" x14ac:dyDescent="0.2">
      <c r="A91" s="75"/>
      <c r="B91" s="47" t="s">
        <v>229</v>
      </c>
      <c r="C91" s="48" t="s">
        <v>230</v>
      </c>
      <c r="D91" s="75"/>
      <c r="E91" s="75"/>
      <c r="F91" s="50">
        <f>SUMIF('Project List-RRP'!$B:$B,$B91,'Project List-RRP'!D:D)*Inflation!$K$10/1000</f>
        <v>0</v>
      </c>
      <c r="G91" s="50">
        <f>SUMIF('Project List-RRP'!$B:$B,$B91,'Project List-RRP'!E:E)*Inflation!$K$10/1000</f>
        <v>0</v>
      </c>
      <c r="H91" s="50">
        <f>SUMIF('Project List-RRP'!$B:$B,$B91,'Project List-RRP'!F:F)*Inflation!$K$10/1000</f>
        <v>0</v>
      </c>
      <c r="I91" s="50">
        <f>SUMIF('Project List-RRP'!$B:$B,$B91,'Project List-RRP'!G:G)*Inflation!$K$10/1000</f>
        <v>0</v>
      </c>
      <c r="J91" s="50">
        <f>SUMIF('Project List-RRP'!$B:$B,$B91,'Project List-RRP'!H:H)*Inflation!$K$10/1000</f>
        <v>0</v>
      </c>
      <c r="K91" s="50">
        <f>SUMIF('Project List-RRP'!$B:$B,$B91,'Project List-RRP'!I:I)*Inflation!$K$10/1000</f>
        <v>0</v>
      </c>
      <c r="L91" s="50">
        <f>SUMIF('Project List-RRP'!$B:$B,$B91,'Project List-RRP'!J:J)*Inflation!$K$10/1000</f>
        <v>0</v>
      </c>
      <c r="M91" s="75"/>
      <c r="N91" s="75"/>
      <c r="O91" s="75"/>
    </row>
    <row r="92" spans="1:15" x14ac:dyDescent="0.2">
      <c r="A92" s="75"/>
      <c r="B92" s="47" t="s">
        <v>231</v>
      </c>
      <c r="C92" s="48" t="s">
        <v>232</v>
      </c>
      <c r="D92" s="75"/>
      <c r="E92" s="75"/>
      <c r="F92" s="50">
        <f>SUMIF('Project List-RRP'!$B:$B,$B92,'Project List-RRP'!D:D)*Inflation!$K$10/1000</f>
        <v>0</v>
      </c>
      <c r="G92" s="50">
        <f>SUMIF('Project List-RRP'!$B:$B,$B92,'Project List-RRP'!E:E)*Inflation!$K$10/1000</f>
        <v>0</v>
      </c>
      <c r="H92" s="50">
        <f>SUMIF('Project List-RRP'!$B:$B,$B92,'Project List-RRP'!F:F)*Inflation!$K$10/1000</f>
        <v>0</v>
      </c>
      <c r="I92" s="50">
        <f>SUMIF('Project List-RRP'!$B:$B,$B92,'Project List-RRP'!G:G)*Inflation!$K$10/1000</f>
        <v>0</v>
      </c>
      <c r="J92" s="50">
        <f>SUMIF('Project List-RRP'!$B:$B,$B92,'Project List-RRP'!H:H)*Inflation!$K$10/1000</f>
        <v>0</v>
      </c>
      <c r="K92" s="50">
        <f>SUMIF('Project List-RRP'!$B:$B,$B92,'Project List-RRP'!I:I)*Inflation!$K$10/1000</f>
        <v>0</v>
      </c>
      <c r="L92" s="50">
        <f>SUMIF('Project List-RRP'!$B:$B,$B92,'Project List-RRP'!J:J)*Inflation!$K$10/1000</f>
        <v>0</v>
      </c>
      <c r="M92" s="75"/>
      <c r="N92" s="75"/>
      <c r="O92" s="75"/>
    </row>
    <row r="93" spans="1:15" x14ac:dyDescent="0.2">
      <c r="A93" s="75"/>
      <c r="B93" s="47" t="s">
        <v>233</v>
      </c>
      <c r="C93" s="48" t="s">
        <v>234</v>
      </c>
      <c r="D93" s="75"/>
      <c r="E93" s="75"/>
      <c r="F93" s="50">
        <f>SUMIF('Project List-RRP'!$B:$B,$B93,'Project List-RRP'!D:D)*Inflation!$K$10/1000</f>
        <v>0</v>
      </c>
      <c r="G93" s="50">
        <f>SUMIF('Project List-RRP'!$B:$B,$B93,'Project List-RRP'!E:E)*Inflation!$K$10/1000</f>
        <v>0</v>
      </c>
      <c r="H93" s="50">
        <f>SUMIF('Project List-RRP'!$B:$B,$B93,'Project List-RRP'!F:F)*Inflation!$K$10/1000</f>
        <v>0</v>
      </c>
      <c r="I93" s="50">
        <f>SUMIF('Project List-RRP'!$B:$B,$B93,'Project List-RRP'!G:G)*Inflation!$K$10/1000</f>
        <v>0</v>
      </c>
      <c r="J93" s="50">
        <f>SUMIF('Project List-RRP'!$B:$B,$B93,'Project List-RRP'!H:H)*Inflation!$K$10/1000</f>
        <v>0</v>
      </c>
      <c r="K93" s="50">
        <f>SUMIF('Project List-RRP'!$B:$B,$B93,'Project List-RRP'!I:I)*Inflation!$K$10/1000</f>
        <v>0</v>
      </c>
      <c r="L93" s="50">
        <f>SUMIF('Project List-RRP'!$B:$B,$B93,'Project List-RRP'!J:J)*Inflation!$K$10/1000</f>
        <v>0</v>
      </c>
      <c r="M93" s="75"/>
      <c r="N93" s="75"/>
      <c r="O93" s="75"/>
    </row>
    <row r="94" spans="1:15" x14ac:dyDescent="0.2">
      <c r="A94" s="75"/>
      <c r="B94" s="47" t="s">
        <v>235</v>
      </c>
      <c r="C94" s="48" t="s">
        <v>236</v>
      </c>
      <c r="D94" s="75"/>
      <c r="E94" s="75"/>
      <c r="F94" s="50">
        <f>SUMIF('Project List-RRP'!$B:$B,$B94,'Project List-RRP'!D:D)*Inflation!$K$10/1000</f>
        <v>0</v>
      </c>
      <c r="G94" s="50">
        <f>SUMIF('Project List-RRP'!$B:$B,$B94,'Project List-RRP'!E:E)*Inflation!$K$10/1000</f>
        <v>0</v>
      </c>
      <c r="H94" s="50">
        <f>SUMIF('Project List-RRP'!$B:$B,$B94,'Project List-RRP'!F:F)*Inflation!$K$10/1000</f>
        <v>0</v>
      </c>
      <c r="I94" s="50">
        <f>SUMIF('Project List-RRP'!$B:$B,$B94,'Project List-RRP'!G:G)*Inflation!$K$10/1000</f>
        <v>0</v>
      </c>
      <c r="J94" s="50">
        <f>SUMIF('Project List-RRP'!$B:$B,$B94,'Project List-RRP'!H:H)*Inflation!$K$10/1000</f>
        <v>0</v>
      </c>
      <c r="K94" s="50">
        <f>SUMIF('Project List-RRP'!$B:$B,$B94,'Project List-RRP'!I:I)*Inflation!$K$10/1000</f>
        <v>0</v>
      </c>
      <c r="L94" s="50">
        <f>SUMIF('Project List-RRP'!$B:$B,$B94,'Project List-RRP'!J:J)*Inflation!$K$10/1000</f>
        <v>0</v>
      </c>
      <c r="M94" s="75"/>
      <c r="N94" s="75"/>
      <c r="O94" s="75"/>
    </row>
    <row r="95" spans="1:15" x14ac:dyDescent="0.2">
      <c r="A95" s="75"/>
      <c r="B95" s="47" t="s">
        <v>237</v>
      </c>
      <c r="C95" s="48" t="s">
        <v>238</v>
      </c>
      <c r="D95" s="75"/>
      <c r="E95" s="75"/>
      <c r="F95" s="50">
        <f>SUMIF('Project List-RRP'!$B:$B,$B95,'Project List-RRP'!D:D)*Inflation!$K$10/1000</f>
        <v>0</v>
      </c>
      <c r="G95" s="50">
        <f>SUMIF('Project List-RRP'!$B:$B,$B95,'Project List-RRP'!E:E)*Inflation!$K$10/1000</f>
        <v>0</v>
      </c>
      <c r="H95" s="50">
        <f>SUMIF('Project List-RRP'!$B:$B,$B95,'Project List-RRP'!F:F)*Inflation!$K$10/1000</f>
        <v>0</v>
      </c>
      <c r="I95" s="50">
        <f>SUMIF('Project List-RRP'!$B:$B,$B95,'Project List-RRP'!G:G)*Inflation!$K$10/1000</f>
        <v>0</v>
      </c>
      <c r="J95" s="50">
        <f>SUMIF('Project List-RRP'!$B:$B,$B95,'Project List-RRP'!H:H)*Inflation!$K$10/1000</f>
        <v>0</v>
      </c>
      <c r="K95" s="50">
        <f>SUMIF('Project List-RRP'!$B:$B,$B95,'Project List-RRP'!I:I)*Inflation!$K$10/1000</f>
        <v>0</v>
      </c>
      <c r="L95" s="50">
        <f>SUMIF('Project List-RRP'!$B:$B,$B95,'Project List-RRP'!J:J)*Inflation!$K$10/1000</f>
        <v>0</v>
      </c>
      <c r="M95" s="75"/>
      <c r="N95" s="75"/>
      <c r="O95" s="75"/>
    </row>
    <row r="96" spans="1:15" x14ac:dyDescent="0.2">
      <c r="A96" s="75"/>
      <c r="B96" s="47" t="s">
        <v>239</v>
      </c>
      <c r="C96" s="48" t="s">
        <v>240</v>
      </c>
      <c r="D96" s="75"/>
      <c r="E96" s="75"/>
      <c r="F96" s="50">
        <f>SUMIF('Project List-RRP'!$B:$B,$B96,'Project List-RRP'!D:D)*Inflation!$K$10/1000</f>
        <v>0</v>
      </c>
      <c r="G96" s="50">
        <f>SUMIF('Project List-RRP'!$B:$B,$B96,'Project List-RRP'!E:E)*Inflation!$K$10/1000</f>
        <v>0</v>
      </c>
      <c r="H96" s="50">
        <f>SUMIF('Project List-RRP'!$B:$B,$B96,'Project List-RRP'!F:F)*Inflation!$K$10/1000</f>
        <v>0</v>
      </c>
      <c r="I96" s="50">
        <f>SUMIF('Project List-RRP'!$B:$B,$B96,'Project List-RRP'!G:G)*Inflation!$K$10/1000</f>
        <v>0</v>
      </c>
      <c r="J96" s="50">
        <f>SUMIF('Project List-RRP'!$B:$B,$B96,'Project List-RRP'!H:H)*Inflation!$K$10/1000</f>
        <v>0</v>
      </c>
      <c r="K96" s="50">
        <f>SUMIF('Project List-RRP'!$B:$B,$B96,'Project List-RRP'!I:I)*Inflation!$K$10/1000</f>
        <v>0</v>
      </c>
      <c r="L96" s="50">
        <f>SUMIF('Project List-RRP'!$B:$B,$B96,'Project List-RRP'!J:J)*Inflation!$K$10/1000</f>
        <v>0</v>
      </c>
      <c r="M96" s="75"/>
      <c r="N96" s="75"/>
      <c r="O96" s="75"/>
    </row>
    <row r="97" spans="1:15" x14ac:dyDescent="0.2">
      <c r="A97" s="75"/>
      <c r="B97" s="47" t="s">
        <v>241</v>
      </c>
      <c r="C97" s="48" t="s">
        <v>242</v>
      </c>
      <c r="D97" s="75"/>
      <c r="E97" s="75"/>
      <c r="F97" s="50">
        <f>SUMIF('Project List-RRP'!$B:$B,$B97,'Project List-RRP'!D:D)*Inflation!$K$10/1000</f>
        <v>0</v>
      </c>
      <c r="G97" s="50">
        <f>SUMIF('Project List-RRP'!$B:$B,$B97,'Project List-RRP'!E:E)*Inflation!$K$10/1000</f>
        <v>0</v>
      </c>
      <c r="H97" s="50">
        <f>SUMIF('Project List-RRP'!$B:$B,$B97,'Project List-RRP'!F:F)*Inflation!$K$10/1000</f>
        <v>0</v>
      </c>
      <c r="I97" s="50">
        <f>SUMIF('Project List-RRP'!$B:$B,$B97,'Project List-RRP'!G:G)*Inflation!$K$10/1000</f>
        <v>0</v>
      </c>
      <c r="J97" s="50">
        <f>SUMIF('Project List-RRP'!$B:$B,$B97,'Project List-RRP'!H:H)*Inflation!$K$10/1000</f>
        <v>0</v>
      </c>
      <c r="K97" s="50">
        <f>SUMIF('Project List-RRP'!$B:$B,$B97,'Project List-RRP'!I:I)*Inflation!$K$10/1000</f>
        <v>0</v>
      </c>
      <c r="L97" s="50">
        <f>SUMIF('Project List-RRP'!$B:$B,$B97,'Project List-RRP'!J:J)*Inflation!$K$10/1000</f>
        <v>0</v>
      </c>
      <c r="M97" s="75"/>
      <c r="N97" s="75"/>
      <c r="O97" s="75"/>
    </row>
    <row r="98" spans="1:15" x14ac:dyDescent="0.2">
      <c r="A98" s="75"/>
      <c r="B98" s="47" t="s">
        <v>243</v>
      </c>
      <c r="C98" s="48" t="s">
        <v>244</v>
      </c>
      <c r="D98" s="75"/>
      <c r="E98" s="75"/>
      <c r="F98" s="50">
        <f>SUMIF('Project List-RRP'!$B:$B,$B98,'Project List-RRP'!D:D)*Inflation!$K$10/1000</f>
        <v>0</v>
      </c>
      <c r="G98" s="50">
        <f>SUMIF('Project List-RRP'!$B:$B,$B98,'Project List-RRP'!E:E)*Inflation!$K$10/1000</f>
        <v>0</v>
      </c>
      <c r="H98" s="50">
        <f>SUMIF('Project List-RRP'!$B:$B,$B98,'Project List-RRP'!F:F)*Inflation!$K$10/1000</f>
        <v>0</v>
      </c>
      <c r="I98" s="50">
        <f>SUMIF('Project List-RRP'!$B:$B,$B98,'Project List-RRP'!G:G)*Inflation!$K$10/1000</f>
        <v>0</v>
      </c>
      <c r="J98" s="50">
        <f>SUMIF('Project List-RRP'!$B:$B,$B98,'Project List-RRP'!H:H)*Inflation!$K$10/1000</f>
        <v>0</v>
      </c>
      <c r="K98" s="50">
        <f>SUMIF('Project List-RRP'!$B:$B,$B98,'Project List-RRP'!I:I)*Inflation!$K$10/1000</f>
        <v>0</v>
      </c>
      <c r="L98" s="50">
        <f>SUMIF('Project List-RRP'!$B:$B,$B98,'Project List-RRP'!J:J)*Inflation!$K$10/1000</f>
        <v>0</v>
      </c>
      <c r="M98" s="75"/>
      <c r="N98" s="75"/>
      <c r="O98" s="75"/>
    </row>
    <row r="99" spans="1:15" x14ac:dyDescent="0.2">
      <c r="A99" s="75"/>
      <c r="B99" s="47" t="s">
        <v>245</v>
      </c>
      <c r="C99" s="48" t="s">
        <v>246</v>
      </c>
      <c r="D99" s="75"/>
      <c r="E99" s="75"/>
      <c r="F99" s="50">
        <f>SUMIF('Project List-RRP'!$B:$B,$B99,'Project List-RRP'!D:D)*Inflation!$K$10/1000</f>
        <v>0</v>
      </c>
      <c r="G99" s="50">
        <f>SUMIF('Project List-RRP'!$B:$B,$B99,'Project List-RRP'!E:E)*Inflation!$K$10/1000</f>
        <v>0</v>
      </c>
      <c r="H99" s="50">
        <f>SUMIF('Project List-RRP'!$B:$B,$B99,'Project List-RRP'!F:F)*Inflation!$K$10/1000</f>
        <v>0</v>
      </c>
      <c r="I99" s="50">
        <f>SUMIF('Project List-RRP'!$B:$B,$B99,'Project List-RRP'!G:G)*Inflation!$K$10/1000</f>
        <v>0</v>
      </c>
      <c r="J99" s="50">
        <f>SUMIF('Project List-RRP'!$B:$B,$B99,'Project List-RRP'!H:H)*Inflation!$K$10/1000</f>
        <v>0</v>
      </c>
      <c r="K99" s="50">
        <f>SUMIF('Project List-RRP'!$B:$B,$B99,'Project List-RRP'!I:I)*Inflation!$K$10/1000</f>
        <v>0</v>
      </c>
      <c r="L99" s="50">
        <f>SUMIF('Project List-RRP'!$B:$B,$B99,'Project List-RRP'!J:J)*Inflation!$K$10/1000</f>
        <v>0</v>
      </c>
      <c r="M99" s="75"/>
      <c r="N99" s="75"/>
      <c r="O99" s="75"/>
    </row>
    <row r="100" spans="1:15" x14ac:dyDescent="0.2">
      <c r="A100" s="75"/>
      <c r="B100" s="47" t="s">
        <v>247</v>
      </c>
      <c r="C100" s="48" t="s">
        <v>248</v>
      </c>
      <c r="D100" s="75"/>
      <c r="E100" s="75"/>
      <c r="F100" s="50">
        <f>SUMIF('Project List-RRP'!$B:$B,$B100,'Project List-RRP'!D:D)*Inflation!$K$10/1000</f>
        <v>0</v>
      </c>
      <c r="G100" s="50">
        <f>SUMIF('Project List-RRP'!$B:$B,$B100,'Project List-RRP'!E:E)*Inflation!$K$10/1000</f>
        <v>0</v>
      </c>
      <c r="H100" s="50">
        <f>SUMIF('Project List-RRP'!$B:$B,$B100,'Project List-RRP'!F:F)*Inflation!$K$10/1000</f>
        <v>0</v>
      </c>
      <c r="I100" s="50">
        <f>SUMIF('Project List-RRP'!$B:$B,$B100,'Project List-RRP'!G:G)*Inflation!$K$10/1000</f>
        <v>0</v>
      </c>
      <c r="J100" s="50">
        <f>SUMIF('Project List-RRP'!$B:$B,$B100,'Project List-RRP'!H:H)*Inflation!$K$10/1000</f>
        <v>0</v>
      </c>
      <c r="K100" s="50">
        <f>SUMIF('Project List-RRP'!$B:$B,$B100,'Project List-RRP'!I:I)*Inflation!$K$10/1000</f>
        <v>0</v>
      </c>
      <c r="L100" s="50">
        <f>SUMIF('Project List-RRP'!$B:$B,$B100,'Project List-RRP'!J:J)*Inflation!$K$10/1000</f>
        <v>0</v>
      </c>
      <c r="M100" s="75"/>
      <c r="N100" s="75"/>
      <c r="O100" s="75"/>
    </row>
    <row r="101" spans="1:15" x14ac:dyDescent="0.2">
      <c r="A101" s="75"/>
      <c r="B101" s="47" t="s">
        <v>249</v>
      </c>
      <c r="C101" s="48" t="s">
        <v>250</v>
      </c>
      <c r="D101" s="75"/>
      <c r="E101" s="75"/>
      <c r="F101" s="50">
        <f>SUMIF('Project List-RRP'!$B:$B,$B101,'Project List-RRP'!D:D)*Inflation!$K$10/1000</f>
        <v>0</v>
      </c>
      <c r="G101" s="50">
        <f>SUMIF('Project List-RRP'!$B:$B,$B101,'Project List-RRP'!E:E)*Inflation!$K$10/1000</f>
        <v>0</v>
      </c>
      <c r="H101" s="50">
        <f>SUMIF('Project List-RRP'!$B:$B,$B101,'Project List-RRP'!F:F)*Inflation!$K$10/1000</f>
        <v>0</v>
      </c>
      <c r="I101" s="50">
        <f>SUMIF('Project List-RRP'!$B:$B,$B101,'Project List-RRP'!G:G)*Inflation!$K$10/1000</f>
        <v>0</v>
      </c>
      <c r="J101" s="50">
        <f>SUMIF('Project List-RRP'!$B:$B,$B101,'Project List-RRP'!H:H)*Inflation!$K$10/1000</f>
        <v>0</v>
      </c>
      <c r="K101" s="50">
        <f>SUMIF('Project List-RRP'!$B:$B,$B101,'Project List-RRP'!I:I)*Inflation!$K$10/1000</f>
        <v>0</v>
      </c>
      <c r="L101" s="50">
        <f>SUMIF('Project List-RRP'!$B:$B,$B101,'Project List-RRP'!J:J)*Inflation!$K$10/1000</f>
        <v>0</v>
      </c>
      <c r="M101" s="75"/>
      <c r="N101" s="75"/>
      <c r="O101" s="75"/>
    </row>
    <row r="102" spans="1:15" x14ac:dyDescent="0.2">
      <c r="A102" s="75"/>
      <c r="B102" s="47" t="s">
        <v>251</v>
      </c>
      <c r="C102" s="48" t="s">
        <v>252</v>
      </c>
      <c r="D102" s="75"/>
      <c r="E102" s="75"/>
      <c r="F102" s="50">
        <f>SUMIF('Project List-RRP'!$B:$B,$B102,'Project List-RRP'!D:D)*Inflation!$K$10/1000</f>
        <v>0</v>
      </c>
      <c r="G102" s="50">
        <f>SUMIF('Project List-RRP'!$B:$B,$B102,'Project List-RRP'!E:E)*Inflation!$K$10/1000</f>
        <v>0</v>
      </c>
      <c r="H102" s="50">
        <f>SUMIF('Project List-RRP'!$B:$B,$B102,'Project List-RRP'!F:F)*Inflation!$K$10/1000</f>
        <v>0</v>
      </c>
      <c r="I102" s="50">
        <f>SUMIF('Project List-RRP'!$B:$B,$B102,'Project List-RRP'!G:G)*Inflation!$K$10/1000</f>
        <v>0</v>
      </c>
      <c r="J102" s="50">
        <f>SUMIF('Project List-RRP'!$B:$B,$B102,'Project List-RRP'!H:H)*Inflation!$K$10/1000</f>
        <v>0</v>
      </c>
      <c r="K102" s="50">
        <f>SUMIF('Project List-RRP'!$B:$B,$B102,'Project List-RRP'!I:I)*Inflation!$K$10/1000</f>
        <v>0</v>
      </c>
      <c r="L102" s="50">
        <f>SUMIF('Project List-RRP'!$B:$B,$B102,'Project List-RRP'!J:J)*Inflation!$K$10/1000</f>
        <v>0</v>
      </c>
      <c r="M102" s="75"/>
      <c r="N102" s="75"/>
      <c r="O102" s="75"/>
    </row>
    <row r="103" spans="1:15" x14ac:dyDescent="0.2">
      <c r="A103" s="75"/>
      <c r="B103" s="47" t="s">
        <v>253</v>
      </c>
      <c r="C103" s="48" t="s">
        <v>254</v>
      </c>
      <c r="D103" s="75"/>
      <c r="E103" s="75"/>
      <c r="F103" s="50">
        <f>SUMIF('Project List-RRP'!$B:$B,$B103,'Project List-RRP'!D:D)*Inflation!$K$10/1000</f>
        <v>0</v>
      </c>
      <c r="G103" s="50">
        <f>SUMIF('Project List-RRP'!$B:$B,$B103,'Project List-RRP'!E:E)*Inflation!$K$10/1000</f>
        <v>0</v>
      </c>
      <c r="H103" s="50">
        <f>SUMIF('Project List-RRP'!$B:$B,$B103,'Project List-RRP'!F:F)*Inflation!$K$10/1000</f>
        <v>0</v>
      </c>
      <c r="I103" s="50">
        <f>SUMIF('Project List-RRP'!$B:$B,$B103,'Project List-RRP'!G:G)*Inflation!$K$10/1000</f>
        <v>0</v>
      </c>
      <c r="J103" s="50">
        <f>SUMIF('Project List-RRP'!$B:$B,$B103,'Project List-RRP'!H:H)*Inflation!$K$10/1000</f>
        <v>0</v>
      </c>
      <c r="K103" s="50">
        <f>SUMIF('Project List-RRP'!$B:$B,$B103,'Project List-RRP'!I:I)*Inflation!$K$10/1000</f>
        <v>0</v>
      </c>
      <c r="L103" s="50">
        <f>SUMIF('Project List-RRP'!$B:$B,$B103,'Project List-RRP'!J:J)*Inflation!$K$10/1000</f>
        <v>0</v>
      </c>
      <c r="M103" s="75"/>
      <c r="N103" s="75"/>
      <c r="O103" s="75"/>
    </row>
    <row r="104" spans="1:15" x14ac:dyDescent="0.2">
      <c r="A104" s="75"/>
      <c r="B104" s="47" t="s">
        <v>255</v>
      </c>
      <c r="C104" s="48" t="s">
        <v>256</v>
      </c>
      <c r="D104" s="75"/>
      <c r="E104" s="75"/>
      <c r="F104" s="50">
        <f>SUMIF('Project List-RRP'!$B:$B,$B104,'Project List-RRP'!D:D)*Inflation!$K$10/1000</f>
        <v>0</v>
      </c>
      <c r="G104" s="50">
        <f>SUMIF('Project List-RRP'!$B:$B,$B104,'Project List-RRP'!E:E)*Inflation!$K$10/1000</f>
        <v>0</v>
      </c>
      <c r="H104" s="50">
        <f>SUMIF('Project List-RRP'!$B:$B,$B104,'Project List-RRP'!F:F)*Inflation!$K$10/1000</f>
        <v>0</v>
      </c>
      <c r="I104" s="50">
        <f>SUMIF('Project List-RRP'!$B:$B,$B104,'Project List-RRP'!G:G)*Inflation!$K$10/1000</f>
        <v>0</v>
      </c>
      <c r="J104" s="50">
        <f>SUMIF('Project List-RRP'!$B:$B,$B104,'Project List-RRP'!H:H)*Inflation!$K$10/1000</f>
        <v>0</v>
      </c>
      <c r="K104" s="50">
        <f>SUMIF('Project List-RRP'!$B:$B,$B104,'Project List-RRP'!I:I)*Inflation!$K$10/1000</f>
        <v>0</v>
      </c>
      <c r="L104" s="50">
        <f>SUMIF('Project List-RRP'!$B:$B,$B104,'Project List-RRP'!J:J)*Inflation!$K$10/1000</f>
        <v>0</v>
      </c>
      <c r="M104" s="75"/>
      <c r="N104" s="75"/>
      <c r="O104" s="75"/>
    </row>
    <row r="105" spans="1:15" x14ac:dyDescent="0.2">
      <c r="A105" s="75"/>
      <c r="B105" s="47" t="s">
        <v>257</v>
      </c>
      <c r="C105" s="48" t="s">
        <v>258</v>
      </c>
      <c r="D105" s="75"/>
      <c r="E105" s="75"/>
      <c r="F105" s="50">
        <f>SUMIF('Project List-RRP'!$B:$B,$B105,'Project List-RRP'!D:D)*Inflation!$K$10/1000</f>
        <v>0</v>
      </c>
      <c r="G105" s="50">
        <f>SUMIF('Project List-RRP'!$B:$B,$B105,'Project List-RRP'!E:E)*Inflation!$K$10/1000</f>
        <v>0</v>
      </c>
      <c r="H105" s="50">
        <f>SUMIF('Project List-RRP'!$B:$B,$B105,'Project List-RRP'!F:F)*Inflation!$K$10/1000</f>
        <v>0</v>
      </c>
      <c r="I105" s="50">
        <f>SUMIF('Project List-RRP'!$B:$B,$B105,'Project List-RRP'!G:G)*Inflation!$K$10/1000</f>
        <v>0</v>
      </c>
      <c r="J105" s="50">
        <f>SUMIF('Project List-RRP'!$B:$B,$B105,'Project List-RRP'!H:H)*Inflation!$K$10/1000</f>
        <v>0</v>
      </c>
      <c r="K105" s="50">
        <f>SUMIF('Project List-RRP'!$B:$B,$B105,'Project List-RRP'!I:I)*Inflation!$K$10/1000</f>
        <v>0</v>
      </c>
      <c r="L105" s="50">
        <f>SUMIF('Project List-RRP'!$B:$B,$B105,'Project List-RRP'!J:J)*Inflation!$K$10/1000</f>
        <v>0</v>
      </c>
      <c r="M105" s="75"/>
      <c r="N105" s="75"/>
      <c r="O105" s="75"/>
    </row>
    <row r="106" spans="1:15" x14ac:dyDescent="0.2">
      <c r="A106" s="75"/>
      <c r="B106" s="47" t="s">
        <v>259</v>
      </c>
      <c r="C106" s="48" t="s">
        <v>260</v>
      </c>
      <c r="D106" s="75"/>
      <c r="E106" s="75"/>
      <c r="F106" s="50">
        <f>SUMIF('Project List-RRP'!$B:$B,$B106,'Project List-RRP'!D:D)*Inflation!$K$10/1000</f>
        <v>0</v>
      </c>
      <c r="G106" s="50">
        <f>SUMIF('Project List-RRP'!$B:$B,$B106,'Project List-RRP'!E:E)*Inflation!$K$10/1000</f>
        <v>0</v>
      </c>
      <c r="H106" s="50">
        <f>SUMIF('Project List-RRP'!$B:$B,$B106,'Project List-RRP'!F:F)*Inflation!$K$10/1000</f>
        <v>0</v>
      </c>
      <c r="I106" s="50">
        <f>SUMIF('Project List-RRP'!$B:$B,$B106,'Project List-RRP'!G:G)*Inflation!$K$10/1000</f>
        <v>0</v>
      </c>
      <c r="J106" s="50">
        <f>SUMIF('Project List-RRP'!$B:$B,$B106,'Project List-RRP'!H:H)*Inflation!$K$10/1000</f>
        <v>0</v>
      </c>
      <c r="K106" s="50">
        <f>SUMIF('Project List-RRP'!$B:$B,$B106,'Project List-RRP'!I:I)*Inflation!$K$10/1000</f>
        <v>0</v>
      </c>
      <c r="L106" s="50">
        <f>SUMIF('Project List-RRP'!$B:$B,$B106,'Project List-RRP'!J:J)*Inflation!$K$10/1000</f>
        <v>0</v>
      </c>
      <c r="M106" s="75"/>
      <c r="N106" s="75"/>
      <c r="O106" s="75"/>
    </row>
    <row r="107" spans="1:15" x14ac:dyDescent="0.2">
      <c r="A107" s="75"/>
      <c r="B107" s="47" t="s">
        <v>261</v>
      </c>
      <c r="C107" s="48" t="s">
        <v>262</v>
      </c>
      <c r="D107" s="75"/>
      <c r="E107" s="75"/>
      <c r="F107" s="50">
        <f>SUMIF('Project List-RRP'!$B:$B,$B107,'Project List-RRP'!D:D)*Inflation!$K$10/1000</f>
        <v>0</v>
      </c>
      <c r="G107" s="50">
        <f>SUMIF('Project List-RRP'!$B:$B,$B107,'Project List-RRP'!E:E)*Inflation!$K$10/1000</f>
        <v>0</v>
      </c>
      <c r="H107" s="50">
        <f>SUMIF('Project List-RRP'!$B:$B,$B107,'Project List-RRP'!F:F)*Inflation!$K$10/1000</f>
        <v>0</v>
      </c>
      <c r="I107" s="50">
        <f>SUMIF('Project List-RRP'!$B:$B,$B107,'Project List-RRP'!G:G)*Inflation!$K$10/1000</f>
        <v>0</v>
      </c>
      <c r="J107" s="50">
        <f>SUMIF('Project List-RRP'!$B:$B,$B107,'Project List-RRP'!H:H)*Inflation!$K$10/1000</f>
        <v>0</v>
      </c>
      <c r="K107" s="50">
        <f>SUMIF('Project List-RRP'!$B:$B,$B107,'Project List-RRP'!I:I)*Inflation!$K$10/1000</f>
        <v>0</v>
      </c>
      <c r="L107" s="50">
        <f>SUMIF('Project List-RRP'!$B:$B,$B107,'Project List-RRP'!J:J)*Inflation!$K$10/1000</f>
        <v>0</v>
      </c>
      <c r="M107" s="75"/>
      <c r="N107" s="75"/>
      <c r="O107" s="75"/>
    </row>
    <row r="108" spans="1:15" x14ac:dyDescent="0.2">
      <c r="A108" s="75"/>
      <c r="B108" s="47" t="s">
        <v>263</v>
      </c>
      <c r="C108" s="48" t="s">
        <v>264</v>
      </c>
      <c r="D108" s="75"/>
      <c r="E108" s="75"/>
      <c r="F108" s="50">
        <f>SUMIF('Project List-RRP'!$B:$B,$B108,'Project List-RRP'!D:D)*Inflation!$K$10/1000</f>
        <v>0</v>
      </c>
      <c r="G108" s="50">
        <f>SUMIF('Project List-RRP'!$B:$B,$B108,'Project List-RRP'!E:E)*Inflation!$K$10/1000</f>
        <v>0</v>
      </c>
      <c r="H108" s="50">
        <f>SUMIF('Project List-RRP'!$B:$B,$B108,'Project List-RRP'!F:F)*Inflation!$K$10/1000</f>
        <v>0</v>
      </c>
      <c r="I108" s="50">
        <f>SUMIF('Project List-RRP'!$B:$B,$B108,'Project List-RRP'!G:G)*Inflation!$K$10/1000</f>
        <v>0</v>
      </c>
      <c r="J108" s="50">
        <f>SUMIF('Project List-RRP'!$B:$B,$B108,'Project List-RRP'!H:H)*Inflation!$K$10/1000</f>
        <v>0</v>
      </c>
      <c r="K108" s="50">
        <f>SUMIF('Project List-RRP'!$B:$B,$B108,'Project List-RRP'!I:I)*Inflation!$K$10/1000</f>
        <v>0</v>
      </c>
      <c r="L108" s="50">
        <f>SUMIF('Project List-RRP'!$B:$B,$B108,'Project List-RRP'!J:J)*Inflation!$K$10/1000</f>
        <v>0</v>
      </c>
      <c r="M108" s="75"/>
      <c r="N108" s="75"/>
      <c r="O108" s="75"/>
    </row>
    <row r="109" spans="1:15" x14ac:dyDescent="0.2">
      <c r="A109" s="75"/>
      <c r="B109" s="47" t="s">
        <v>265</v>
      </c>
      <c r="C109" s="48" t="s">
        <v>266</v>
      </c>
      <c r="D109" s="75"/>
      <c r="E109" s="75"/>
      <c r="F109" s="50">
        <f>SUMIF('Project List-RRP'!$B:$B,$B109,'Project List-RRP'!D:D)*Inflation!$K$10/1000</f>
        <v>0</v>
      </c>
      <c r="G109" s="50">
        <f>SUMIF('Project List-RRP'!$B:$B,$B109,'Project List-RRP'!E:E)*Inflation!$K$10/1000</f>
        <v>0</v>
      </c>
      <c r="H109" s="50">
        <f>SUMIF('Project List-RRP'!$B:$B,$B109,'Project List-RRP'!F:F)*Inflation!$K$10/1000</f>
        <v>0</v>
      </c>
      <c r="I109" s="50">
        <f>SUMIF('Project List-RRP'!$B:$B,$B109,'Project List-RRP'!G:G)*Inflation!$K$10/1000</f>
        <v>0</v>
      </c>
      <c r="J109" s="50">
        <f>SUMIF('Project List-RRP'!$B:$B,$B109,'Project List-RRP'!H:H)*Inflation!$K$10/1000</f>
        <v>0</v>
      </c>
      <c r="K109" s="50">
        <f>SUMIF('Project List-RRP'!$B:$B,$B109,'Project List-RRP'!I:I)*Inflation!$K$10/1000</f>
        <v>0</v>
      </c>
      <c r="L109" s="50">
        <f>SUMIF('Project List-RRP'!$B:$B,$B109,'Project List-RRP'!J:J)*Inflation!$K$10/1000</f>
        <v>0</v>
      </c>
      <c r="M109" s="75"/>
      <c r="N109" s="75"/>
      <c r="O109" s="75"/>
    </row>
    <row r="110" spans="1:15" x14ac:dyDescent="0.2">
      <c r="A110" s="75"/>
      <c r="B110" s="47" t="s">
        <v>267</v>
      </c>
      <c r="C110" s="48" t="s">
        <v>268</v>
      </c>
      <c r="D110" s="75"/>
      <c r="E110" s="75"/>
      <c r="F110" s="50">
        <f>SUMIF('Project List-RRP'!$B:$B,$B110,'Project List-RRP'!D:D)*Inflation!$K$10/1000</f>
        <v>0</v>
      </c>
      <c r="G110" s="50">
        <f>SUMIF('Project List-RRP'!$B:$B,$B110,'Project List-RRP'!E:E)*Inflation!$K$10/1000</f>
        <v>0</v>
      </c>
      <c r="H110" s="50">
        <f>SUMIF('Project List-RRP'!$B:$B,$B110,'Project List-RRP'!F:F)*Inflation!$K$10/1000</f>
        <v>0</v>
      </c>
      <c r="I110" s="50">
        <f>SUMIF('Project List-RRP'!$B:$B,$B110,'Project List-RRP'!G:G)*Inflation!$K$10/1000</f>
        <v>0</v>
      </c>
      <c r="J110" s="50">
        <f>SUMIF('Project List-RRP'!$B:$B,$B110,'Project List-RRP'!H:H)*Inflation!$K$10/1000</f>
        <v>0</v>
      </c>
      <c r="K110" s="50">
        <f>SUMIF('Project List-RRP'!$B:$B,$B110,'Project List-RRP'!I:I)*Inflation!$K$10/1000</f>
        <v>0</v>
      </c>
      <c r="L110" s="50">
        <f>SUMIF('Project List-RRP'!$B:$B,$B110,'Project List-RRP'!J:J)*Inflation!$K$10/1000</f>
        <v>0</v>
      </c>
      <c r="M110" s="75"/>
      <c r="N110" s="75"/>
      <c r="O110" s="75"/>
    </row>
    <row r="111" spans="1:15" x14ac:dyDescent="0.2">
      <c r="A111" s="75"/>
      <c r="B111" s="47" t="s">
        <v>269</v>
      </c>
      <c r="C111" s="48" t="s">
        <v>270</v>
      </c>
      <c r="D111" s="75"/>
      <c r="E111" s="75"/>
      <c r="F111" s="50">
        <f>SUMIF('Project List-RRP'!$B:$B,$B111,'Project List-RRP'!D:D)*Inflation!$K$10/1000</f>
        <v>0</v>
      </c>
      <c r="G111" s="50">
        <f>SUMIF('Project List-RRP'!$B:$B,$B111,'Project List-RRP'!E:E)*Inflation!$K$10/1000</f>
        <v>0</v>
      </c>
      <c r="H111" s="50">
        <f>SUMIF('Project List-RRP'!$B:$B,$B111,'Project List-RRP'!F:F)*Inflation!$K$10/1000</f>
        <v>0</v>
      </c>
      <c r="I111" s="50">
        <f>SUMIF('Project List-RRP'!$B:$B,$B111,'Project List-RRP'!G:G)*Inflation!$K$10/1000</f>
        <v>0</v>
      </c>
      <c r="J111" s="50">
        <f>SUMIF('Project List-RRP'!$B:$B,$B111,'Project List-RRP'!H:H)*Inflation!$K$10/1000</f>
        <v>0</v>
      </c>
      <c r="K111" s="50">
        <f>SUMIF('Project List-RRP'!$B:$B,$B111,'Project List-RRP'!I:I)*Inflation!$K$10/1000</f>
        <v>0</v>
      </c>
      <c r="L111" s="50">
        <f>SUMIF('Project List-RRP'!$B:$B,$B111,'Project List-RRP'!J:J)*Inflation!$K$10/1000</f>
        <v>0</v>
      </c>
      <c r="M111" s="75"/>
      <c r="N111" s="75"/>
      <c r="O111" s="75"/>
    </row>
    <row r="112" spans="1:15" x14ac:dyDescent="0.2">
      <c r="A112" s="75"/>
      <c r="B112" s="47" t="s">
        <v>271</v>
      </c>
      <c r="C112" s="48" t="s">
        <v>272</v>
      </c>
      <c r="D112" s="75"/>
      <c r="E112" s="75"/>
      <c r="F112" s="50">
        <f>SUMIF('Project List-RRP'!$B:$B,$B112,'Project List-RRP'!D:D)*Inflation!$K$10/1000</f>
        <v>0</v>
      </c>
      <c r="G112" s="50">
        <f>SUMIF('Project List-RRP'!$B:$B,$B112,'Project List-RRP'!E:E)*Inflation!$K$10/1000</f>
        <v>0</v>
      </c>
      <c r="H112" s="50">
        <f>SUMIF('Project List-RRP'!$B:$B,$B112,'Project List-RRP'!F:F)*Inflation!$K$10/1000</f>
        <v>0</v>
      </c>
      <c r="I112" s="50">
        <f>SUMIF('Project List-RRP'!$B:$B,$B112,'Project List-RRP'!G:G)*Inflation!$K$10/1000</f>
        <v>0</v>
      </c>
      <c r="J112" s="50">
        <f>SUMIF('Project List-RRP'!$B:$B,$B112,'Project List-RRP'!H:H)*Inflation!$K$10/1000</f>
        <v>0</v>
      </c>
      <c r="K112" s="50">
        <f>SUMIF('Project List-RRP'!$B:$B,$B112,'Project List-RRP'!I:I)*Inflation!$K$10/1000</f>
        <v>0</v>
      </c>
      <c r="L112" s="50">
        <f>SUMIF('Project List-RRP'!$B:$B,$B112,'Project List-RRP'!J:J)*Inflation!$K$10/1000</f>
        <v>0</v>
      </c>
      <c r="M112" s="75"/>
      <c r="N112" s="75"/>
      <c r="O112" s="75"/>
    </row>
    <row r="113" spans="1:15" x14ac:dyDescent="0.2">
      <c r="A113" s="75"/>
      <c r="B113" s="47" t="s">
        <v>273</v>
      </c>
      <c r="C113" s="48" t="s">
        <v>274</v>
      </c>
      <c r="D113" s="75"/>
      <c r="E113" s="75"/>
      <c r="F113" s="50">
        <f>SUMIF('Project List-RRP'!$B:$B,$B113,'Project List-RRP'!D:D)*Inflation!$K$10/1000</f>
        <v>0</v>
      </c>
      <c r="G113" s="50">
        <f>SUMIF('Project List-RRP'!$B:$B,$B113,'Project List-RRP'!E:E)*Inflation!$K$10/1000</f>
        <v>0</v>
      </c>
      <c r="H113" s="50">
        <f>SUMIF('Project List-RRP'!$B:$B,$B113,'Project List-RRP'!F:F)*Inflation!$K$10/1000</f>
        <v>0</v>
      </c>
      <c r="I113" s="50">
        <f>SUMIF('Project List-RRP'!$B:$B,$B113,'Project List-RRP'!G:G)*Inflation!$K$10/1000</f>
        <v>0</v>
      </c>
      <c r="J113" s="50">
        <f>SUMIF('Project List-RRP'!$B:$B,$B113,'Project List-RRP'!H:H)*Inflation!$K$10/1000</f>
        <v>0</v>
      </c>
      <c r="K113" s="50">
        <f>SUMIF('Project List-RRP'!$B:$B,$B113,'Project List-RRP'!I:I)*Inflation!$K$10/1000</f>
        <v>0</v>
      </c>
      <c r="L113" s="50">
        <f>SUMIF('Project List-RRP'!$B:$B,$B113,'Project List-RRP'!J:J)*Inflation!$K$10/1000</f>
        <v>0</v>
      </c>
      <c r="M113" s="75"/>
      <c r="N113" s="75"/>
      <c r="O113" s="75"/>
    </row>
    <row r="114" spans="1:15" x14ac:dyDescent="0.2">
      <c r="A114" s="75"/>
      <c r="B114" s="47" t="s">
        <v>275</v>
      </c>
      <c r="C114" s="48" t="s">
        <v>276</v>
      </c>
      <c r="D114" s="75"/>
      <c r="E114" s="75"/>
      <c r="F114" s="50">
        <f>SUMIF('Project List-RRP'!$B:$B,$B114,'Project List-RRP'!D:D)*Inflation!$K$10/1000</f>
        <v>0</v>
      </c>
      <c r="G114" s="50">
        <f>SUMIF('Project List-RRP'!$B:$B,$B114,'Project List-RRP'!E:E)*Inflation!$K$10/1000</f>
        <v>0</v>
      </c>
      <c r="H114" s="50">
        <f>SUMIF('Project List-RRP'!$B:$B,$B114,'Project List-RRP'!F:F)*Inflation!$K$10/1000</f>
        <v>0</v>
      </c>
      <c r="I114" s="50">
        <f>SUMIF('Project List-RRP'!$B:$B,$B114,'Project List-RRP'!G:G)*Inflation!$K$10/1000</f>
        <v>0</v>
      </c>
      <c r="J114" s="50">
        <f>SUMIF('Project List-RRP'!$B:$B,$B114,'Project List-RRP'!H:H)*Inflation!$K$10/1000</f>
        <v>0</v>
      </c>
      <c r="K114" s="50">
        <f>SUMIF('Project List-RRP'!$B:$B,$B114,'Project List-RRP'!I:I)*Inflation!$K$10/1000</f>
        <v>0</v>
      </c>
      <c r="L114" s="50">
        <f>SUMIF('Project List-RRP'!$B:$B,$B114,'Project List-RRP'!J:J)*Inflation!$K$10/1000</f>
        <v>0</v>
      </c>
      <c r="M114" s="75"/>
      <c r="N114" s="75"/>
      <c r="O114" s="75"/>
    </row>
    <row r="115" spans="1:15" x14ac:dyDescent="0.2">
      <c r="A115" s="75"/>
      <c r="B115" s="47" t="s">
        <v>277</v>
      </c>
      <c r="C115" s="48" t="s">
        <v>278</v>
      </c>
      <c r="D115" s="75"/>
      <c r="E115" s="75"/>
      <c r="F115" s="50">
        <f>SUMIF('Project List-RRP'!$B:$B,$B115,'Project List-RRP'!D:D)*Inflation!$K$10/1000</f>
        <v>0</v>
      </c>
      <c r="G115" s="50">
        <f>SUMIF('Project List-RRP'!$B:$B,$B115,'Project List-RRP'!E:E)*Inflation!$K$10/1000</f>
        <v>0</v>
      </c>
      <c r="H115" s="50">
        <f>SUMIF('Project List-RRP'!$B:$B,$B115,'Project List-RRP'!F:F)*Inflation!$K$10/1000</f>
        <v>0</v>
      </c>
      <c r="I115" s="50">
        <f>SUMIF('Project List-RRP'!$B:$B,$B115,'Project List-RRP'!G:G)*Inflation!$K$10/1000</f>
        <v>0</v>
      </c>
      <c r="J115" s="50">
        <f>SUMIF('Project List-RRP'!$B:$B,$B115,'Project List-RRP'!H:H)*Inflation!$K$10/1000</f>
        <v>0</v>
      </c>
      <c r="K115" s="50">
        <f>SUMIF('Project List-RRP'!$B:$B,$B115,'Project List-RRP'!I:I)*Inflation!$K$10/1000</f>
        <v>0</v>
      </c>
      <c r="L115" s="50">
        <f>SUMIF('Project List-RRP'!$B:$B,$B115,'Project List-RRP'!J:J)*Inflation!$K$10/1000</f>
        <v>0</v>
      </c>
      <c r="M115" s="75"/>
      <c r="N115" s="75"/>
      <c r="O115" s="75"/>
    </row>
    <row r="116" spans="1:15" x14ac:dyDescent="0.2">
      <c r="A116" s="75"/>
      <c r="B116" s="47" t="s">
        <v>279</v>
      </c>
      <c r="C116" s="48" t="s">
        <v>280</v>
      </c>
      <c r="D116" s="75"/>
      <c r="E116" s="75"/>
      <c r="F116" s="50">
        <f>SUMIF('Project List-RRP'!$B:$B,$B116,'Project List-RRP'!D:D)*Inflation!$K$10/1000</f>
        <v>0</v>
      </c>
      <c r="G116" s="50">
        <f>SUMIF('Project List-RRP'!$B:$B,$B116,'Project List-RRP'!E:E)*Inflation!$K$10/1000</f>
        <v>0</v>
      </c>
      <c r="H116" s="50">
        <f>SUMIF('Project List-RRP'!$B:$B,$B116,'Project List-RRP'!F:F)*Inflation!$K$10/1000</f>
        <v>0</v>
      </c>
      <c r="I116" s="50">
        <f>SUMIF('Project List-RRP'!$B:$B,$B116,'Project List-RRP'!G:G)*Inflation!$K$10/1000</f>
        <v>0</v>
      </c>
      <c r="J116" s="50">
        <f>SUMIF('Project List-RRP'!$B:$B,$B116,'Project List-RRP'!H:H)*Inflation!$K$10/1000</f>
        <v>0</v>
      </c>
      <c r="K116" s="50">
        <f>SUMIF('Project List-RRP'!$B:$B,$B116,'Project List-RRP'!I:I)*Inflation!$K$10/1000</f>
        <v>0</v>
      </c>
      <c r="L116" s="50">
        <f>SUMIF('Project List-RRP'!$B:$B,$B116,'Project List-RRP'!J:J)*Inflation!$K$10/1000</f>
        <v>0</v>
      </c>
      <c r="M116" s="75"/>
      <c r="N116" s="75"/>
      <c r="O116" s="75"/>
    </row>
    <row r="117" spans="1:15" x14ac:dyDescent="0.2">
      <c r="A117" s="75"/>
      <c r="B117" s="47" t="s">
        <v>281</v>
      </c>
      <c r="C117" s="48" t="s">
        <v>282</v>
      </c>
      <c r="D117" s="75"/>
      <c r="E117" s="75"/>
      <c r="F117" s="50">
        <f>SUMIF('Project List-RRP'!$B:$B,$B117,'Project List-RRP'!D:D)*Inflation!$K$10/1000</f>
        <v>0</v>
      </c>
      <c r="G117" s="50">
        <f>SUMIF('Project List-RRP'!$B:$B,$B117,'Project List-RRP'!E:E)*Inflation!$K$10/1000</f>
        <v>0</v>
      </c>
      <c r="H117" s="50">
        <f>SUMIF('Project List-RRP'!$B:$B,$B117,'Project List-RRP'!F:F)*Inflation!$K$10/1000</f>
        <v>0</v>
      </c>
      <c r="I117" s="50">
        <f>SUMIF('Project List-RRP'!$B:$B,$B117,'Project List-RRP'!G:G)*Inflation!$K$10/1000</f>
        <v>0</v>
      </c>
      <c r="J117" s="50">
        <f>SUMIF('Project List-RRP'!$B:$B,$B117,'Project List-RRP'!H:H)*Inflation!$K$10/1000</f>
        <v>0</v>
      </c>
      <c r="K117" s="50">
        <f>SUMIF('Project List-RRP'!$B:$B,$B117,'Project List-RRP'!I:I)*Inflation!$K$10/1000</f>
        <v>0</v>
      </c>
      <c r="L117" s="50">
        <f>SUMIF('Project List-RRP'!$B:$B,$B117,'Project List-RRP'!J:J)*Inflation!$K$10/1000</f>
        <v>0</v>
      </c>
      <c r="M117" s="75"/>
      <c r="N117" s="75"/>
      <c r="O117" s="75"/>
    </row>
    <row r="118" spans="1:15" x14ac:dyDescent="0.2">
      <c r="A118" s="75"/>
      <c r="B118" s="47" t="s">
        <v>283</v>
      </c>
      <c r="C118" s="48" t="s">
        <v>284</v>
      </c>
      <c r="D118" s="75"/>
      <c r="E118" s="75"/>
      <c r="F118" s="50">
        <f>SUMIF('Project List-RRP'!$B:$B,$B118,'Project List-RRP'!D:D)*Inflation!$K$10/1000</f>
        <v>0</v>
      </c>
      <c r="G118" s="50">
        <f>SUMIF('Project List-RRP'!$B:$B,$B118,'Project List-RRP'!E:E)*Inflation!$K$10/1000</f>
        <v>0</v>
      </c>
      <c r="H118" s="50">
        <f>SUMIF('Project List-RRP'!$B:$B,$B118,'Project List-RRP'!F:F)*Inflation!$K$10/1000</f>
        <v>0</v>
      </c>
      <c r="I118" s="50">
        <f>SUMIF('Project List-RRP'!$B:$B,$B118,'Project List-RRP'!G:G)*Inflation!$K$10/1000</f>
        <v>0</v>
      </c>
      <c r="J118" s="50">
        <f>SUMIF('Project List-RRP'!$B:$B,$B118,'Project List-RRP'!H:H)*Inflation!$K$10/1000</f>
        <v>0</v>
      </c>
      <c r="K118" s="50">
        <f>SUMIF('Project List-RRP'!$B:$B,$B118,'Project List-RRP'!I:I)*Inflation!$K$10/1000</f>
        <v>0</v>
      </c>
      <c r="L118" s="50">
        <f>SUMIF('Project List-RRP'!$B:$B,$B118,'Project List-RRP'!J:J)*Inflation!$K$10/1000</f>
        <v>0</v>
      </c>
      <c r="M118" s="75"/>
      <c r="N118" s="75"/>
      <c r="O118" s="75"/>
    </row>
    <row r="119" spans="1:15" x14ac:dyDescent="0.2">
      <c r="A119" s="75"/>
      <c r="B119" s="47" t="s">
        <v>285</v>
      </c>
      <c r="C119" s="48" t="s">
        <v>286</v>
      </c>
      <c r="D119" s="75"/>
      <c r="E119" s="75"/>
      <c r="F119" s="50">
        <f>SUMIF('Project List-RRP'!$B:$B,$B119,'Project List-RRP'!D:D)*Inflation!$K$10/1000</f>
        <v>0</v>
      </c>
      <c r="G119" s="50">
        <f>SUMIF('Project List-RRP'!$B:$B,$B119,'Project List-RRP'!E:E)*Inflation!$K$10/1000</f>
        <v>0</v>
      </c>
      <c r="H119" s="50">
        <f>SUMIF('Project List-RRP'!$B:$B,$B119,'Project List-RRP'!F:F)*Inflation!$K$10/1000</f>
        <v>0</v>
      </c>
      <c r="I119" s="50">
        <f>SUMIF('Project List-RRP'!$B:$B,$B119,'Project List-RRP'!G:G)*Inflation!$K$10/1000</f>
        <v>0</v>
      </c>
      <c r="J119" s="50">
        <f>SUMIF('Project List-RRP'!$B:$B,$B119,'Project List-RRP'!H:H)*Inflation!$K$10/1000</f>
        <v>0</v>
      </c>
      <c r="K119" s="50">
        <f>SUMIF('Project List-RRP'!$B:$B,$B119,'Project List-RRP'!I:I)*Inflation!$K$10/1000</f>
        <v>0</v>
      </c>
      <c r="L119" s="50">
        <f>SUMIF('Project List-RRP'!$B:$B,$B119,'Project List-RRP'!J:J)*Inflation!$K$10/1000</f>
        <v>0</v>
      </c>
      <c r="M119" s="75"/>
      <c r="N119" s="75"/>
      <c r="O119" s="75"/>
    </row>
    <row r="120" spans="1:15" x14ac:dyDescent="0.2">
      <c r="A120" s="75"/>
      <c r="B120" s="47" t="s">
        <v>287</v>
      </c>
      <c r="C120" s="48" t="s">
        <v>288</v>
      </c>
      <c r="D120" s="75"/>
      <c r="E120" s="75"/>
      <c r="F120" s="50">
        <f>SUMIF('Project List-RRP'!$B:$B,$B120,'Project List-RRP'!D:D)*Inflation!$K$10/1000</f>
        <v>0</v>
      </c>
      <c r="G120" s="50">
        <f>SUMIF('Project List-RRP'!$B:$B,$B120,'Project List-RRP'!E:E)*Inflation!$K$10/1000</f>
        <v>0</v>
      </c>
      <c r="H120" s="50">
        <f>SUMIF('Project List-RRP'!$B:$B,$B120,'Project List-RRP'!F:F)*Inflation!$K$10/1000</f>
        <v>0</v>
      </c>
      <c r="I120" s="50">
        <f>SUMIF('Project List-RRP'!$B:$B,$B120,'Project List-RRP'!G:G)*Inflation!$K$10/1000</f>
        <v>0</v>
      </c>
      <c r="J120" s="50">
        <f>SUMIF('Project List-RRP'!$B:$B,$B120,'Project List-RRP'!H:H)*Inflation!$K$10/1000</f>
        <v>0</v>
      </c>
      <c r="K120" s="50">
        <f>SUMIF('Project List-RRP'!$B:$B,$B120,'Project List-RRP'!I:I)*Inflation!$K$10/1000</f>
        <v>0</v>
      </c>
      <c r="L120" s="50">
        <f>SUMIF('Project List-RRP'!$B:$B,$B120,'Project List-RRP'!J:J)*Inflation!$K$10/1000</f>
        <v>0</v>
      </c>
      <c r="M120" s="75"/>
      <c r="N120" s="75"/>
      <c r="O120" s="75"/>
    </row>
    <row r="121" spans="1:15" x14ac:dyDescent="0.2">
      <c r="A121" s="75"/>
      <c r="B121" s="47" t="s">
        <v>289</v>
      </c>
      <c r="C121" s="48" t="s">
        <v>290</v>
      </c>
      <c r="D121" s="75"/>
      <c r="E121" s="75"/>
      <c r="F121" s="50">
        <f>SUMIF('Project List-RRP'!$B:$B,$B121,'Project List-RRP'!D:D)*Inflation!$K$10/1000</f>
        <v>0</v>
      </c>
      <c r="G121" s="50">
        <f>SUMIF('Project List-RRP'!$B:$B,$B121,'Project List-RRP'!E:E)*Inflation!$K$10/1000</f>
        <v>0</v>
      </c>
      <c r="H121" s="50">
        <f>SUMIF('Project List-RRP'!$B:$B,$B121,'Project List-RRP'!F:F)*Inflation!$K$10/1000</f>
        <v>0</v>
      </c>
      <c r="I121" s="50">
        <f>SUMIF('Project List-RRP'!$B:$B,$B121,'Project List-RRP'!G:G)*Inflation!$K$10/1000</f>
        <v>0</v>
      </c>
      <c r="J121" s="50">
        <f>SUMIF('Project List-RRP'!$B:$B,$B121,'Project List-RRP'!H:H)*Inflation!$K$10/1000</f>
        <v>0</v>
      </c>
      <c r="K121" s="50">
        <f>SUMIF('Project List-RRP'!$B:$B,$B121,'Project List-RRP'!I:I)*Inflation!$K$10/1000</f>
        <v>0</v>
      </c>
      <c r="L121" s="50">
        <f>SUMIF('Project List-RRP'!$B:$B,$B121,'Project List-RRP'!J:J)*Inflation!$K$10/1000</f>
        <v>0</v>
      </c>
      <c r="M121" s="75"/>
      <c r="N121" s="75"/>
      <c r="O121" s="75"/>
    </row>
    <row r="122" spans="1:15" x14ac:dyDescent="0.2">
      <c r="A122" s="75"/>
      <c r="B122" s="47" t="s">
        <v>291</v>
      </c>
      <c r="C122" s="48" t="s">
        <v>292</v>
      </c>
      <c r="D122" s="75"/>
      <c r="E122" s="75"/>
      <c r="F122" s="50">
        <f>SUMIF('Project List-RRP'!$B:$B,$B122,'Project List-RRP'!D:D)*Inflation!$K$10/1000</f>
        <v>0</v>
      </c>
      <c r="G122" s="50">
        <f>SUMIF('Project List-RRP'!$B:$B,$B122,'Project List-RRP'!E:E)*Inflation!$K$10/1000</f>
        <v>0</v>
      </c>
      <c r="H122" s="50">
        <f>SUMIF('Project List-RRP'!$B:$B,$B122,'Project List-RRP'!F:F)*Inflation!$K$10/1000</f>
        <v>0</v>
      </c>
      <c r="I122" s="50">
        <f>SUMIF('Project List-RRP'!$B:$B,$B122,'Project List-RRP'!G:G)*Inflation!$K$10/1000</f>
        <v>0</v>
      </c>
      <c r="J122" s="50">
        <f>SUMIF('Project List-RRP'!$B:$B,$B122,'Project List-RRP'!H:H)*Inflation!$K$10/1000</f>
        <v>0</v>
      </c>
      <c r="K122" s="50">
        <f>SUMIF('Project List-RRP'!$B:$B,$B122,'Project List-RRP'!I:I)*Inflation!$K$10/1000</f>
        <v>0</v>
      </c>
      <c r="L122" s="50">
        <f>SUMIF('Project List-RRP'!$B:$B,$B122,'Project List-RRP'!J:J)*Inflation!$K$10/1000</f>
        <v>0</v>
      </c>
      <c r="M122" s="75"/>
      <c r="N122" s="75"/>
      <c r="O122" s="75"/>
    </row>
    <row r="123" spans="1:15" x14ac:dyDescent="0.2">
      <c r="A123" s="75"/>
      <c r="B123" s="47" t="s">
        <v>293</v>
      </c>
      <c r="C123" s="48" t="s">
        <v>294</v>
      </c>
      <c r="D123" s="75"/>
      <c r="E123" s="75"/>
      <c r="F123" s="50">
        <f>SUMIF('Project List-RRP'!$B:$B,$B123,'Project List-RRP'!D:D)*Inflation!$K$10/1000</f>
        <v>0</v>
      </c>
      <c r="G123" s="50">
        <f>SUMIF('Project List-RRP'!$B:$B,$B123,'Project List-RRP'!E:E)*Inflation!$K$10/1000</f>
        <v>0</v>
      </c>
      <c r="H123" s="50">
        <f>SUMIF('Project List-RRP'!$B:$B,$B123,'Project List-RRP'!F:F)*Inflation!$K$10/1000</f>
        <v>0</v>
      </c>
      <c r="I123" s="50">
        <f>SUMIF('Project List-RRP'!$B:$B,$B123,'Project List-RRP'!G:G)*Inflation!$K$10/1000</f>
        <v>0</v>
      </c>
      <c r="J123" s="50">
        <f>SUMIF('Project List-RRP'!$B:$B,$B123,'Project List-RRP'!H:H)*Inflation!$K$10/1000</f>
        <v>0</v>
      </c>
      <c r="K123" s="50">
        <f>SUMIF('Project List-RRP'!$B:$B,$B123,'Project List-RRP'!I:I)*Inflation!$K$10/1000</f>
        <v>0</v>
      </c>
      <c r="L123" s="50">
        <f>SUMIF('Project List-RRP'!$B:$B,$B123,'Project List-RRP'!J:J)*Inflation!$K$10/1000</f>
        <v>0</v>
      </c>
      <c r="M123" s="75"/>
      <c r="N123" s="75"/>
      <c r="O123" s="75"/>
    </row>
    <row r="124" spans="1:15" x14ac:dyDescent="0.2">
      <c r="A124" s="75"/>
      <c r="B124" s="47" t="s">
        <v>295</v>
      </c>
      <c r="C124" s="48" t="s">
        <v>296</v>
      </c>
      <c r="D124" s="75"/>
      <c r="E124" s="75"/>
      <c r="F124" s="50">
        <f>SUMIF('Project List-RRP'!$B:$B,$B124,'Project List-RRP'!D:D)*Inflation!$K$10/1000</f>
        <v>0</v>
      </c>
      <c r="G124" s="50">
        <f>SUMIF('Project List-RRP'!$B:$B,$B124,'Project List-RRP'!E:E)*Inflation!$K$10/1000</f>
        <v>0</v>
      </c>
      <c r="H124" s="50">
        <f>SUMIF('Project List-RRP'!$B:$B,$B124,'Project List-RRP'!F:F)*Inflation!$K$10/1000</f>
        <v>0</v>
      </c>
      <c r="I124" s="50">
        <f>SUMIF('Project List-RRP'!$B:$B,$B124,'Project List-RRP'!G:G)*Inflation!$K$10/1000</f>
        <v>0</v>
      </c>
      <c r="J124" s="50">
        <f>SUMIF('Project List-RRP'!$B:$B,$B124,'Project List-RRP'!H:H)*Inflation!$K$10/1000</f>
        <v>0</v>
      </c>
      <c r="K124" s="50">
        <f>SUMIF('Project List-RRP'!$B:$B,$B124,'Project List-RRP'!I:I)*Inflation!$K$10/1000</f>
        <v>0</v>
      </c>
      <c r="L124" s="50">
        <f>SUMIF('Project List-RRP'!$B:$B,$B124,'Project List-RRP'!J:J)*Inflation!$K$10/1000</f>
        <v>0</v>
      </c>
      <c r="M124" s="75"/>
      <c r="N124" s="75"/>
      <c r="O124" s="75"/>
    </row>
    <row r="125" spans="1:15" x14ac:dyDescent="0.2">
      <c r="A125" s="75"/>
      <c r="B125" s="47" t="s">
        <v>297</v>
      </c>
      <c r="C125" s="48" t="s">
        <v>298</v>
      </c>
      <c r="D125" s="75"/>
      <c r="E125" s="75"/>
      <c r="F125" s="50">
        <f>SUMIF('Project List-RRP'!$B:$B,$B125,'Project List-RRP'!D:D)*Inflation!$K$10/1000</f>
        <v>0</v>
      </c>
      <c r="G125" s="50">
        <f>SUMIF('Project List-RRP'!$B:$B,$B125,'Project List-RRP'!E:E)*Inflation!$K$10/1000</f>
        <v>0</v>
      </c>
      <c r="H125" s="50">
        <f>SUMIF('Project List-RRP'!$B:$B,$B125,'Project List-RRP'!F:F)*Inflation!$K$10/1000</f>
        <v>0</v>
      </c>
      <c r="I125" s="50">
        <f>SUMIF('Project List-RRP'!$B:$B,$B125,'Project List-RRP'!G:G)*Inflation!$K$10/1000</f>
        <v>0</v>
      </c>
      <c r="J125" s="50">
        <f>SUMIF('Project List-RRP'!$B:$B,$B125,'Project List-RRP'!H:H)*Inflation!$K$10/1000</f>
        <v>0</v>
      </c>
      <c r="K125" s="50">
        <f>SUMIF('Project List-RRP'!$B:$B,$B125,'Project List-RRP'!I:I)*Inflation!$K$10/1000</f>
        <v>0</v>
      </c>
      <c r="L125" s="50">
        <f>SUMIF('Project List-RRP'!$B:$B,$B125,'Project List-RRP'!J:J)*Inflation!$K$10/1000</f>
        <v>0</v>
      </c>
      <c r="M125" s="75"/>
      <c r="N125" s="75"/>
      <c r="O125" s="75"/>
    </row>
    <row r="126" spans="1:15" x14ac:dyDescent="0.2">
      <c r="A126" s="75"/>
      <c r="B126" s="47" t="s">
        <v>299</v>
      </c>
      <c r="C126" s="48" t="s">
        <v>300</v>
      </c>
      <c r="D126" s="75"/>
      <c r="E126" s="75"/>
      <c r="F126" s="50">
        <f>SUMIF('Project List-RRP'!$B:$B,$B126,'Project List-RRP'!D:D)*Inflation!$K$10/1000</f>
        <v>0</v>
      </c>
      <c r="G126" s="50">
        <f>SUMIF('Project List-RRP'!$B:$B,$B126,'Project List-RRP'!E:E)*Inflation!$K$10/1000</f>
        <v>0</v>
      </c>
      <c r="H126" s="50">
        <f>SUMIF('Project List-RRP'!$B:$B,$B126,'Project List-RRP'!F:F)*Inflation!$K$10/1000</f>
        <v>0</v>
      </c>
      <c r="I126" s="50">
        <f>SUMIF('Project List-RRP'!$B:$B,$B126,'Project List-RRP'!G:G)*Inflation!$K$10/1000</f>
        <v>0</v>
      </c>
      <c r="J126" s="50">
        <f>SUMIF('Project List-RRP'!$B:$B,$B126,'Project List-RRP'!H:H)*Inflation!$K$10/1000</f>
        <v>0</v>
      </c>
      <c r="K126" s="50">
        <f>SUMIF('Project List-RRP'!$B:$B,$B126,'Project List-RRP'!I:I)*Inflation!$K$10/1000</f>
        <v>0</v>
      </c>
      <c r="L126" s="50">
        <f>SUMIF('Project List-RRP'!$B:$B,$B126,'Project List-RRP'!J:J)*Inflation!$K$10/1000</f>
        <v>0</v>
      </c>
      <c r="M126" s="75"/>
      <c r="N126" s="75"/>
      <c r="O126" s="75"/>
    </row>
    <row r="127" spans="1:15" x14ac:dyDescent="0.2">
      <c r="A127" s="75"/>
      <c r="B127" s="47" t="s">
        <v>301</v>
      </c>
      <c r="C127" s="48" t="s">
        <v>302</v>
      </c>
      <c r="D127" s="75"/>
      <c r="E127" s="75"/>
      <c r="F127" s="50">
        <f>SUMIF('Project List-RRP'!$B:$B,$B127,'Project List-RRP'!D:D)*Inflation!$K$10/1000</f>
        <v>0</v>
      </c>
      <c r="G127" s="50">
        <f>SUMIF('Project List-RRP'!$B:$B,$B127,'Project List-RRP'!E:E)*Inflation!$K$10/1000</f>
        <v>0</v>
      </c>
      <c r="H127" s="50">
        <f>SUMIF('Project List-RRP'!$B:$B,$B127,'Project List-RRP'!F:F)*Inflation!$K$10/1000</f>
        <v>0</v>
      </c>
      <c r="I127" s="50">
        <f>SUMIF('Project List-RRP'!$B:$B,$B127,'Project List-RRP'!G:G)*Inflation!$K$10/1000</f>
        <v>0</v>
      </c>
      <c r="J127" s="50">
        <f>SUMIF('Project List-RRP'!$B:$B,$B127,'Project List-RRP'!H:H)*Inflation!$K$10/1000</f>
        <v>0</v>
      </c>
      <c r="K127" s="50">
        <f>SUMIF('Project List-RRP'!$B:$B,$B127,'Project List-RRP'!I:I)*Inflation!$K$10/1000</f>
        <v>0</v>
      </c>
      <c r="L127" s="50">
        <f>SUMIF('Project List-RRP'!$B:$B,$B127,'Project List-RRP'!J:J)*Inflation!$K$10/1000</f>
        <v>0</v>
      </c>
      <c r="M127" s="75"/>
      <c r="N127" s="75"/>
      <c r="O127" s="75"/>
    </row>
    <row r="128" spans="1:15" x14ac:dyDescent="0.2">
      <c r="A128" s="75"/>
      <c r="B128" s="47" t="s">
        <v>303</v>
      </c>
      <c r="C128" s="48" t="s">
        <v>304</v>
      </c>
      <c r="D128" s="75"/>
      <c r="E128" s="75"/>
      <c r="F128" s="50">
        <f>SUMIF('Project List-RRP'!$B:$B,$B128,'Project List-RRP'!D:D)*Inflation!$K$10/1000</f>
        <v>0</v>
      </c>
      <c r="G128" s="50">
        <f>SUMIF('Project List-RRP'!$B:$B,$B128,'Project List-RRP'!E:E)*Inflation!$K$10/1000</f>
        <v>0</v>
      </c>
      <c r="H128" s="50">
        <f>SUMIF('Project List-RRP'!$B:$B,$B128,'Project List-RRP'!F:F)*Inflation!$K$10/1000</f>
        <v>0</v>
      </c>
      <c r="I128" s="50">
        <f>SUMIF('Project List-RRP'!$B:$B,$B128,'Project List-RRP'!G:G)*Inflation!$K$10/1000</f>
        <v>0</v>
      </c>
      <c r="J128" s="50">
        <f>SUMIF('Project List-RRP'!$B:$B,$B128,'Project List-RRP'!H:H)*Inflation!$K$10/1000</f>
        <v>0</v>
      </c>
      <c r="K128" s="50">
        <f>SUMIF('Project List-RRP'!$B:$B,$B128,'Project List-RRP'!I:I)*Inflation!$K$10/1000</f>
        <v>0</v>
      </c>
      <c r="L128" s="50">
        <f>SUMIF('Project List-RRP'!$B:$B,$B128,'Project List-RRP'!J:J)*Inflation!$K$10/1000</f>
        <v>0</v>
      </c>
      <c r="M128" s="75"/>
      <c r="N128" s="75"/>
      <c r="O128" s="75"/>
    </row>
    <row r="129" spans="1:15" x14ac:dyDescent="0.2">
      <c r="A129" s="75"/>
      <c r="B129" s="47" t="s">
        <v>305</v>
      </c>
      <c r="C129" s="48" t="s">
        <v>306</v>
      </c>
      <c r="D129" s="75"/>
      <c r="E129" s="75"/>
      <c r="F129" s="50">
        <f>SUMIF('Project List-RRP'!$B:$B,$B129,'Project List-RRP'!D:D)*Inflation!$K$10/1000</f>
        <v>0</v>
      </c>
      <c r="G129" s="50">
        <f>SUMIF('Project List-RRP'!$B:$B,$B129,'Project List-RRP'!E:E)*Inflation!$K$10/1000</f>
        <v>0</v>
      </c>
      <c r="H129" s="50">
        <f>SUMIF('Project List-RRP'!$B:$B,$B129,'Project List-RRP'!F:F)*Inflation!$K$10/1000</f>
        <v>0</v>
      </c>
      <c r="I129" s="50">
        <f>SUMIF('Project List-RRP'!$B:$B,$B129,'Project List-RRP'!G:G)*Inflation!$K$10/1000</f>
        <v>0</v>
      </c>
      <c r="J129" s="50">
        <f>SUMIF('Project List-RRP'!$B:$B,$B129,'Project List-RRP'!H:H)*Inflation!$K$10/1000</f>
        <v>0</v>
      </c>
      <c r="K129" s="50">
        <f>SUMIF('Project List-RRP'!$B:$B,$B129,'Project List-RRP'!I:I)*Inflation!$K$10/1000</f>
        <v>0</v>
      </c>
      <c r="L129" s="50">
        <f>SUMIF('Project List-RRP'!$B:$B,$B129,'Project List-RRP'!J:J)*Inflation!$K$10/1000</f>
        <v>0</v>
      </c>
      <c r="M129" s="75"/>
      <c r="N129" s="75"/>
      <c r="O129" s="75"/>
    </row>
    <row r="130" spans="1:15" x14ac:dyDescent="0.2">
      <c r="A130" s="75"/>
      <c r="B130" s="47" t="s">
        <v>307</v>
      </c>
      <c r="C130" s="48" t="s">
        <v>308</v>
      </c>
      <c r="D130" s="75"/>
      <c r="E130" s="75"/>
      <c r="F130" s="50">
        <f>SUMIF('Project List-RRP'!$B:$B,$B130,'Project List-RRP'!D:D)*Inflation!$K$10/1000</f>
        <v>0</v>
      </c>
      <c r="G130" s="50">
        <f>SUMIF('Project List-RRP'!$B:$B,$B130,'Project List-RRP'!E:E)*Inflation!$K$10/1000</f>
        <v>0</v>
      </c>
      <c r="H130" s="50">
        <f>SUMIF('Project List-RRP'!$B:$B,$B130,'Project List-RRP'!F:F)*Inflation!$K$10/1000</f>
        <v>0</v>
      </c>
      <c r="I130" s="50">
        <f>SUMIF('Project List-RRP'!$B:$B,$B130,'Project List-RRP'!G:G)*Inflation!$K$10/1000</f>
        <v>0</v>
      </c>
      <c r="J130" s="50">
        <f>SUMIF('Project List-RRP'!$B:$B,$B130,'Project List-RRP'!H:H)*Inflation!$K$10/1000</f>
        <v>0</v>
      </c>
      <c r="K130" s="50">
        <f>SUMIF('Project List-RRP'!$B:$B,$B130,'Project List-RRP'!I:I)*Inflation!$K$10/1000</f>
        <v>0</v>
      </c>
      <c r="L130" s="50">
        <f>SUMIF('Project List-RRP'!$B:$B,$B130,'Project List-RRP'!J:J)*Inflation!$K$10/1000</f>
        <v>0</v>
      </c>
      <c r="M130" s="75"/>
      <c r="N130" s="75"/>
      <c r="O130" s="75"/>
    </row>
    <row r="131" spans="1:15" x14ac:dyDescent="0.2">
      <c r="A131" s="75"/>
      <c r="B131" s="47" t="s">
        <v>309</v>
      </c>
      <c r="C131" s="48" t="s">
        <v>310</v>
      </c>
      <c r="D131" s="75"/>
      <c r="E131" s="75"/>
      <c r="F131" s="50">
        <f>SUMIF('Project List-RRP'!$B:$B,$B131,'Project List-RRP'!D:D)*Inflation!$K$10/1000</f>
        <v>0</v>
      </c>
      <c r="G131" s="50">
        <f>SUMIF('Project List-RRP'!$B:$B,$B131,'Project List-RRP'!E:E)*Inflation!$K$10/1000</f>
        <v>0</v>
      </c>
      <c r="H131" s="50">
        <f>SUMIF('Project List-RRP'!$B:$B,$B131,'Project List-RRP'!F:F)*Inflation!$K$10/1000</f>
        <v>0</v>
      </c>
      <c r="I131" s="50">
        <f>SUMIF('Project List-RRP'!$B:$B,$B131,'Project List-RRP'!G:G)*Inflation!$K$10/1000</f>
        <v>0</v>
      </c>
      <c r="J131" s="50">
        <f>SUMIF('Project List-RRP'!$B:$B,$B131,'Project List-RRP'!H:H)*Inflation!$K$10/1000</f>
        <v>0</v>
      </c>
      <c r="K131" s="50">
        <f>SUMIF('Project List-RRP'!$B:$B,$B131,'Project List-RRP'!I:I)*Inflation!$K$10/1000</f>
        <v>0</v>
      </c>
      <c r="L131" s="50">
        <f>SUMIF('Project List-RRP'!$B:$B,$B131,'Project List-RRP'!J:J)*Inflation!$K$10/1000</f>
        <v>0</v>
      </c>
      <c r="M131" s="75"/>
      <c r="N131" s="75"/>
      <c r="O131" s="75"/>
    </row>
    <row r="132" spans="1:15" x14ac:dyDescent="0.2">
      <c r="A132" s="75"/>
      <c r="B132" s="47" t="s">
        <v>311</v>
      </c>
      <c r="C132" s="48" t="s">
        <v>312</v>
      </c>
      <c r="D132" s="75"/>
      <c r="E132" s="75"/>
      <c r="F132" s="50">
        <f>SUMIF('Project List-RRP'!$B:$B,$B132,'Project List-RRP'!D:D)*Inflation!$K$10/1000</f>
        <v>0</v>
      </c>
      <c r="G132" s="50">
        <f>SUMIF('Project List-RRP'!$B:$B,$B132,'Project List-RRP'!E:E)*Inflation!$K$10/1000</f>
        <v>0</v>
      </c>
      <c r="H132" s="50">
        <f>SUMIF('Project List-RRP'!$B:$B,$B132,'Project List-RRP'!F:F)*Inflation!$K$10/1000</f>
        <v>0</v>
      </c>
      <c r="I132" s="50">
        <f>SUMIF('Project List-RRP'!$B:$B,$B132,'Project List-RRP'!G:G)*Inflation!$K$10/1000</f>
        <v>0</v>
      </c>
      <c r="J132" s="50">
        <f>SUMIF('Project List-RRP'!$B:$B,$B132,'Project List-RRP'!H:H)*Inflation!$K$10/1000</f>
        <v>0</v>
      </c>
      <c r="K132" s="50">
        <f>SUMIF('Project List-RRP'!$B:$B,$B132,'Project List-RRP'!I:I)*Inflation!$K$10/1000</f>
        <v>0</v>
      </c>
      <c r="L132" s="50">
        <f>SUMIF('Project List-RRP'!$B:$B,$B132,'Project List-RRP'!J:J)*Inflation!$K$10/1000</f>
        <v>0</v>
      </c>
      <c r="M132" s="75"/>
      <c r="N132" s="75"/>
      <c r="O132" s="75"/>
    </row>
    <row r="133" spans="1:15" x14ac:dyDescent="0.2">
      <c r="A133" s="75"/>
      <c r="B133" s="47" t="s">
        <v>313</v>
      </c>
      <c r="C133" s="48" t="s">
        <v>314</v>
      </c>
      <c r="D133" s="75"/>
      <c r="E133" s="75"/>
      <c r="F133" s="50">
        <f>SUMIF('Project List-RRP'!$B:$B,$B133,'Project List-RRP'!D:D)*Inflation!$K$10/1000</f>
        <v>0</v>
      </c>
      <c r="G133" s="50">
        <f>SUMIF('Project List-RRP'!$B:$B,$B133,'Project List-RRP'!E:E)*Inflation!$K$10/1000</f>
        <v>0</v>
      </c>
      <c r="H133" s="50">
        <f>SUMIF('Project List-RRP'!$B:$B,$B133,'Project List-RRP'!F:F)*Inflation!$K$10/1000</f>
        <v>0</v>
      </c>
      <c r="I133" s="50">
        <f>SUMIF('Project List-RRP'!$B:$B,$B133,'Project List-RRP'!G:G)*Inflation!$K$10/1000</f>
        <v>0</v>
      </c>
      <c r="J133" s="50">
        <f>SUMIF('Project List-RRP'!$B:$B,$B133,'Project List-RRP'!H:H)*Inflation!$K$10/1000</f>
        <v>0</v>
      </c>
      <c r="K133" s="50">
        <f>SUMIF('Project List-RRP'!$B:$B,$B133,'Project List-RRP'!I:I)*Inflation!$K$10/1000</f>
        <v>0</v>
      </c>
      <c r="L133" s="50">
        <f>SUMIF('Project List-RRP'!$B:$B,$B133,'Project List-RRP'!J:J)*Inflation!$K$10/1000</f>
        <v>0</v>
      </c>
      <c r="M133" s="75"/>
      <c r="N133" s="75"/>
      <c r="O133" s="75"/>
    </row>
    <row r="134" spans="1:15" x14ac:dyDescent="0.2">
      <c r="A134" s="75"/>
      <c r="B134" s="47" t="s">
        <v>315</v>
      </c>
      <c r="C134" s="48" t="s">
        <v>316</v>
      </c>
      <c r="D134" s="75"/>
      <c r="E134" s="75"/>
      <c r="F134" s="50">
        <f>SUMIF('Project List-RRP'!$B:$B,$B134,'Project List-RRP'!D:D)*Inflation!$K$10/1000</f>
        <v>0</v>
      </c>
      <c r="G134" s="50">
        <f>SUMIF('Project List-RRP'!$B:$B,$B134,'Project List-RRP'!E:E)*Inflation!$K$10/1000</f>
        <v>0</v>
      </c>
      <c r="H134" s="50">
        <f>SUMIF('Project List-RRP'!$B:$B,$B134,'Project List-RRP'!F:F)*Inflation!$K$10/1000</f>
        <v>0</v>
      </c>
      <c r="I134" s="50">
        <f>SUMIF('Project List-RRP'!$B:$B,$B134,'Project List-RRP'!G:G)*Inflation!$K$10/1000</f>
        <v>0</v>
      </c>
      <c r="J134" s="50">
        <f>SUMIF('Project List-RRP'!$B:$B,$B134,'Project List-RRP'!H:H)*Inflation!$K$10/1000</f>
        <v>0</v>
      </c>
      <c r="K134" s="50">
        <f>SUMIF('Project List-RRP'!$B:$B,$B134,'Project List-RRP'!I:I)*Inflation!$K$10/1000</f>
        <v>0</v>
      </c>
      <c r="L134" s="50">
        <f>SUMIF('Project List-RRP'!$B:$B,$B134,'Project List-RRP'!J:J)*Inflation!$K$10/1000</f>
        <v>0</v>
      </c>
      <c r="M134" s="75"/>
      <c r="N134" s="75"/>
      <c r="O134" s="75"/>
    </row>
    <row r="135" spans="1:15" x14ac:dyDescent="0.2">
      <c r="A135" s="75"/>
      <c r="B135" s="47" t="s">
        <v>317</v>
      </c>
      <c r="C135" s="48" t="s">
        <v>318</v>
      </c>
      <c r="D135" s="75"/>
      <c r="E135" s="75"/>
      <c r="F135" s="50">
        <f>SUMIF('Project List-RRP'!$B:$B,$B135,'Project List-RRP'!D:D)*Inflation!$K$10/1000</f>
        <v>0</v>
      </c>
      <c r="G135" s="50">
        <f>SUMIF('Project List-RRP'!$B:$B,$B135,'Project List-RRP'!E:E)*Inflation!$K$10/1000</f>
        <v>0</v>
      </c>
      <c r="H135" s="50">
        <f>SUMIF('Project List-RRP'!$B:$B,$B135,'Project List-RRP'!F:F)*Inflation!$K$10/1000</f>
        <v>0</v>
      </c>
      <c r="I135" s="50">
        <f>SUMIF('Project List-RRP'!$B:$B,$B135,'Project List-RRP'!G:G)*Inflation!$K$10/1000</f>
        <v>0</v>
      </c>
      <c r="J135" s="50">
        <f>SUMIF('Project List-RRP'!$B:$B,$B135,'Project List-RRP'!H:H)*Inflation!$K$10/1000</f>
        <v>0</v>
      </c>
      <c r="K135" s="50">
        <f>SUMIF('Project List-RRP'!$B:$B,$B135,'Project List-RRP'!I:I)*Inflation!$K$10/1000</f>
        <v>0</v>
      </c>
      <c r="L135" s="50">
        <f>SUMIF('Project List-RRP'!$B:$B,$B135,'Project List-RRP'!J:J)*Inflation!$K$10/1000</f>
        <v>0</v>
      </c>
      <c r="M135" s="75"/>
      <c r="N135" s="75"/>
      <c r="O135" s="75"/>
    </row>
    <row r="136" spans="1:15" x14ac:dyDescent="0.2">
      <c r="A136" s="75"/>
      <c r="B136" s="47" t="s">
        <v>319</v>
      </c>
      <c r="C136" s="48" t="s">
        <v>320</v>
      </c>
      <c r="D136" s="75"/>
      <c r="E136" s="75"/>
      <c r="F136" s="50">
        <f>SUMIF('Project List-RRP'!$B:$B,$B136,'Project List-RRP'!D:D)*Inflation!$K$10/1000</f>
        <v>0</v>
      </c>
      <c r="G136" s="50">
        <f>SUMIF('Project List-RRP'!$B:$B,$B136,'Project List-RRP'!E:E)*Inflation!$K$10/1000</f>
        <v>0</v>
      </c>
      <c r="H136" s="50">
        <f>SUMIF('Project List-RRP'!$B:$B,$B136,'Project List-RRP'!F:F)*Inflation!$K$10/1000</f>
        <v>0</v>
      </c>
      <c r="I136" s="50">
        <f>SUMIF('Project List-RRP'!$B:$B,$B136,'Project List-RRP'!G:G)*Inflation!$K$10/1000</f>
        <v>0</v>
      </c>
      <c r="J136" s="50">
        <f>SUMIF('Project List-RRP'!$B:$B,$B136,'Project List-RRP'!H:H)*Inflation!$K$10/1000</f>
        <v>0</v>
      </c>
      <c r="K136" s="50">
        <f>SUMIF('Project List-RRP'!$B:$B,$B136,'Project List-RRP'!I:I)*Inflation!$K$10/1000</f>
        <v>0</v>
      </c>
      <c r="L136" s="50">
        <f>SUMIF('Project List-RRP'!$B:$B,$B136,'Project List-RRP'!J:J)*Inflation!$K$10/1000</f>
        <v>0</v>
      </c>
      <c r="M136" s="75"/>
      <c r="N136" s="75"/>
      <c r="O136" s="75"/>
    </row>
    <row r="137" spans="1:15" x14ac:dyDescent="0.2">
      <c r="A137" s="75"/>
      <c r="B137" s="47" t="s">
        <v>321</v>
      </c>
      <c r="C137" s="48" t="s">
        <v>322</v>
      </c>
      <c r="D137" s="75"/>
      <c r="E137" s="75"/>
      <c r="F137" s="50">
        <f>SUMIF('Project List-RRP'!$B:$B,$B137,'Project List-RRP'!D:D)*Inflation!$K$10/1000</f>
        <v>0</v>
      </c>
      <c r="G137" s="50">
        <f>SUMIF('Project List-RRP'!$B:$B,$B137,'Project List-RRP'!E:E)*Inflation!$K$10/1000</f>
        <v>0</v>
      </c>
      <c r="H137" s="50">
        <f>SUMIF('Project List-RRP'!$B:$B,$B137,'Project List-RRP'!F:F)*Inflation!$K$10/1000</f>
        <v>0</v>
      </c>
      <c r="I137" s="50">
        <f>SUMIF('Project List-RRP'!$B:$B,$B137,'Project List-RRP'!G:G)*Inflation!$K$10/1000</f>
        <v>0</v>
      </c>
      <c r="J137" s="50">
        <f>SUMIF('Project List-RRP'!$B:$B,$B137,'Project List-RRP'!H:H)*Inflation!$K$10/1000</f>
        <v>0</v>
      </c>
      <c r="K137" s="50">
        <f>SUMIF('Project List-RRP'!$B:$B,$B137,'Project List-RRP'!I:I)*Inflation!$K$10/1000</f>
        <v>0</v>
      </c>
      <c r="L137" s="50">
        <f>SUMIF('Project List-RRP'!$B:$B,$B137,'Project List-RRP'!J:J)*Inflation!$K$10/1000</f>
        <v>0</v>
      </c>
      <c r="M137" s="75"/>
      <c r="N137" s="75"/>
      <c r="O137" s="75"/>
    </row>
    <row r="138" spans="1:15" x14ac:dyDescent="0.2">
      <c r="A138" s="75"/>
      <c r="B138" s="47" t="s">
        <v>323</v>
      </c>
      <c r="C138" s="48" t="s">
        <v>324</v>
      </c>
      <c r="D138" s="75"/>
      <c r="E138" s="75"/>
      <c r="F138" s="50">
        <f>SUMIF('Project List-RRP'!$B:$B,$B138,'Project List-RRP'!D:D)*Inflation!$K$10/1000</f>
        <v>0</v>
      </c>
      <c r="G138" s="50">
        <f>SUMIF('Project List-RRP'!$B:$B,$B138,'Project List-RRP'!E:E)*Inflation!$K$10/1000</f>
        <v>0</v>
      </c>
      <c r="H138" s="50">
        <f>SUMIF('Project List-RRP'!$B:$B,$B138,'Project List-RRP'!F:F)*Inflation!$K$10/1000</f>
        <v>0</v>
      </c>
      <c r="I138" s="50">
        <f>SUMIF('Project List-RRP'!$B:$B,$B138,'Project List-RRP'!G:G)*Inflation!$K$10/1000</f>
        <v>0</v>
      </c>
      <c r="J138" s="50">
        <f>SUMIF('Project List-RRP'!$B:$B,$B138,'Project List-RRP'!H:H)*Inflation!$K$10/1000</f>
        <v>0</v>
      </c>
      <c r="K138" s="50">
        <f>SUMIF('Project List-RRP'!$B:$B,$B138,'Project List-RRP'!I:I)*Inflation!$K$10/1000</f>
        <v>0</v>
      </c>
      <c r="L138" s="50">
        <f>SUMIF('Project List-RRP'!$B:$B,$B138,'Project List-RRP'!J:J)*Inflation!$K$10/1000</f>
        <v>0</v>
      </c>
      <c r="M138" s="75"/>
      <c r="N138" s="75"/>
      <c r="O138" s="75"/>
    </row>
    <row r="139" spans="1:15" x14ac:dyDescent="0.2">
      <c r="A139" s="75"/>
      <c r="B139" s="47" t="s">
        <v>325</v>
      </c>
      <c r="C139" s="48" t="s">
        <v>326</v>
      </c>
      <c r="D139" s="75"/>
      <c r="E139" s="75"/>
      <c r="F139" s="50">
        <f>SUMIF('Project List-RRP'!$B:$B,$B139,'Project List-RRP'!D:D)*Inflation!$K$10/1000</f>
        <v>0</v>
      </c>
      <c r="G139" s="50">
        <f>SUMIF('Project List-RRP'!$B:$B,$B139,'Project List-RRP'!E:E)*Inflation!$K$10/1000</f>
        <v>0</v>
      </c>
      <c r="H139" s="50">
        <f>SUMIF('Project List-RRP'!$B:$B,$B139,'Project List-RRP'!F:F)*Inflation!$K$10/1000</f>
        <v>0</v>
      </c>
      <c r="I139" s="50">
        <f>SUMIF('Project List-RRP'!$B:$B,$B139,'Project List-RRP'!G:G)*Inflation!$K$10/1000</f>
        <v>0</v>
      </c>
      <c r="J139" s="50">
        <f>SUMIF('Project List-RRP'!$B:$B,$B139,'Project List-RRP'!H:H)*Inflation!$K$10/1000</f>
        <v>0</v>
      </c>
      <c r="K139" s="50">
        <f>SUMIF('Project List-RRP'!$B:$B,$B139,'Project List-RRP'!I:I)*Inflation!$K$10/1000</f>
        <v>0</v>
      </c>
      <c r="L139" s="50">
        <f>SUMIF('Project List-RRP'!$B:$B,$B139,'Project List-RRP'!J:J)*Inflation!$K$10/1000</f>
        <v>0</v>
      </c>
      <c r="M139" s="75"/>
      <c r="N139" s="75"/>
      <c r="O139" s="75"/>
    </row>
    <row r="140" spans="1:15" x14ac:dyDescent="0.2">
      <c r="A140" s="75"/>
      <c r="B140" s="47" t="s">
        <v>327</v>
      </c>
      <c r="C140" s="48" t="s">
        <v>328</v>
      </c>
      <c r="D140" s="75"/>
      <c r="E140" s="75"/>
      <c r="F140" s="50">
        <f>SUMIF('Project List-RRP'!$B:$B,$B140,'Project List-RRP'!D:D)*Inflation!$K$10/1000</f>
        <v>0</v>
      </c>
      <c r="G140" s="50">
        <f>SUMIF('Project List-RRP'!$B:$B,$B140,'Project List-RRP'!E:E)*Inflation!$K$10/1000</f>
        <v>0</v>
      </c>
      <c r="H140" s="50">
        <f>SUMIF('Project List-RRP'!$B:$B,$B140,'Project List-RRP'!F:F)*Inflation!$K$10/1000</f>
        <v>0</v>
      </c>
      <c r="I140" s="50">
        <f>SUMIF('Project List-RRP'!$B:$B,$B140,'Project List-RRP'!G:G)*Inflation!$K$10/1000</f>
        <v>0</v>
      </c>
      <c r="J140" s="50">
        <f>SUMIF('Project List-RRP'!$B:$B,$B140,'Project List-RRP'!H:H)*Inflation!$K$10/1000</f>
        <v>0</v>
      </c>
      <c r="K140" s="50">
        <f>SUMIF('Project List-RRP'!$B:$B,$B140,'Project List-RRP'!I:I)*Inflation!$K$10/1000</f>
        <v>0</v>
      </c>
      <c r="L140" s="50">
        <f>SUMIF('Project List-RRP'!$B:$B,$B140,'Project List-RRP'!J:J)*Inflation!$K$10/1000</f>
        <v>0</v>
      </c>
      <c r="M140" s="75"/>
      <c r="N140" s="75"/>
      <c r="O140" s="75"/>
    </row>
    <row r="141" spans="1:15" x14ac:dyDescent="0.2">
      <c r="A141" s="75"/>
      <c r="B141" s="47" t="s">
        <v>329</v>
      </c>
      <c r="C141" s="48" t="s">
        <v>330</v>
      </c>
      <c r="D141" s="75"/>
      <c r="E141" s="75"/>
      <c r="F141" s="50">
        <f>SUMIF('Project List-RRP'!$B:$B,$B141,'Project List-RRP'!D:D)*Inflation!$K$10/1000</f>
        <v>0</v>
      </c>
      <c r="G141" s="50">
        <f>SUMIF('Project List-RRP'!$B:$B,$B141,'Project List-RRP'!E:E)*Inflation!$K$10/1000</f>
        <v>0</v>
      </c>
      <c r="H141" s="50">
        <f>SUMIF('Project List-RRP'!$B:$B,$B141,'Project List-RRP'!F:F)*Inflation!$K$10/1000</f>
        <v>0</v>
      </c>
      <c r="I141" s="50">
        <f>SUMIF('Project List-RRP'!$B:$B,$B141,'Project List-RRP'!G:G)*Inflation!$K$10/1000</f>
        <v>0</v>
      </c>
      <c r="J141" s="50">
        <f>SUMIF('Project List-RRP'!$B:$B,$B141,'Project List-RRP'!H:H)*Inflation!$K$10/1000</f>
        <v>0</v>
      </c>
      <c r="K141" s="50">
        <f>SUMIF('Project List-RRP'!$B:$B,$B141,'Project List-RRP'!I:I)*Inflation!$K$10/1000</f>
        <v>0</v>
      </c>
      <c r="L141" s="50">
        <f>SUMIF('Project List-RRP'!$B:$B,$B141,'Project List-RRP'!J:J)*Inflation!$K$10/1000</f>
        <v>0</v>
      </c>
      <c r="M141" s="75"/>
      <c r="N141" s="75"/>
      <c r="O141" s="75"/>
    </row>
    <row r="142" spans="1:15" x14ac:dyDescent="0.2">
      <c r="A142" s="75"/>
      <c r="B142" s="47" t="s">
        <v>331</v>
      </c>
      <c r="C142" s="48" t="s">
        <v>332</v>
      </c>
      <c r="D142" s="75"/>
      <c r="E142" s="75"/>
      <c r="F142" s="50">
        <f>SUMIF('Project List-RRP'!$B:$B,$B142,'Project List-RRP'!D:D)*Inflation!$K$10/1000</f>
        <v>0</v>
      </c>
      <c r="G142" s="50">
        <f>SUMIF('Project List-RRP'!$B:$B,$B142,'Project List-RRP'!E:E)*Inflation!$K$10/1000</f>
        <v>0</v>
      </c>
      <c r="H142" s="50">
        <f>SUMIF('Project List-RRP'!$B:$B,$B142,'Project List-RRP'!F:F)*Inflation!$K$10/1000</f>
        <v>0</v>
      </c>
      <c r="I142" s="50">
        <f>SUMIF('Project List-RRP'!$B:$B,$B142,'Project List-RRP'!G:G)*Inflation!$K$10/1000</f>
        <v>0</v>
      </c>
      <c r="J142" s="50">
        <f>SUMIF('Project List-RRP'!$B:$B,$B142,'Project List-RRP'!H:H)*Inflation!$K$10/1000</f>
        <v>0</v>
      </c>
      <c r="K142" s="50">
        <f>SUMIF('Project List-RRP'!$B:$B,$B142,'Project List-RRP'!I:I)*Inflation!$K$10/1000</f>
        <v>0</v>
      </c>
      <c r="L142" s="50">
        <f>SUMIF('Project List-RRP'!$B:$B,$B142,'Project List-RRP'!J:J)*Inflation!$K$10/1000</f>
        <v>0</v>
      </c>
      <c r="M142" s="75"/>
      <c r="N142" s="75"/>
      <c r="O142" s="75"/>
    </row>
    <row r="143" spans="1:15" x14ac:dyDescent="0.2">
      <c r="A143" s="75"/>
      <c r="B143" s="47" t="s">
        <v>333</v>
      </c>
      <c r="C143" s="48" t="s">
        <v>334</v>
      </c>
      <c r="D143" s="75"/>
      <c r="E143" s="75"/>
      <c r="F143" s="50">
        <f>SUMIF('Project List-RRP'!$B:$B,$B143,'Project List-RRP'!D:D)*Inflation!$K$10/1000</f>
        <v>0</v>
      </c>
      <c r="G143" s="50">
        <f>SUMIF('Project List-RRP'!$B:$B,$B143,'Project List-RRP'!E:E)*Inflation!$K$10/1000</f>
        <v>0</v>
      </c>
      <c r="H143" s="50">
        <f>SUMIF('Project List-RRP'!$B:$B,$B143,'Project List-RRP'!F:F)*Inflation!$K$10/1000</f>
        <v>0</v>
      </c>
      <c r="I143" s="50">
        <f>SUMIF('Project List-RRP'!$B:$B,$B143,'Project List-RRP'!G:G)*Inflation!$K$10/1000</f>
        <v>0</v>
      </c>
      <c r="J143" s="50">
        <f>SUMIF('Project List-RRP'!$B:$B,$B143,'Project List-RRP'!H:H)*Inflation!$K$10/1000</f>
        <v>0</v>
      </c>
      <c r="K143" s="50">
        <f>SUMIF('Project List-RRP'!$B:$B,$B143,'Project List-RRP'!I:I)*Inflation!$K$10/1000</f>
        <v>0</v>
      </c>
      <c r="L143" s="50">
        <f>SUMIF('Project List-RRP'!$B:$B,$B143,'Project List-RRP'!J:J)*Inflation!$K$10/1000</f>
        <v>0</v>
      </c>
      <c r="M143" s="75"/>
      <c r="N143" s="75"/>
      <c r="O143" s="75"/>
    </row>
    <row r="144" spans="1:15" x14ac:dyDescent="0.2">
      <c r="A144" s="75"/>
      <c r="B144" s="47" t="s">
        <v>335</v>
      </c>
      <c r="C144" s="48" t="s">
        <v>336</v>
      </c>
      <c r="D144" s="75"/>
      <c r="E144" s="75"/>
      <c r="F144" s="50">
        <f>SUMIF('Project List-RRP'!$B:$B,$B144,'Project List-RRP'!D:D)*Inflation!$K$10/1000</f>
        <v>0</v>
      </c>
      <c r="G144" s="50">
        <f>SUMIF('Project List-RRP'!$B:$B,$B144,'Project List-RRP'!E:E)*Inflation!$K$10/1000</f>
        <v>0</v>
      </c>
      <c r="H144" s="50">
        <f>SUMIF('Project List-RRP'!$B:$B,$B144,'Project List-RRP'!F:F)*Inflation!$K$10/1000</f>
        <v>0</v>
      </c>
      <c r="I144" s="50">
        <f>SUMIF('Project List-RRP'!$B:$B,$B144,'Project List-RRP'!G:G)*Inflation!$K$10/1000</f>
        <v>0</v>
      </c>
      <c r="J144" s="50">
        <f>SUMIF('Project List-RRP'!$B:$B,$B144,'Project List-RRP'!H:H)*Inflation!$K$10/1000</f>
        <v>0</v>
      </c>
      <c r="K144" s="50">
        <f>SUMIF('Project List-RRP'!$B:$B,$B144,'Project List-RRP'!I:I)*Inflation!$K$10/1000</f>
        <v>0</v>
      </c>
      <c r="L144" s="50">
        <f>SUMIF('Project List-RRP'!$B:$B,$B144,'Project List-RRP'!J:J)*Inflation!$K$10/1000</f>
        <v>0</v>
      </c>
      <c r="M144" s="75"/>
      <c r="N144" s="75"/>
      <c r="O144" s="75"/>
    </row>
    <row r="145" spans="1:15" x14ac:dyDescent="0.2">
      <c r="A145" s="75"/>
      <c r="B145" s="47" t="s">
        <v>337</v>
      </c>
      <c r="C145" s="48" t="s">
        <v>338</v>
      </c>
      <c r="D145" s="75"/>
      <c r="E145" s="75"/>
      <c r="F145" s="50">
        <f>SUMIF('Project List-RRP'!$B:$B,$B145,'Project List-RRP'!D:D)*Inflation!$K$10/1000</f>
        <v>0</v>
      </c>
      <c r="G145" s="50">
        <f>SUMIF('Project List-RRP'!$B:$B,$B145,'Project List-RRP'!E:E)*Inflation!$K$10/1000</f>
        <v>0</v>
      </c>
      <c r="H145" s="50">
        <f>SUMIF('Project List-RRP'!$B:$B,$B145,'Project List-RRP'!F:F)*Inflation!$K$10/1000</f>
        <v>0</v>
      </c>
      <c r="I145" s="50">
        <f>SUMIF('Project List-RRP'!$B:$B,$B145,'Project List-RRP'!G:G)*Inflation!$K$10/1000</f>
        <v>0</v>
      </c>
      <c r="J145" s="50">
        <f>SUMIF('Project List-RRP'!$B:$B,$B145,'Project List-RRP'!H:H)*Inflation!$K$10/1000</f>
        <v>0</v>
      </c>
      <c r="K145" s="50">
        <f>SUMIF('Project List-RRP'!$B:$B,$B145,'Project List-RRP'!I:I)*Inflation!$K$10/1000</f>
        <v>0</v>
      </c>
      <c r="L145" s="50">
        <f>SUMIF('Project List-RRP'!$B:$B,$B145,'Project List-RRP'!J:J)*Inflation!$K$10/1000</f>
        <v>0</v>
      </c>
      <c r="M145" s="75"/>
      <c r="N145" s="75"/>
      <c r="O145" s="75"/>
    </row>
    <row r="146" spans="1:15" x14ac:dyDescent="0.2">
      <c r="A146" s="75"/>
      <c r="B146" s="47" t="s">
        <v>339</v>
      </c>
      <c r="C146" s="48" t="s">
        <v>340</v>
      </c>
      <c r="D146" s="75"/>
      <c r="E146" s="75"/>
      <c r="F146" s="50">
        <f>SUMIF('Project List-RRP'!$B:$B,$B146,'Project List-RRP'!D:D)*Inflation!$K$10/1000</f>
        <v>0</v>
      </c>
      <c r="G146" s="50">
        <f>SUMIF('Project List-RRP'!$B:$B,$B146,'Project List-RRP'!E:E)*Inflation!$K$10/1000</f>
        <v>0</v>
      </c>
      <c r="H146" s="50">
        <f>SUMIF('Project List-RRP'!$B:$B,$B146,'Project List-RRP'!F:F)*Inflation!$K$10/1000</f>
        <v>0</v>
      </c>
      <c r="I146" s="50">
        <f>SUMIF('Project List-RRP'!$B:$B,$B146,'Project List-RRP'!G:G)*Inflation!$K$10/1000</f>
        <v>0</v>
      </c>
      <c r="J146" s="50">
        <f>SUMIF('Project List-RRP'!$B:$B,$B146,'Project List-RRP'!H:H)*Inflation!$K$10/1000</f>
        <v>0</v>
      </c>
      <c r="K146" s="50">
        <f>SUMIF('Project List-RRP'!$B:$B,$B146,'Project List-RRP'!I:I)*Inflation!$K$10/1000</f>
        <v>0</v>
      </c>
      <c r="L146" s="50">
        <f>SUMIF('Project List-RRP'!$B:$B,$B146,'Project List-RRP'!J:J)*Inflation!$K$10/1000</f>
        <v>0</v>
      </c>
      <c r="M146" s="75"/>
      <c r="N146" s="75"/>
      <c r="O146" s="75"/>
    </row>
    <row r="147" spans="1:15" x14ac:dyDescent="0.2">
      <c r="A147" s="75"/>
      <c r="B147" s="47" t="s">
        <v>341</v>
      </c>
      <c r="C147" s="48" t="s">
        <v>342</v>
      </c>
      <c r="D147" s="75"/>
      <c r="E147" s="75"/>
      <c r="F147" s="50">
        <f>SUMIF('Project List-RRP'!$B:$B,$B147,'Project List-RRP'!D:D)*Inflation!$K$10/1000</f>
        <v>0</v>
      </c>
      <c r="G147" s="50">
        <f>SUMIF('Project List-RRP'!$B:$B,$B147,'Project List-RRP'!E:E)*Inflation!$K$10/1000</f>
        <v>0</v>
      </c>
      <c r="H147" s="50">
        <f>SUMIF('Project List-RRP'!$B:$B,$B147,'Project List-RRP'!F:F)*Inflation!$K$10/1000</f>
        <v>0</v>
      </c>
      <c r="I147" s="50">
        <f>SUMIF('Project List-RRP'!$B:$B,$B147,'Project List-RRP'!G:G)*Inflation!$K$10/1000</f>
        <v>0</v>
      </c>
      <c r="J147" s="50">
        <f>SUMIF('Project List-RRP'!$B:$B,$B147,'Project List-RRP'!H:H)*Inflation!$K$10/1000</f>
        <v>0</v>
      </c>
      <c r="K147" s="50">
        <f>SUMIF('Project List-RRP'!$B:$B,$B147,'Project List-RRP'!I:I)*Inflation!$K$10/1000</f>
        <v>0</v>
      </c>
      <c r="L147" s="50">
        <f>SUMIF('Project List-RRP'!$B:$B,$B147,'Project List-RRP'!J:J)*Inflation!$K$10/1000</f>
        <v>0</v>
      </c>
      <c r="M147" s="75"/>
      <c r="N147" s="75"/>
      <c r="O147" s="75"/>
    </row>
    <row r="148" spans="1:15" x14ac:dyDescent="0.2">
      <c r="A148" s="75"/>
      <c r="B148" s="47" t="s">
        <v>343</v>
      </c>
      <c r="C148" s="48" t="s">
        <v>344</v>
      </c>
      <c r="D148" s="75"/>
      <c r="E148" s="75"/>
      <c r="F148" s="50">
        <f>SUMIF('Project List-RRP'!$B:$B,$B148,'Project List-RRP'!D:D)*Inflation!$K$10/1000</f>
        <v>0</v>
      </c>
      <c r="G148" s="50">
        <f>SUMIF('Project List-RRP'!$B:$B,$B148,'Project List-RRP'!E:E)*Inflation!$K$10/1000</f>
        <v>0</v>
      </c>
      <c r="H148" s="50">
        <f>SUMIF('Project List-RRP'!$B:$B,$B148,'Project List-RRP'!F:F)*Inflation!$K$10/1000</f>
        <v>0</v>
      </c>
      <c r="I148" s="50">
        <f>SUMIF('Project List-RRP'!$B:$B,$B148,'Project List-RRP'!G:G)*Inflation!$K$10/1000</f>
        <v>0</v>
      </c>
      <c r="J148" s="50">
        <f>SUMIF('Project List-RRP'!$B:$B,$B148,'Project List-RRP'!H:H)*Inflation!$K$10/1000</f>
        <v>0</v>
      </c>
      <c r="K148" s="50">
        <f>SUMIF('Project List-RRP'!$B:$B,$B148,'Project List-RRP'!I:I)*Inflation!$K$10/1000</f>
        <v>0</v>
      </c>
      <c r="L148" s="50">
        <f>SUMIF('Project List-RRP'!$B:$B,$B148,'Project List-RRP'!J:J)*Inflation!$K$10/1000</f>
        <v>0</v>
      </c>
      <c r="M148" s="75"/>
      <c r="N148" s="75"/>
      <c r="O148" s="75"/>
    </row>
    <row r="149" spans="1:15" x14ac:dyDescent="0.2">
      <c r="A149" s="75"/>
      <c r="B149" s="47" t="s">
        <v>345</v>
      </c>
      <c r="C149" s="48" t="s">
        <v>346</v>
      </c>
      <c r="D149" s="75"/>
      <c r="E149" s="75"/>
      <c r="F149" s="50">
        <f>SUMIF('Project List-RRP'!$B:$B,$B149,'Project List-RRP'!D:D)*Inflation!$K$10/1000</f>
        <v>0</v>
      </c>
      <c r="G149" s="50">
        <f>SUMIF('Project List-RRP'!$B:$B,$B149,'Project List-RRP'!E:E)*Inflation!$K$10/1000</f>
        <v>0</v>
      </c>
      <c r="H149" s="50">
        <f>SUMIF('Project List-RRP'!$B:$B,$B149,'Project List-RRP'!F:F)*Inflation!$K$10/1000</f>
        <v>0</v>
      </c>
      <c r="I149" s="50">
        <f>SUMIF('Project List-RRP'!$B:$B,$B149,'Project List-RRP'!G:G)*Inflation!$K$10/1000</f>
        <v>0</v>
      </c>
      <c r="J149" s="50">
        <f>SUMIF('Project List-RRP'!$B:$B,$B149,'Project List-RRP'!H:H)*Inflation!$K$10/1000</f>
        <v>0</v>
      </c>
      <c r="K149" s="50">
        <f>SUMIF('Project List-RRP'!$B:$B,$B149,'Project List-RRP'!I:I)*Inflation!$K$10/1000</f>
        <v>0</v>
      </c>
      <c r="L149" s="50">
        <f>SUMIF('Project List-RRP'!$B:$B,$B149,'Project List-RRP'!J:J)*Inflation!$K$10/1000</f>
        <v>0</v>
      </c>
      <c r="M149" s="75"/>
      <c r="N149" s="75"/>
      <c r="O149" s="75"/>
    </row>
    <row r="150" spans="1:15" x14ac:dyDescent="0.2">
      <c r="A150" s="75"/>
      <c r="B150" s="47" t="s">
        <v>347</v>
      </c>
      <c r="C150" s="48" t="s">
        <v>348</v>
      </c>
      <c r="D150" s="75"/>
      <c r="E150" s="75"/>
      <c r="F150" s="50">
        <f>SUMIF('Project List-RRP'!$B:$B,$B150,'Project List-RRP'!D:D)*Inflation!$K$10/1000</f>
        <v>0</v>
      </c>
      <c r="G150" s="50">
        <f>SUMIF('Project List-RRP'!$B:$B,$B150,'Project List-RRP'!E:E)*Inflation!$K$10/1000</f>
        <v>0</v>
      </c>
      <c r="H150" s="50">
        <f>SUMIF('Project List-RRP'!$B:$B,$B150,'Project List-RRP'!F:F)*Inflation!$K$10/1000</f>
        <v>0</v>
      </c>
      <c r="I150" s="50">
        <f>SUMIF('Project List-RRP'!$B:$B,$B150,'Project List-RRP'!G:G)*Inflation!$K$10/1000</f>
        <v>0</v>
      </c>
      <c r="J150" s="50">
        <f>SUMIF('Project List-RRP'!$B:$B,$B150,'Project List-RRP'!H:H)*Inflation!$K$10/1000</f>
        <v>0</v>
      </c>
      <c r="K150" s="50">
        <f>SUMIF('Project List-RRP'!$B:$B,$B150,'Project List-RRP'!I:I)*Inflation!$K$10/1000</f>
        <v>0</v>
      </c>
      <c r="L150" s="50">
        <f>SUMIF('Project List-RRP'!$B:$B,$B150,'Project List-RRP'!J:J)*Inflation!$K$10/1000</f>
        <v>0</v>
      </c>
      <c r="M150" s="75"/>
      <c r="N150" s="75"/>
      <c r="O150" s="75"/>
    </row>
    <row r="151" spans="1:15" x14ac:dyDescent="0.2">
      <c r="A151" s="75"/>
      <c r="B151" s="47" t="s">
        <v>349</v>
      </c>
      <c r="C151" s="48" t="s">
        <v>350</v>
      </c>
      <c r="D151" s="75"/>
      <c r="E151" s="75"/>
      <c r="F151" s="50">
        <f>SUMIF('Project List-RRP'!$B:$B,$B151,'Project List-RRP'!D:D)*Inflation!$K$10/1000</f>
        <v>0</v>
      </c>
      <c r="G151" s="50">
        <f>SUMIF('Project List-RRP'!$B:$B,$B151,'Project List-RRP'!E:E)*Inflation!$K$10/1000</f>
        <v>0</v>
      </c>
      <c r="H151" s="50">
        <f>SUMIF('Project List-RRP'!$B:$B,$B151,'Project List-RRP'!F:F)*Inflation!$K$10/1000</f>
        <v>0</v>
      </c>
      <c r="I151" s="50">
        <f>SUMIF('Project List-RRP'!$B:$B,$B151,'Project List-RRP'!G:G)*Inflation!$K$10/1000</f>
        <v>0</v>
      </c>
      <c r="J151" s="50">
        <f>SUMIF('Project List-RRP'!$B:$B,$B151,'Project List-RRP'!H:H)*Inflation!$K$10/1000</f>
        <v>0</v>
      </c>
      <c r="K151" s="50">
        <f>SUMIF('Project List-RRP'!$B:$B,$B151,'Project List-RRP'!I:I)*Inflation!$K$10/1000</f>
        <v>0</v>
      </c>
      <c r="L151" s="50">
        <f>SUMIF('Project List-RRP'!$B:$B,$B151,'Project List-RRP'!J:J)*Inflation!$K$10/1000</f>
        <v>0</v>
      </c>
      <c r="M151" s="75"/>
      <c r="N151" s="75"/>
      <c r="O151" s="75"/>
    </row>
    <row r="152" spans="1:15" x14ac:dyDescent="0.2">
      <c r="A152" s="75"/>
      <c r="B152" s="47" t="s">
        <v>351</v>
      </c>
      <c r="C152" s="48" t="s">
        <v>352</v>
      </c>
      <c r="D152" s="75"/>
      <c r="E152" s="75"/>
      <c r="F152" s="50">
        <f>SUMIF('Project List-RRP'!$B:$B,$B152,'Project List-RRP'!D:D)*Inflation!$K$10/1000</f>
        <v>0</v>
      </c>
      <c r="G152" s="50">
        <f>SUMIF('Project List-RRP'!$B:$B,$B152,'Project List-RRP'!E:E)*Inflation!$K$10/1000</f>
        <v>0</v>
      </c>
      <c r="H152" s="50">
        <f>SUMIF('Project List-RRP'!$B:$B,$B152,'Project List-RRP'!F:F)*Inflation!$K$10/1000</f>
        <v>0</v>
      </c>
      <c r="I152" s="50">
        <f>SUMIF('Project List-RRP'!$B:$B,$B152,'Project List-RRP'!G:G)*Inflation!$K$10/1000</f>
        <v>0</v>
      </c>
      <c r="J152" s="50">
        <f>SUMIF('Project List-RRP'!$B:$B,$B152,'Project List-RRP'!H:H)*Inflation!$K$10/1000</f>
        <v>0</v>
      </c>
      <c r="K152" s="50">
        <f>SUMIF('Project List-RRP'!$B:$B,$B152,'Project List-RRP'!I:I)*Inflation!$K$10/1000</f>
        <v>0</v>
      </c>
      <c r="L152" s="50">
        <f>SUMIF('Project List-RRP'!$B:$B,$B152,'Project List-RRP'!J:J)*Inflation!$K$10/1000</f>
        <v>0</v>
      </c>
      <c r="M152" s="75"/>
      <c r="N152" s="75"/>
      <c r="O152" s="75"/>
    </row>
    <row r="153" spans="1:15" x14ac:dyDescent="0.2">
      <c r="A153" s="75"/>
      <c r="B153" s="47" t="s">
        <v>353</v>
      </c>
      <c r="C153" s="48" t="s">
        <v>354</v>
      </c>
      <c r="D153" s="75"/>
      <c r="E153" s="75"/>
      <c r="F153" s="50">
        <f>SUMIF('Project List-RRP'!$B:$B,$B153,'Project List-RRP'!D:D)*Inflation!$K$10/1000</f>
        <v>0</v>
      </c>
      <c r="G153" s="50">
        <f>SUMIF('Project List-RRP'!$B:$B,$B153,'Project List-RRP'!E:E)*Inflation!$K$10/1000</f>
        <v>0</v>
      </c>
      <c r="H153" s="50">
        <f>SUMIF('Project List-RRP'!$B:$B,$B153,'Project List-RRP'!F:F)*Inflation!$K$10/1000</f>
        <v>0</v>
      </c>
      <c r="I153" s="50">
        <f>SUMIF('Project List-RRP'!$B:$B,$B153,'Project List-RRP'!G:G)*Inflation!$K$10/1000</f>
        <v>0</v>
      </c>
      <c r="J153" s="50">
        <f>SUMIF('Project List-RRP'!$B:$B,$B153,'Project List-RRP'!H:H)*Inflation!$K$10/1000</f>
        <v>0</v>
      </c>
      <c r="K153" s="50">
        <f>SUMIF('Project List-RRP'!$B:$B,$B153,'Project List-RRP'!I:I)*Inflation!$K$10/1000</f>
        <v>0</v>
      </c>
      <c r="L153" s="50">
        <f>SUMIF('Project List-RRP'!$B:$B,$B153,'Project List-RRP'!J:J)*Inflation!$K$10/1000</f>
        <v>0</v>
      </c>
      <c r="M153" s="75"/>
      <c r="N153" s="75"/>
      <c r="O153" s="75"/>
    </row>
    <row r="154" spans="1:15" x14ac:dyDescent="0.2">
      <c r="A154" s="75"/>
      <c r="B154" s="47" t="s">
        <v>355</v>
      </c>
      <c r="C154" s="48" t="s">
        <v>356</v>
      </c>
      <c r="D154" s="75"/>
      <c r="E154" s="75"/>
      <c r="F154" s="50">
        <f>SUMIF('Project List-RRP'!$B:$B,$B154,'Project List-RRP'!D:D)*Inflation!$K$10/1000</f>
        <v>0</v>
      </c>
      <c r="G154" s="50">
        <f>SUMIF('Project List-RRP'!$B:$B,$B154,'Project List-RRP'!E:E)*Inflation!$K$10/1000</f>
        <v>0</v>
      </c>
      <c r="H154" s="50">
        <f>SUMIF('Project List-RRP'!$B:$B,$B154,'Project List-RRP'!F:F)*Inflation!$K$10/1000</f>
        <v>0</v>
      </c>
      <c r="I154" s="50">
        <f>SUMIF('Project List-RRP'!$B:$B,$B154,'Project List-RRP'!G:G)*Inflation!$K$10/1000</f>
        <v>0</v>
      </c>
      <c r="J154" s="50">
        <f>SUMIF('Project List-RRP'!$B:$B,$B154,'Project List-RRP'!H:H)*Inflation!$K$10/1000</f>
        <v>0</v>
      </c>
      <c r="K154" s="50">
        <f>SUMIF('Project List-RRP'!$B:$B,$B154,'Project List-RRP'!I:I)*Inflation!$K$10/1000</f>
        <v>0</v>
      </c>
      <c r="L154" s="50">
        <f>SUMIF('Project List-RRP'!$B:$B,$B154,'Project List-RRP'!J:J)*Inflation!$K$10/1000</f>
        <v>0</v>
      </c>
      <c r="M154" s="75"/>
      <c r="N154" s="75"/>
      <c r="O154" s="75"/>
    </row>
    <row r="155" spans="1:15" x14ac:dyDescent="0.2">
      <c r="A155" s="75"/>
      <c r="B155" s="47" t="s">
        <v>357</v>
      </c>
      <c r="C155" s="48" t="s">
        <v>358</v>
      </c>
      <c r="D155" s="75"/>
      <c r="E155" s="75"/>
      <c r="F155" s="50">
        <f>SUMIF('Project List-RRP'!$B:$B,$B155,'Project List-RRP'!D:D)*Inflation!$K$10/1000</f>
        <v>0</v>
      </c>
      <c r="G155" s="50">
        <f>SUMIF('Project List-RRP'!$B:$B,$B155,'Project List-RRP'!E:E)*Inflation!$K$10/1000</f>
        <v>0</v>
      </c>
      <c r="H155" s="50">
        <f>SUMIF('Project List-RRP'!$B:$B,$B155,'Project List-RRP'!F:F)*Inflation!$K$10/1000</f>
        <v>0</v>
      </c>
      <c r="I155" s="50">
        <f>SUMIF('Project List-RRP'!$B:$B,$B155,'Project List-RRP'!G:G)*Inflation!$K$10/1000</f>
        <v>0</v>
      </c>
      <c r="J155" s="50">
        <f>SUMIF('Project List-RRP'!$B:$B,$B155,'Project List-RRP'!H:H)*Inflation!$K$10/1000</f>
        <v>0</v>
      </c>
      <c r="K155" s="50">
        <f>SUMIF('Project List-RRP'!$B:$B,$B155,'Project List-RRP'!I:I)*Inflation!$K$10/1000</f>
        <v>0</v>
      </c>
      <c r="L155" s="50">
        <f>SUMIF('Project List-RRP'!$B:$B,$B155,'Project List-RRP'!J:J)*Inflation!$K$10/1000</f>
        <v>0</v>
      </c>
      <c r="M155" s="75"/>
      <c r="N155" s="75"/>
      <c r="O155" s="75"/>
    </row>
    <row r="156" spans="1:15" x14ac:dyDescent="0.2">
      <c r="A156" s="75"/>
      <c r="B156" s="47" t="s">
        <v>359</v>
      </c>
      <c r="C156" s="48" t="s">
        <v>360</v>
      </c>
      <c r="D156" s="75"/>
      <c r="E156" s="75"/>
      <c r="F156" s="50">
        <f>SUMIF('Project List-RRP'!$B:$B,$B156,'Project List-RRP'!D:D)*Inflation!$K$10/1000</f>
        <v>0</v>
      </c>
      <c r="G156" s="50">
        <f>SUMIF('Project List-RRP'!$B:$B,$B156,'Project List-RRP'!E:E)*Inflation!$K$10/1000</f>
        <v>0</v>
      </c>
      <c r="H156" s="50">
        <f>SUMIF('Project List-RRP'!$B:$B,$B156,'Project List-RRP'!F:F)*Inflation!$K$10/1000</f>
        <v>0</v>
      </c>
      <c r="I156" s="50">
        <f>SUMIF('Project List-RRP'!$B:$B,$B156,'Project List-RRP'!G:G)*Inflation!$K$10/1000</f>
        <v>0</v>
      </c>
      <c r="J156" s="50">
        <f>SUMIF('Project List-RRP'!$B:$B,$B156,'Project List-RRP'!H:H)*Inflation!$K$10/1000</f>
        <v>0</v>
      </c>
      <c r="K156" s="50">
        <f>SUMIF('Project List-RRP'!$B:$B,$B156,'Project List-RRP'!I:I)*Inflation!$K$10/1000</f>
        <v>0</v>
      </c>
      <c r="L156" s="50">
        <f>SUMIF('Project List-RRP'!$B:$B,$B156,'Project List-RRP'!J:J)*Inflation!$K$10/1000</f>
        <v>0</v>
      </c>
      <c r="M156" s="75"/>
      <c r="N156" s="75"/>
      <c r="O156" s="75"/>
    </row>
    <row r="157" spans="1:15" x14ac:dyDescent="0.2">
      <c r="A157" s="75"/>
      <c r="B157" s="47" t="s">
        <v>361</v>
      </c>
      <c r="C157" s="48" t="s">
        <v>362</v>
      </c>
      <c r="D157" s="75"/>
      <c r="E157" s="75"/>
      <c r="F157" s="50">
        <f>SUMIF('Project List-RRP'!$B:$B,$B157,'Project List-RRP'!D:D)*Inflation!$K$10/1000</f>
        <v>0</v>
      </c>
      <c r="G157" s="50">
        <f>SUMIF('Project List-RRP'!$B:$B,$B157,'Project List-RRP'!E:E)*Inflation!$K$10/1000</f>
        <v>0</v>
      </c>
      <c r="H157" s="50">
        <f>SUMIF('Project List-RRP'!$B:$B,$B157,'Project List-RRP'!F:F)*Inflation!$K$10/1000</f>
        <v>0</v>
      </c>
      <c r="I157" s="50">
        <f>SUMIF('Project List-RRP'!$B:$B,$B157,'Project List-RRP'!G:G)*Inflation!$K$10/1000</f>
        <v>0</v>
      </c>
      <c r="J157" s="50">
        <f>SUMIF('Project List-RRP'!$B:$B,$B157,'Project List-RRP'!H:H)*Inflation!$K$10/1000</f>
        <v>0</v>
      </c>
      <c r="K157" s="50">
        <f>SUMIF('Project List-RRP'!$B:$B,$B157,'Project List-RRP'!I:I)*Inflation!$K$10/1000</f>
        <v>0</v>
      </c>
      <c r="L157" s="50">
        <f>SUMIF('Project List-RRP'!$B:$B,$B157,'Project List-RRP'!J:J)*Inflation!$K$10/1000</f>
        <v>0</v>
      </c>
      <c r="M157" s="75"/>
      <c r="N157" s="75"/>
      <c r="O157" s="75"/>
    </row>
    <row r="158" spans="1:15" x14ac:dyDescent="0.2">
      <c r="A158" s="75"/>
      <c r="B158" s="47" t="s">
        <v>430</v>
      </c>
      <c r="C158" s="48" t="s">
        <v>431</v>
      </c>
      <c r="D158" s="75"/>
      <c r="E158" s="75"/>
      <c r="F158" s="50">
        <f>SUMIF('Project List-RRP'!$B:$B,$B158,'Project List-RRP'!D:D)*Inflation!$K$10/1000</f>
        <v>0</v>
      </c>
      <c r="G158" s="50">
        <f>SUMIF('Project List-RRP'!$B:$B,$B158,'Project List-RRP'!E:E)*Inflation!$K$10/1000</f>
        <v>0</v>
      </c>
      <c r="H158" s="50">
        <f>SUMIF('Project List-RRP'!$B:$B,$B158,'Project List-RRP'!F:F)*Inflation!$K$10/1000</f>
        <v>0</v>
      </c>
      <c r="I158" s="50">
        <f>SUMIF('Project List-RRP'!$B:$B,$B158,'Project List-RRP'!G:G)*Inflation!$K$10/1000</f>
        <v>0</v>
      </c>
      <c r="J158" s="50">
        <f>SUMIF('Project List-RRP'!$B:$B,$B158,'Project List-RRP'!H:H)*Inflation!$K$10/1000</f>
        <v>0</v>
      </c>
      <c r="K158" s="50">
        <f>SUMIF('Project List-RRP'!$B:$B,$B158,'Project List-RRP'!I:I)*Inflation!$K$10/1000</f>
        <v>0</v>
      </c>
      <c r="L158" s="50">
        <f>SUMIF('Project List-RRP'!$B:$B,$B158,'Project List-RRP'!J:J)*Inflation!$K$10/1000</f>
        <v>0</v>
      </c>
      <c r="M158" s="75"/>
      <c r="N158" s="75"/>
      <c r="O158" s="75"/>
    </row>
    <row r="159" spans="1:15" x14ac:dyDescent="0.2">
      <c r="A159" s="75"/>
      <c r="B159" s="47" t="s">
        <v>363</v>
      </c>
      <c r="C159" s="48" t="s">
        <v>364</v>
      </c>
      <c r="D159" s="75"/>
      <c r="E159" s="75"/>
      <c r="F159" s="50">
        <f>SUMIF('Project List-RRP'!$B:$B,$B159,'Project List-RRP'!D:D)*Inflation!$K$10/1000</f>
        <v>0</v>
      </c>
      <c r="G159" s="50">
        <f>SUMIF('Project List-RRP'!$B:$B,$B159,'Project List-RRP'!E:E)*Inflation!$K$10/1000</f>
        <v>0</v>
      </c>
      <c r="H159" s="50">
        <f>SUMIF('Project List-RRP'!$B:$B,$B159,'Project List-RRP'!F:F)*Inflation!$K$10/1000</f>
        <v>0</v>
      </c>
      <c r="I159" s="50">
        <f>SUMIF('Project List-RRP'!$B:$B,$B159,'Project List-RRP'!G:G)*Inflation!$K$10/1000</f>
        <v>0</v>
      </c>
      <c r="J159" s="50">
        <f>SUMIF('Project List-RRP'!$B:$B,$B159,'Project List-RRP'!H:H)*Inflation!$K$10/1000</f>
        <v>0</v>
      </c>
      <c r="K159" s="50">
        <f>SUMIF('Project List-RRP'!$B:$B,$B159,'Project List-RRP'!I:I)*Inflation!$K$10/1000</f>
        <v>0</v>
      </c>
      <c r="L159" s="50">
        <f>SUMIF('Project List-RRP'!$B:$B,$B159,'Project List-RRP'!J:J)*Inflation!$K$10/1000</f>
        <v>0</v>
      </c>
      <c r="M159" s="75"/>
      <c r="N159" s="75"/>
      <c r="O159" s="75"/>
    </row>
    <row r="160" spans="1:15" x14ac:dyDescent="0.2">
      <c r="A160" s="75"/>
      <c r="B160" s="47" t="s">
        <v>365</v>
      </c>
      <c r="C160" s="48" t="s">
        <v>366</v>
      </c>
      <c r="D160" s="75"/>
      <c r="E160" s="75"/>
      <c r="F160" s="50">
        <f>SUMIF('Project List-RRP'!$B:$B,$B160,'Project List-RRP'!D:D)*Inflation!$K$10/1000</f>
        <v>0</v>
      </c>
      <c r="G160" s="50">
        <f>SUMIF('Project List-RRP'!$B:$B,$B160,'Project List-RRP'!E:E)*Inflation!$K$10/1000</f>
        <v>0</v>
      </c>
      <c r="H160" s="50">
        <f>SUMIF('Project List-RRP'!$B:$B,$B160,'Project List-RRP'!F:F)*Inflation!$K$10/1000</f>
        <v>0</v>
      </c>
      <c r="I160" s="50">
        <f>SUMIF('Project List-RRP'!$B:$B,$B160,'Project List-RRP'!G:G)*Inflation!$K$10/1000</f>
        <v>0</v>
      </c>
      <c r="J160" s="50">
        <f>SUMIF('Project List-RRP'!$B:$B,$B160,'Project List-RRP'!H:H)*Inflation!$K$10/1000</f>
        <v>0</v>
      </c>
      <c r="K160" s="50">
        <f>SUMIF('Project List-RRP'!$B:$B,$B160,'Project List-RRP'!I:I)*Inflation!$K$10/1000</f>
        <v>0</v>
      </c>
      <c r="L160" s="50">
        <f>SUMIF('Project List-RRP'!$B:$B,$B160,'Project List-RRP'!J:J)*Inflation!$K$10/1000</f>
        <v>0</v>
      </c>
      <c r="M160" s="75"/>
      <c r="N160" s="75"/>
      <c r="O160" s="75"/>
    </row>
    <row r="161" spans="1:15" x14ac:dyDescent="0.2">
      <c r="A161" s="75"/>
      <c r="B161" s="47" t="s">
        <v>367</v>
      </c>
      <c r="C161" s="48" t="s">
        <v>368</v>
      </c>
      <c r="D161" s="75"/>
      <c r="E161" s="75"/>
      <c r="F161" s="50">
        <f>SUMIF('Project List-RRP'!$B:$B,$B161,'Project List-RRP'!D:D)*Inflation!$K$10/1000</f>
        <v>0</v>
      </c>
      <c r="G161" s="50">
        <f>SUMIF('Project List-RRP'!$B:$B,$B161,'Project List-RRP'!E:E)*Inflation!$K$10/1000</f>
        <v>0</v>
      </c>
      <c r="H161" s="50">
        <f>SUMIF('Project List-RRP'!$B:$B,$B161,'Project List-RRP'!F:F)*Inflation!$K$10/1000</f>
        <v>0</v>
      </c>
      <c r="I161" s="50">
        <f>SUMIF('Project List-RRP'!$B:$B,$B161,'Project List-RRP'!G:G)*Inflation!$K$10/1000</f>
        <v>0</v>
      </c>
      <c r="J161" s="50">
        <f>SUMIF('Project List-RRP'!$B:$B,$B161,'Project List-RRP'!H:H)*Inflation!$K$10/1000</f>
        <v>0</v>
      </c>
      <c r="K161" s="50">
        <f>SUMIF('Project List-RRP'!$B:$B,$B161,'Project List-RRP'!I:I)*Inflation!$K$10/1000</f>
        <v>0</v>
      </c>
      <c r="L161" s="50">
        <f>SUMIF('Project List-RRP'!$B:$B,$B161,'Project List-RRP'!J:J)*Inflation!$K$10/1000</f>
        <v>0</v>
      </c>
      <c r="M161" s="75"/>
      <c r="N161" s="75"/>
      <c r="O161" s="75"/>
    </row>
    <row r="162" spans="1:15" x14ac:dyDescent="0.2">
      <c r="A162" s="75"/>
      <c r="B162" s="47" t="s">
        <v>369</v>
      </c>
      <c r="C162" s="48" t="s">
        <v>370</v>
      </c>
      <c r="D162" s="75"/>
      <c r="E162" s="75"/>
      <c r="F162" s="50">
        <f>SUMIF('Project List-RRP'!$B:$B,$B162,'Project List-RRP'!D:D)*Inflation!$K$10/1000</f>
        <v>0</v>
      </c>
      <c r="G162" s="50">
        <f>SUMIF('Project List-RRP'!$B:$B,$B162,'Project List-RRP'!E:E)*Inflation!$K$10/1000</f>
        <v>0</v>
      </c>
      <c r="H162" s="50">
        <f>SUMIF('Project List-RRP'!$B:$B,$B162,'Project List-RRP'!F:F)*Inflation!$K$10/1000</f>
        <v>0</v>
      </c>
      <c r="I162" s="50">
        <f>SUMIF('Project List-RRP'!$B:$B,$B162,'Project List-RRP'!G:G)*Inflation!$K$10/1000</f>
        <v>0</v>
      </c>
      <c r="J162" s="50">
        <f>SUMIF('Project List-RRP'!$B:$B,$B162,'Project List-RRP'!H:H)*Inflation!$K$10/1000</f>
        <v>0</v>
      </c>
      <c r="K162" s="50">
        <f>SUMIF('Project List-RRP'!$B:$B,$B162,'Project List-RRP'!I:I)*Inflation!$K$10/1000</f>
        <v>0</v>
      </c>
      <c r="L162" s="50">
        <f>SUMIF('Project List-RRP'!$B:$B,$B162,'Project List-RRP'!J:J)*Inflation!$K$10/1000</f>
        <v>0</v>
      </c>
      <c r="M162" s="75"/>
      <c r="N162" s="75"/>
      <c r="O162" s="75"/>
    </row>
    <row r="163" spans="1:15" x14ac:dyDescent="0.2">
      <c r="A163" s="75"/>
      <c r="B163" s="47" t="s">
        <v>371</v>
      </c>
      <c r="C163" s="48" t="s">
        <v>372</v>
      </c>
      <c r="D163" s="75"/>
      <c r="E163" s="75"/>
      <c r="F163" s="50">
        <f>SUMIF('Project List-RRP'!$B:$B,$B163,'Project List-RRP'!D:D)*Inflation!$K$10/1000</f>
        <v>0</v>
      </c>
      <c r="G163" s="50">
        <f>SUMIF('Project List-RRP'!$B:$B,$B163,'Project List-RRP'!E:E)*Inflation!$K$10/1000</f>
        <v>0</v>
      </c>
      <c r="H163" s="50">
        <f>SUMIF('Project List-RRP'!$B:$B,$B163,'Project List-RRP'!F:F)*Inflation!$K$10/1000</f>
        <v>0</v>
      </c>
      <c r="I163" s="50">
        <f>SUMIF('Project List-RRP'!$B:$B,$B163,'Project List-RRP'!G:G)*Inflation!$K$10/1000</f>
        <v>0</v>
      </c>
      <c r="J163" s="50">
        <f>SUMIF('Project List-RRP'!$B:$B,$B163,'Project List-RRP'!H:H)*Inflation!$K$10/1000</f>
        <v>0</v>
      </c>
      <c r="K163" s="50">
        <f>SUMIF('Project List-RRP'!$B:$B,$B163,'Project List-RRP'!I:I)*Inflation!$K$10/1000</f>
        <v>0</v>
      </c>
      <c r="L163" s="50">
        <f>SUMIF('Project List-RRP'!$B:$B,$B163,'Project List-RRP'!J:J)*Inflation!$K$10/1000</f>
        <v>0</v>
      </c>
      <c r="M163" s="75"/>
      <c r="N163" s="75"/>
      <c r="O163" s="75"/>
    </row>
    <row r="164" spans="1:15" x14ac:dyDescent="0.2">
      <c r="A164" s="75"/>
      <c r="B164" s="47" t="s">
        <v>373</v>
      </c>
      <c r="C164" s="48" t="s">
        <v>374</v>
      </c>
      <c r="D164" s="75"/>
      <c r="E164" s="75"/>
      <c r="F164" s="50">
        <f>SUMIF('Project List-RRP'!$B:$B,$B164,'Project List-RRP'!D:D)*Inflation!$K$10/1000</f>
        <v>0</v>
      </c>
      <c r="G164" s="50">
        <f>SUMIF('Project List-RRP'!$B:$B,$B164,'Project List-RRP'!E:E)*Inflation!$K$10/1000</f>
        <v>0</v>
      </c>
      <c r="H164" s="50">
        <f>SUMIF('Project List-RRP'!$B:$B,$B164,'Project List-RRP'!F:F)*Inflation!$K$10/1000</f>
        <v>0</v>
      </c>
      <c r="I164" s="50">
        <f>SUMIF('Project List-RRP'!$B:$B,$B164,'Project List-RRP'!G:G)*Inflation!$K$10/1000</f>
        <v>0</v>
      </c>
      <c r="J164" s="50">
        <f>SUMIF('Project List-RRP'!$B:$B,$B164,'Project List-RRP'!H:H)*Inflation!$K$10/1000</f>
        <v>0</v>
      </c>
      <c r="K164" s="50">
        <f>SUMIF('Project List-RRP'!$B:$B,$B164,'Project List-RRP'!I:I)*Inflation!$K$10/1000</f>
        <v>0</v>
      </c>
      <c r="L164" s="50">
        <f>SUMIF('Project List-RRP'!$B:$B,$B164,'Project List-RRP'!J:J)*Inflation!$K$10/1000</f>
        <v>0</v>
      </c>
      <c r="M164" s="75"/>
      <c r="N164" s="75"/>
      <c r="O164" s="75"/>
    </row>
    <row r="165" spans="1:15" x14ac:dyDescent="0.2">
      <c r="A165" s="75"/>
      <c r="B165" s="47" t="s">
        <v>375</v>
      </c>
      <c r="C165" s="48" t="s">
        <v>376</v>
      </c>
      <c r="D165" s="75"/>
      <c r="E165" s="75"/>
      <c r="F165" s="50">
        <f>SUMIF('Project List-RRP'!$B:$B,$B165,'Project List-RRP'!D:D)*Inflation!$K$10/1000</f>
        <v>0</v>
      </c>
      <c r="G165" s="50">
        <f>SUMIF('Project List-RRP'!$B:$B,$B165,'Project List-RRP'!E:E)*Inflation!$K$10/1000</f>
        <v>0</v>
      </c>
      <c r="H165" s="50">
        <f>SUMIF('Project List-RRP'!$B:$B,$B165,'Project List-RRP'!F:F)*Inflation!$K$10/1000</f>
        <v>0</v>
      </c>
      <c r="I165" s="50">
        <f>SUMIF('Project List-RRP'!$B:$B,$B165,'Project List-RRP'!G:G)*Inflation!$K$10/1000</f>
        <v>0</v>
      </c>
      <c r="J165" s="50">
        <f>SUMIF('Project List-RRP'!$B:$B,$B165,'Project List-RRP'!H:H)*Inflation!$K$10/1000</f>
        <v>0</v>
      </c>
      <c r="K165" s="50">
        <f>SUMIF('Project List-RRP'!$B:$B,$B165,'Project List-RRP'!I:I)*Inflation!$K$10/1000</f>
        <v>0</v>
      </c>
      <c r="L165" s="50">
        <f>SUMIF('Project List-RRP'!$B:$B,$B165,'Project List-RRP'!J:J)*Inflation!$K$10/1000</f>
        <v>0</v>
      </c>
      <c r="M165" s="75"/>
      <c r="N165" s="75"/>
      <c r="O165" s="75"/>
    </row>
    <row r="166" spans="1:15" x14ac:dyDescent="0.2">
      <c r="A166" s="75"/>
      <c r="B166" s="47" t="s">
        <v>377</v>
      </c>
      <c r="C166" s="48" t="s">
        <v>378</v>
      </c>
      <c r="D166" s="75"/>
      <c r="E166" s="75"/>
      <c r="F166" s="50">
        <f>SUMIF('Project List-RRP'!$B:$B,$B166,'Project List-RRP'!D:D)*Inflation!$K$10/1000</f>
        <v>0</v>
      </c>
      <c r="G166" s="50">
        <f>SUMIF('Project List-RRP'!$B:$B,$B166,'Project List-RRP'!E:E)*Inflation!$K$10/1000</f>
        <v>0</v>
      </c>
      <c r="H166" s="50">
        <f>SUMIF('Project List-RRP'!$B:$B,$B166,'Project List-RRP'!F:F)*Inflation!$K$10/1000</f>
        <v>0</v>
      </c>
      <c r="I166" s="50">
        <f>SUMIF('Project List-RRP'!$B:$B,$B166,'Project List-RRP'!G:G)*Inflation!$K$10/1000</f>
        <v>0</v>
      </c>
      <c r="J166" s="50">
        <f>SUMIF('Project List-RRP'!$B:$B,$B166,'Project List-RRP'!H:H)*Inflation!$K$10/1000</f>
        <v>0</v>
      </c>
      <c r="K166" s="50">
        <f>SUMIF('Project List-RRP'!$B:$B,$B166,'Project List-RRP'!I:I)*Inflation!$K$10/1000</f>
        <v>0</v>
      </c>
      <c r="L166" s="50">
        <f>SUMIF('Project List-RRP'!$B:$B,$B166,'Project List-RRP'!J:J)*Inflation!$K$10/1000</f>
        <v>0</v>
      </c>
      <c r="M166" s="75"/>
      <c r="N166" s="75"/>
      <c r="O166" s="75"/>
    </row>
    <row r="167" spans="1:15" x14ac:dyDescent="0.2">
      <c r="A167" s="75"/>
      <c r="B167" s="47" t="s">
        <v>379</v>
      </c>
      <c r="C167" s="48" t="s">
        <v>380</v>
      </c>
      <c r="D167" s="75"/>
      <c r="E167" s="75"/>
      <c r="F167" s="50">
        <f>SUMIF('Project List-RRP'!$B:$B,$B167,'Project List-RRP'!D:D)*Inflation!$K$10/1000</f>
        <v>0</v>
      </c>
      <c r="G167" s="50">
        <f>SUMIF('Project List-RRP'!$B:$B,$B167,'Project List-RRP'!E:E)*Inflation!$K$10/1000</f>
        <v>0</v>
      </c>
      <c r="H167" s="50">
        <f>SUMIF('Project List-RRP'!$B:$B,$B167,'Project List-RRP'!F:F)*Inflation!$K$10/1000</f>
        <v>0</v>
      </c>
      <c r="I167" s="50">
        <f>SUMIF('Project List-RRP'!$B:$B,$B167,'Project List-RRP'!G:G)*Inflation!$K$10/1000</f>
        <v>0</v>
      </c>
      <c r="J167" s="50">
        <f>SUMIF('Project List-RRP'!$B:$B,$B167,'Project List-RRP'!H:H)*Inflation!$K$10/1000</f>
        <v>0</v>
      </c>
      <c r="K167" s="50">
        <f>SUMIF('Project List-RRP'!$B:$B,$B167,'Project List-RRP'!I:I)*Inflation!$K$10/1000</f>
        <v>0</v>
      </c>
      <c r="L167" s="50">
        <f>SUMIF('Project List-RRP'!$B:$B,$B167,'Project List-RRP'!J:J)*Inflation!$K$10/1000</f>
        <v>0</v>
      </c>
      <c r="M167" s="75"/>
      <c r="N167" s="75"/>
      <c r="O167" s="75"/>
    </row>
    <row r="168" spans="1:15" x14ac:dyDescent="0.2">
      <c r="A168" s="75"/>
      <c r="B168" s="47" t="s">
        <v>381</v>
      </c>
      <c r="C168" s="48" t="s">
        <v>382</v>
      </c>
      <c r="D168" s="75"/>
      <c r="E168" s="75"/>
      <c r="F168" s="50">
        <f>SUMIF('Project List-RRP'!$B:$B,$B168,'Project List-RRP'!D:D)*Inflation!$K$10/1000</f>
        <v>0</v>
      </c>
      <c r="G168" s="50">
        <f>SUMIF('Project List-RRP'!$B:$B,$B168,'Project List-RRP'!E:E)*Inflation!$K$10/1000</f>
        <v>0</v>
      </c>
      <c r="H168" s="50">
        <f>SUMIF('Project List-RRP'!$B:$B,$B168,'Project List-RRP'!F:F)*Inflation!$K$10/1000</f>
        <v>0</v>
      </c>
      <c r="I168" s="50">
        <f>SUMIF('Project List-RRP'!$B:$B,$B168,'Project List-RRP'!G:G)*Inflation!$K$10/1000</f>
        <v>0</v>
      </c>
      <c r="J168" s="50">
        <f>SUMIF('Project List-RRP'!$B:$B,$B168,'Project List-RRP'!H:H)*Inflation!$K$10/1000</f>
        <v>0</v>
      </c>
      <c r="K168" s="50">
        <f>SUMIF('Project List-RRP'!$B:$B,$B168,'Project List-RRP'!I:I)*Inflation!$K$10/1000</f>
        <v>0</v>
      </c>
      <c r="L168" s="50">
        <f>SUMIF('Project List-RRP'!$B:$B,$B168,'Project List-RRP'!J:J)*Inflation!$K$10/1000</f>
        <v>0</v>
      </c>
      <c r="M168" s="75"/>
      <c r="N168" s="75"/>
      <c r="O168" s="75"/>
    </row>
    <row r="169" spans="1:15" x14ac:dyDescent="0.2">
      <c r="A169" s="75"/>
      <c r="B169" s="47" t="s">
        <v>383</v>
      </c>
      <c r="C169" s="48" t="s">
        <v>384</v>
      </c>
      <c r="D169" s="75"/>
      <c r="E169" s="75"/>
      <c r="F169" s="50">
        <f>SUMIF('Project List-RRP'!$B:$B,$B169,'Project List-RRP'!D:D)*Inflation!$K$10/1000</f>
        <v>0</v>
      </c>
      <c r="G169" s="50">
        <f>SUMIF('Project List-RRP'!$B:$B,$B169,'Project List-RRP'!E:E)*Inflation!$K$10/1000</f>
        <v>0</v>
      </c>
      <c r="H169" s="50">
        <f>SUMIF('Project List-RRP'!$B:$B,$B169,'Project List-RRP'!F:F)*Inflation!$K$10/1000</f>
        <v>0</v>
      </c>
      <c r="I169" s="50">
        <f>SUMIF('Project List-RRP'!$B:$B,$B169,'Project List-RRP'!G:G)*Inflation!$K$10/1000</f>
        <v>0</v>
      </c>
      <c r="J169" s="50">
        <f>SUMIF('Project List-RRP'!$B:$B,$B169,'Project List-RRP'!H:H)*Inflation!$K$10/1000</f>
        <v>0</v>
      </c>
      <c r="K169" s="50">
        <f>SUMIF('Project List-RRP'!$B:$B,$B169,'Project List-RRP'!I:I)*Inflation!$K$10/1000</f>
        <v>0</v>
      </c>
      <c r="L169" s="50">
        <f>SUMIF('Project List-RRP'!$B:$B,$B169,'Project List-RRP'!J:J)*Inflation!$K$10/1000</f>
        <v>0</v>
      </c>
      <c r="M169" s="75"/>
      <c r="N169" s="75"/>
      <c r="O169" s="75"/>
    </row>
    <row r="170" spans="1:15" x14ac:dyDescent="0.2">
      <c r="A170" s="75"/>
      <c r="B170" s="47" t="s">
        <v>385</v>
      </c>
      <c r="C170" s="48" t="s">
        <v>386</v>
      </c>
      <c r="D170" s="75"/>
      <c r="E170" s="75"/>
      <c r="F170" s="50">
        <f>SUMIF('Project List-RRP'!$B:$B,$B170,'Project List-RRP'!D:D)*Inflation!$K$10/1000</f>
        <v>0</v>
      </c>
      <c r="G170" s="50">
        <f>SUMIF('Project List-RRP'!$B:$B,$B170,'Project List-RRP'!E:E)*Inflation!$K$10/1000</f>
        <v>0</v>
      </c>
      <c r="H170" s="50">
        <f>SUMIF('Project List-RRP'!$B:$B,$B170,'Project List-RRP'!F:F)*Inflation!$K$10/1000</f>
        <v>0</v>
      </c>
      <c r="I170" s="50">
        <f>SUMIF('Project List-RRP'!$B:$B,$B170,'Project List-RRP'!G:G)*Inflation!$K$10/1000</f>
        <v>0</v>
      </c>
      <c r="J170" s="50">
        <f>SUMIF('Project List-RRP'!$B:$B,$B170,'Project List-RRP'!H:H)*Inflation!$K$10/1000</f>
        <v>0</v>
      </c>
      <c r="K170" s="50">
        <f>SUMIF('Project List-RRP'!$B:$B,$B170,'Project List-RRP'!I:I)*Inflation!$K$10/1000</f>
        <v>0</v>
      </c>
      <c r="L170" s="50">
        <f>SUMIF('Project List-RRP'!$B:$B,$B170,'Project List-RRP'!J:J)*Inflation!$K$10/1000</f>
        <v>0</v>
      </c>
      <c r="M170" s="75"/>
      <c r="N170" s="75"/>
      <c r="O170" s="75"/>
    </row>
    <row r="171" spans="1:15" x14ac:dyDescent="0.2">
      <c r="A171" s="75"/>
      <c r="B171" s="47" t="s">
        <v>387</v>
      </c>
      <c r="C171" s="48" t="s">
        <v>388</v>
      </c>
      <c r="D171" s="75"/>
      <c r="E171" s="75"/>
      <c r="F171" s="50">
        <f>SUMIF('Project List-RRP'!$B:$B,$B171,'Project List-RRP'!D:D)*Inflation!$K$10/1000</f>
        <v>0</v>
      </c>
      <c r="G171" s="50">
        <f>SUMIF('Project List-RRP'!$B:$B,$B171,'Project List-RRP'!E:E)*Inflation!$K$10/1000</f>
        <v>0</v>
      </c>
      <c r="H171" s="50">
        <f>SUMIF('Project List-RRP'!$B:$B,$B171,'Project List-RRP'!F:F)*Inflation!$K$10/1000</f>
        <v>0</v>
      </c>
      <c r="I171" s="50">
        <f>SUMIF('Project List-RRP'!$B:$B,$B171,'Project List-RRP'!G:G)*Inflation!$K$10/1000</f>
        <v>0</v>
      </c>
      <c r="J171" s="50">
        <f>SUMIF('Project List-RRP'!$B:$B,$B171,'Project List-RRP'!H:H)*Inflation!$K$10/1000</f>
        <v>0</v>
      </c>
      <c r="K171" s="50">
        <f>SUMIF('Project List-RRP'!$B:$B,$B171,'Project List-RRP'!I:I)*Inflation!$K$10/1000</f>
        <v>0</v>
      </c>
      <c r="L171" s="50">
        <f>SUMIF('Project List-RRP'!$B:$B,$B171,'Project List-RRP'!J:J)*Inflation!$K$10/1000</f>
        <v>0</v>
      </c>
      <c r="M171" s="75"/>
      <c r="N171" s="75"/>
      <c r="O171" s="75"/>
    </row>
    <row r="172" spans="1:15" x14ac:dyDescent="0.2">
      <c r="A172" s="75"/>
      <c r="B172" s="47" t="s">
        <v>389</v>
      </c>
      <c r="C172" s="48" t="s">
        <v>390</v>
      </c>
      <c r="D172" s="75"/>
      <c r="E172" s="75"/>
      <c r="F172" s="50">
        <f>SUMIF('Project List-RRP'!$B:$B,$B172,'Project List-RRP'!D:D)*Inflation!$K$10/1000</f>
        <v>0</v>
      </c>
      <c r="G172" s="50">
        <f>SUMIF('Project List-RRP'!$B:$B,$B172,'Project List-RRP'!E:E)*Inflation!$K$10/1000</f>
        <v>0</v>
      </c>
      <c r="H172" s="50">
        <f>SUMIF('Project List-RRP'!$B:$B,$B172,'Project List-RRP'!F:F)*Inflation!$K$10/1000</f>
        <v>1990.4501213846897</v>
      </c>
      <c r="I172" s="50">
        <f>SUMIF('Project List-RRP'!$B:$B,$B172,'Project List-RRP'!G:G)*Inflation!$K$10/1000</f>
        <v>1819.1337841502816</v>
      </c>
      <c r="J172" s="50">
        <f>SUMIF('Project List-RRP'!$B:$B,$B172,'Project List-RRP'!H:H)*Inflation!$K$10/1000</f>
        <v>1849.9584122177787</v>
      </c>
      <c r="K172" s="50">
        <f>SUMIF('Project List-RRP'!$B:$B,$B172,'Project List-RRP'!I:I)*Inflation!$K$10/1000</f>
        <v>1983.9303261722912</v>
      </c>
      <c r="L172" s="50">
        <f>SUMIF('Project List-RRP'!$B:$B,$B172,'Project List-RRP'!J:J)*Inflation!$K$10/1000</f>
        <v>2579.7109127106323</v>
      </c>
      <c r="M172" s="75"/>
      <c r="N172" s="75"/>
      <c r="O172" s="75"/>
    </row>
    <row r="173" spans="1:15" x14ac:dyDescent="0.2">
      <c r="A173" s="75"/>
      <c r="B173" s="47" t="s">
        <v>391</v>
      </c>
      <c r="C173" s="48" t="s">
        <v>392</v>
      </c>
      <c r="D173" s="75"/>
      <c r="E173" s="75"/>
      <c r="F173" s="50">
        <f>SUMIF('Project List-RRP'!$B:$B,$B173,'Project List-RRP'!D:D)*Inflation!$K$10/1000</f>
        <v>0</v>
      </c>
      <c r="G173" s="50">
        <f>SUMIF('Project List-RRP'!$B:$B,$B173,'Project List-RRP'!E:E)*Inflation!$K$10/1000</f>
        <v>0</v>
      </c>
      <c r="H173" s="50">
        <f>SUMIF('Project List-RRP'!$B:$B,$B173,'Project List-RRP'!F:F)*Inflation!$K$10/1000</f>
        <v>0</v>
      </c>
      <c r="I173" s="50">
        <f>SUMIF('Project List-RRP'!$B:$B,$B173,'Project List-RRP'!G:G)*Inflation!$K$10/1000</f>
        <v>0</v>
      </c>
      <c r="J173" s="50">
        <f>SUMIF('Project List-RRP'!$B:$B,$B173,'Project List-RRP'!H:H)*Inflation!$K$10/1000</f>
        <v>0</v>
      </c>
      <c r="K173" s="50">
        <f>SUMIF('Project List-RRP'!$B:$B,$B173,'Project List-RRP'!I:I)*Inflation!$K$10/1000</f>
        <v>0</v>
      </c>
      <c r="L173" s="50">
        <f>SUMIF('Project List-RRP'!$B:$B,$B173,'Project List-RRP'!J:J)*Inflation!$K$10/1000</f>
        <v>0</v>
      </c>
      <c r="M173" s="75"/>
      <c r="N173" s="75"/>
      <c r="O173" s="75"/>
    </row>
    <row r="174" spans="1:15" x14ac:dyDescent="0.2">
      <c r="A174" s="75"/>
      <c r="B174" s="47" t="s">
        <v>393</v>
      </c>
      <c r="C174" s="48" t="s">
        <v>394</v>
      </c>
      <c r="D174" s="75"/>
      <c r="E174" s="75"/>
      <c r="F174" s="50">
        <f>SUMIF('Project List-RRP'!$B:$B,$B174,'Project List-RRP'!D:D)*Inflation!$K$10/1000</f>
        <v>0</v>
      </c>
      <c r="G174" s="50">
        <f>SUMIF('Project List-RRP'!$B:$B,$B174,'Project List-RRP'!E:E)*Inflation!$K$10/1000</f>
        <v>0</v>
      </c>
      <c r="H174" s="50">
        <f>SUMIF('Project List-RRP'!$B:$B,$B174,'Project List-RRP'!F:F)*Inflation!$K$10/1000</f>
        <v>0</v>
      </c>
      <c r="I174" s="50">
        <f>SUMIF('Project List-RRP'!$B:$B,$B174,'Project List-RRP'!G:G)*Inflation!$K$10/1000</f>
        <v>0</v>
      </c>
      <c r="J174" s="50">
        <f>SUMIF('Project List-RRP'!$B:$B,$B174,'Project List-RRP'!H:H)*Inflation!$K$10/1000</f>
        <v>0</v>
      </c>
      <c r="K174" s="50">
        <f>SUMIF('Project List-RRP'!$B:$B,$B174,'Project List-RRP'!I:I)*Inflation!$K$10/1000</f>
        <v>0</v>
      </c>
      <c r="L174" s="50">
        <f>SUMIF('Project List-RRP'!$B:$B,$B174,'Project List-RRP'!J:J)*Inflation!$K$10/1000</f>
        <v>0</v>
      </c>
      <c r="M174" s="75"/>
      <c r="N174" s="75"/>
      <c r="O174" s="75"/>
    </row>
    <row r="175" spans="1:15" x14ac:dyDescent="0.2">
      <c r="A175" s="75"/>
      <c r="B175" s="47" t="s">
        <v>395</v>
      </c>
      <c r="C175" s="48" t="s">
        <v>396</v>
      </c>
      <c r="D175" s="75"/>
      <c r="E175" s="75"/>
      <c r="F175" s="50">
        <f>SUMIF('Project List-RRP'!$B:$B,$B175,'Project List-RRP'!D:D)*Inflation!$K$10/1000</f>
        <v>0</v>
      </c>
      <c r="G175" s="50">
        <f>SUMIF('Project List-RRP'!$B:$B,$B175,'Project List-RRP'!E:E)*Inflation!$K$10/1000</f>
        <v>0</v>
      </c>
      <c r="H175" s="50">
        <f>SUMIF('Project List-RRP'!$B:$B,$B175,'Project List-RRP'!F:F)*Inflation!$K$10/1000</f>
        <v>0</v>
      </c>
      <c r="I175" s="50">
        <f>SUMIF('Project List-RRP'!$B:$B,$B175,'Project List-RRP'!G:G)*Inflation!$K$10/1000</f>
        <v>0</v>
      </c>
      <c r="J175" s="50">
        <f>SUMIF('Project List-RRP'!$B:$B,$B175,'Project List-RRP'!H:H)*Inflation!$K$10/1000</f>
        <v>0</v>
      </c>
      <c r="K175" s="50">
        <f>SUMIF('Project List-RRP'!$B:$B,$B175,'Project List-RRP'!I:I)*Inflation!$K$10/1000</f>
        <v>0</v>
      </c>
      <c r="L175" s="50">
        <f>SUMIF('Project List-RRP'!$B:$B,$B175,'Project List-RRP'!J:J)*Inflation!$K$10/1000</f>
        <v>0</v>
      </c>
      <c r="M175" s="75"/>
      <c r="N175" s="75"/>
      <c r="O175" s="75"/>
    </row>
    <row r="176" spans="1:15" x14ac:dyDescent="0.2">
      <c r="A176" s="75"/>
      <c r="B176" s="47" t="s">
        <v>397</v>
      </c>
      <c r="C176" s="48" t="s">
        <v>398</v>
      </c>
      <c r="D176" s="75"/>
      <c r="E176" s="75"/>
      <c r="F176" s="50">
        <f>SUMIF('Project List-RRP'!$B:$B,$B176,'Project List-RRP'!D:D)*Inflation!$K$10/1000</f>
        <v>0</v>
      </c>
      <c r="G176" s="50">
        <f>SUMIF('Project List-RRP'!$B:$B,$B176,'Project List-RRP'!E:E)*Inflation!$K$10/1000</f>
        <v>0</v>
      </c>
      <c r="H176" s="50">
        <f>SUMIF('Project List-RRP'!$B:$B,$B176,'Project List-RRP'!F:F)*Inflation!$K$10/1000</f>
        <v>0</v>
      </c>
      <c r="I176" s="50">
        <f>SUMIF('Project List-RRP'!$B:$B,$B176,'Project List-RRP'!G:G)*Inflation!$K$10/1000</f>
        <v>0</v>
      </c>
      <c r="J176" s="50">
        <f>SUMIF('Project List-RRP'!$B:$B,$B176,'Project List-RRP'!H:H)*Inflation!$K$10/1000</f>
        <v>0</v>
      </c>
      <c r="K176" s="50">
        <f>SUMIF('Project List-RRP'!$B:$B,$B176,'Project List-RRP'!I:I)*Inflation!$K$10/1000</f>
        <v>0</v>
      </c>
      <c r="L176" s="50">
        <f>SUMIF('Project List-RRP'!$B:$B,$B176,'Project List-RRP'!J:J)*Inflation!$K$10/1000</f>
        <v>0</v>
      </c>
      <c r="M176" s="75"/>
      <c r="N176" s="75"/>
      <c r="O176" s="75"/>
    </row>
    <row r="177" spans="1:15" x14ac:dyDescent="0.2">
      <c r="A177" s="75"/>
      <c r="B177" s="47" t="s">
        <v>399</v>
      </c>
      <c r="C177" s="48" t="s">
        <v>400</v>
      </c>
      <c r="D177" s="75"/>
      <c r="E177" s="75"/>
      <c r="F177" s="50">
        <f>SUMIF('Project List-RRP'!$B:$B,$B177,'Project List-RRP'!D:D)*Inflation!$K$10/1000</f>
        <v>0</v>
      </c>
      <c r="G177" s="50">
        <f>SUMIF('Project List-RRP'!$B:$B,$B177,'Project List-RRP'!E:E)*Inflation!$K$10/1000</f>
        <v>0</v>
      </c>
      <c r="H177" s="50">
        <f>SUMIF('Project List-RRP'!$B:$B,$B177,'Project List-RRP'!F:F)*Inflation!$K$10/1000</f>
        <v>0</v>
      </c>
      <c r="I177" s="50">
        <f>SUMIF('Project List-RRP'!$B:$B,$B177,'Project List-RRP'!G:G)*Inflation!$K$10/1000</f>
        <v>0</v>
      </c>
      <c r="J177" s="50">
        <f>SUMIF('Project List-RRP'!$B:$B,$B177,'Project List-RRP'!H:H)*Inflation!$K$10/1000</f>
        <v>0</v>
      </c>
      <c r="K177" s="50">
        <f>SUMIF('Project List-RRP'!$B:$B,$B177,'Project List-RRP'!I:I)*Inflation!$K$10/1000</f>
        <v>0</v>
      </c>
      <c r="L177" s="50">
        <f>SUMIF('Project List-RRP'!$B:$B,$B177,'Project List-RRP'!J:J)*Inflation!$K$10/1000</f>
        <v>0</v>
      </c>
      <c r="M177" s="75"/>
      <c r="N177" s="75"/>
      <c r="O177" s="75"/>
    </row>
    <row r="178" spans="1:15" x14ac:dyDescent="0.2">
      <c r="A178" s="75"/>
      <c r="B178" s="47" t="s">
        <v>401</v>
      </c>
      <c r="C178" s="48" t="s">
        <v>402</v>
      </c>
      <c r="D178" s="75"/>
      <c r="E178" s="75"/>
      <c r="F178" s="50">
        <f>SUMIF('Project List-RRP'!$B:$B,$B178,'Project List-RRP'!D:D)*Inflation!$K$10/1000</f>
        <v>0</v>
      </c>
      <c r="G178" s="50">
        <f>SUMIF('Project List-RRP'!$B:$B,$B178,'Project List-RRP'!E:E)*Inflation!$K$10/1000</f>
        <v>0</v>
      </c>
      <c r="H178" s="50">
        <f>SUMIF('Project List-RRP'!$B:$B,$B178,'Project List-RRP'!F:F)*Inflation!$K$10/1000</f>
        <v>0</v>
      </c>
      <c r="I178" s="50">
        <f>SUMIF('Project List-RRP'!$B:$B,$B178,'Project List-RRP'!G:G)*Inflation!$K$10/1000</f>
        <v>0</v>
      </c>
      <c r="J178" s="50">
        <f>SUMIF('Project List-RRP'!$B:$B,$B178,'Project List-RRP'!H:H)*Inflation!$K$10/1000</f>
        <v>0</v>
      </c>
      <c r="K178" s="50">
        <f>SUMIF('Project List-RRP'!$B:$B,$B178,'Project List-RRP'!I:I)*Inflation!$K$10/1000</f>
        <v>0</v>
      </c>
      <c r="L178" s="50">
        <f>SUMIF('Project List-RRP'!$B:$B,$B178,'Project List-RRP'!J:J)*Inflation!$K$10/1000</f>
        <v>0</v>
      </c>
      <c r="M178" s="75"/>
      <c r="N178" s="75"/>
      <c r="O178" s="75"/>
    </row>
    <row r="179" spans="1:15" x14ac:dyDescent="0.2">
      <c r="A179" s="75"/>
      <c r="B179" s="47" t="s">
        <v>403</v>
      </c>
      <c r="C179" s="48" t="s">
        <v>404</v>
      </c>
      <c r="D179" s="75"/>
      <c r="E179" s="75"/>
      <c r="F179" s="50">
        <f>SUMIF('Project List-RRP'!$B:$B,$B179,'Project List-RRP'!D:D)*Inflation!$K$10/1000</f>
        <v>0</v>
      </c>
      <c r="G179" s="50">
        <f>SUMIF('Project List-RRP'!$B:$B,$B179,'Project List-RRP'!E:E)*Inflation!$K$10/1000</f>
        <v>0</v>
      </c>
      <c r="H179" s="50">
        <f>SUMIF('Project List-RRP'!$B:$B,$B179,'Project List-RRP'!F:F)*Inflation!$K$10/1000</f>
        <v>0</v>
      </c>
      <c r="I179" s="50">
        <f>SUMIF('Project List-RRP'!$B:$B,$B179,'Project List-RRP'!G:G)*Inflation!$K$10/1000</f>
        <v>0</v>
      </c>
      <c r="J179" s="50">
        <f>SUMIF('Project List-RRP'!$B:$B,$B179,'Project List-RRP'!H:H)*Inflation!$K$10/1000</f>
        <v>0</v>
      </c>
      <c r="K179" s="50">
        <f>SUMIF('Project List-RRP'!$B:$B,$B179,'Project List-RRP'!I:I)*Inflation!$K$10/1000</f>
        <v>0</v>
      </c>
      <c r="L179" s="50">
        <f>SUMIF('Project List-RRP'!$B:$B,$B179,'Project List-RRP'!J:J)*Inflation!$K$10/1000</f>
        <v>0</v>
      </c>
      <c r="M179" s="75"/>
      <c r="N179" s="75"/>
      <c r="O179" s="75"/>
    </row>
    <row r="180" spans="1:15" x14ac:dyDescent="0.2">
      <c r="A180" s="75"/>
      <c r="B180" s="47" t="s">
        <v>405</v>
      </c>
      <c r="C180" s="48" t="s">
        <v>406</v>
      </c>
      <c r="D180" s="75"/>
      <c r="E180" s="75"/>
      <c r="F180" s="50">
        <f>SUMIF('Project List-RRP'!$B:$B,$B180,'Project List-RRP'!D:D)*Inflation!$K$10/1000</f>
        <v>0</v>
      </c>
      <c r="G180" s="50">
        <f>SUMIF('Project List-RRP'!$B:$B,$B180,'Project List-RRP'!E:E)*Inflation!$K$10/1000</f>
        <v>0</v>
      </c>
      <c r="H180" s="50">
        <f>SUMIF('Project List-RRP'!$B:$B,$B180,'Project List-RRP'!F:F)*Inflation!$K$10/1000</f>
        <v>0</v>
      </c>
      <c r="I180" s="50">
        <f>SUMIF('Project List-RRP'!$B:$B,$B180,'Project List-RRP'!G:G)*Inflation!$K$10/1000</f>
        <v>0</v>
      </c>
      <c r="J180" s="50">
        <f>SUMIF('Project List-RRP'!$B:$B,$B180,'Project List-RRP'!H:H)*Inflation!$K$10/1000</f>
        <v>0</v>
      </c>
      <c r="K180" s="50">
        <f>SUMIF('Project List-RRP'!$B:$B,$B180,'Project List-RRP'!I:I)*Inflation!$K$10/1000</f>
        <v>0</v>
      </c>
      <c r="L180" s="50">
        <f>SUMIF('Project List-RRP'!$B:$B,$B180,'Project List-RRP'!J:J)*Inflation!$K$10/1000</f>
        <v>0</v>
      </c>
      <c r="M180" s="75"/>
      <c r="N180" s="75"/>
      <c r="O180" s="75"/>
    </row>
    <row r="181" spans="1:15" x14ac:dyDescent="0.2">
      <c r="A181" s="75"/>
      <c r="B181" s="47" t="s">
        <v>407</v>
      </c>
      <c r="C181" s="48" t="s">
        <v>408</v>
      </c>
      <c r="D181" s="75"/>
      <c r="E181" s="75"/>
      <c r="F181" s="50">
        <f>SUMIF('Project List-RRP'!$B:$B,$B181,'Project List-RRP'!D:D)*Inflation!$K$10/1000</f>
        <v>0</v>
      </c>
      <c r="G181" s="50">
        <f>SUMIF('Project List-RRP'!$B:$B,$B181,'Project List-RRP'!E:E)*Inflation!$K$10/1000</f>
        <v>0</v>
      </c>
      <c r="H181" s="50">
        <f>SUMIF('Project List-RRP'!$B:$B,$B181,'Project List-RRP'!F:F)*Inflation!$K$10/1000</f>
        <v>0</v>
      </c>
      <c r="I181" s="50">
        <f>SUMIF('Project List-RRP'!$B:$B,$B181,'Project List-RRP'!G:G)*Inflation!$K$10/1000</f>
        <v>0</v>
      </c>
      <c r="J181" s="50">
        <f>SUMIF('Project List-RRP'!$B:$B,$B181,'Project List-RRP'!H:H)*Inflation!$K$10/1000</f>
        <v>0</v>
      </c>
      <c r="K181" s="50">
        <f>SUMIF('Project List-RRP'!$B:$B,$B181,'Project List-RRP'!I:I)*Inflation!$K$10/1000</f>
        <v>0</v>
      </c>
      <c r="L181" s="50">
        <f>SUMIF('Project List-RRP'!$B:$B,$B181,'Project List-RRP'!J:J)*Inflation!$K$10/1000</f>
        <v>0</v>
      </c>
      <c r="M181" s="75"/>
      <c r="N181" s="75"/>
      <c r="O181" s="75"/>
    </row>
    <row r="182" spans="1:15" x14ac:dyDescent="0.2">
      <c r="A182" s="75"/>
      <c r="B182" s="47" t="s">
        <v>409</v>
      </c>
      <c r="C182" s="48" t="s">
        <v>410</v>
      </c>
      <c r="D182" s="75"/>
      <c r="E182" s="75"/>
      <c r="F182" s="50">
        <f>SUMIF('Project List-RRP'!$B:$B,$B182,'Project List-RRP'!D:D)*Inflation!$K$10/1000</f>
        <v>0</v>
      </c>
      <c r="G182" s="50">
        <f>SUMIF('Project List-RRP'!$B:$B,$B182,'Project List-RRP'!E:E)*Inflation!$K$10/1000</f>
        <v>0</v>
      </c>
      <c r="H182" s="50">
        <f>SUMIF('Project List-RRP'!$B:$B,$B182,'Project List-RRP'!F:F)*Inflation!$K$10/1000</f>
        <v>0</v>
      </c>
      <c r="I182" s="50">
        <f>SUMIF('Project List-RRP'!$B:$B,$B182,'Project List-RRP'!G:G)*Inflation!$K$10/1000</f>
        <v>0</v>
      </c>
      <c r="J182" s="50">
        <f>SUMIF('Project List-RRP'!$B:$B,$B182,'Project List-RRP'!H:H)*Inflation!$K$10/1000</f>
        <v>0</v>
      </c>
      <c r="K182" s="50">
        <f>SUMIF('Project List-RRP'!$B:$B,$B182,'Project List-RRP'!I:I)*Inflation!$K$10/1000</f>
        <v>0</v>
      </c>
      <c r="L182" s="50">
        <f>SUMIF('Project List-RRP'!$B:$B,$B182,'Project List-RRP'!J:J)*Inflation!$K$10/1000</f>
        <v>0</v>
      </c>
      <c r="M182" s="75"/>
      <c r="N182" s="75"/>
      <c r="O182" s="75"/>
    </row>
    <row r="183" spans="1:15" x14ac:dyDescent="0.2">
      <c r="A183" s="75"/>
      <c r="B183" s="47" t="s">
        <v>411</v>
      </c>
      <c r="C183" s="48" t="s">
        <v>412</v>
      </c>
      <c r="D183" s="75"/>
      <c r="E183" s="75"/>
      <c r="F183" s="50">
        <f>SUMIF('Project List-RRP'!$B:$B,$B183,'Project List-RRP'!D:D)*Inflation!$K$10/1000</f>
        <v>0</v>
      </c>
      <c r="G183" s="50">
        <f>SUMIF('Project List-RRP'!$B:$B,$B183,'Project List-RRP'!E:E)*Inflation!$K$10/1000</f>
        <v>0</v>
      </c>
      <c r="H183" s="50">
        <f>SUMIF('Project List-RRP'!$B:$B,$B183,'Project List-RRP'!F:F)*Inflation!$K$10/1000</f>
        <v>0</v>
      </c>
      <c r="I183" s="50">
        <f>SUMIF('Project List-RRP'!$B:$B,$B183,'Project List-RRP'!G:G)*Inflation!$K$10/1000</f>
        <v>0</v>
      </c>
      <c r="J183" s="50">
        <f>SUMIF('Project List-RRP'!$B:$B,$B183,'Project List-RRP'!H:H)*Inflation!$K$10/1000</f>
        <v>0</v>
      </c>
      <c r="K183" s="50">
        <f>SUMIF('Project List-RRP'!$B:$B,$B183,'Project List-RRP'!I:I)*Inflation!$K$10/1000</f>
        <v>0</v>
      </c>
      <c r="L183" s="50">
        <f>SUMIF('Project List-RRP'!$B:$B,$B183,'Project List-RRP'!J:J)*Inflation!$K$10/1000</f>
        <v>0</v>
      </c>
      <c r="M183" s="75"/>
      <c r="N183" s="75"/>
      <c r="O183" s="75"/>
    </row>
    <row r="184" spans="1:15" x14ac:dyDescent="0.2">
      <c r="A184" s="75"/>
      <c r="B184" s="47" t="s">
        <v>413</v>
      </c>
      <c r="C184" s="48" t="s">
        <v>414</v>
      </c>
      <c r="D184" s="75"/>
      <c r="E184" s="75"/>
      <c r="F184" s="50">
        <f>SUMIF('Project List-RRP'!$B:$B,$B184,'Project List-RRP'!D:D)*Inflation!$K$10/1000</f>
        <v>0</v>
      </c>
      <c r="G184" s="50">
        <f>SUMIF('Project List-RRP'!$B:$B,$B184,'Project List-RRP'!E:E)*Inflation!$K$10/1000</f>
        <v>0</v>
      </c>
      <c r="H184" s="50">
        <f>SUMIF('Project List-RRP'!$B:$B,$B184,'Project List-RRP'!F:F)*Inflation!$K$10/1000</f>
        <v>0</v>
      </c>
      <c r="I184" s="50">
        <f>SUMIF('Project List-RRP'!$B:$B,$B184,'Project List-RRP'!G:G)*Inflation!$K$10/1000</f>
        <v>0</v>
      </c>
      <c r="J184" s="50">
        <f>SUMIF('Project List-RRP'!$B:$B,$B184,'Project List-RRP'!H:H)*Inflation!$K$10/1000</f>
        <v>0</v>
      </c>
      <c r="K184" s="50">
        <f>SUMIF('Project List-RRP'!$B:$B,$B184,'Project List-RRP'!I:I)*Inflation!$K$10/1000</f>
        <v>0</v>
      </c>
      <c r="L184" s="50">
        <f>SUMIF('Project List-RRP'!$B:$B,$B184,'Project List-RRP'!J:J)*Inflation!$K$10/1000</f>
        <v>0</v>
      </c>
      <c r="M184" s="75"/>
      <c r="N184" s="75"/>
      <c r="O184" s="75"/>
    </row>
    <row r="185" spans="1:15" x14ac:dyDescent="0.2">
      <c r="A185" s="75"/>
      <c r="B185" s="47" t="s">
        <v>415</v>
      </c>
      <c r="C185" s="48" t="s">
        <v>416</v>
      </c>
      <c r="D185" s="75"/>
      <c r="E185" s="75"/>
      <c r="F185" s="50">
        <f>SUMIF('Project List-RRP'!$B:$B,$B185,'Project List-RRP'!D:D)*Inflation!$K$10/1000</f>
        <v>0</v>
      </c>
      <c r="G185" s="50">
        <f>SUMIF('Project List-RRP'!$B:$B,$B185,'Project List-RRP'!E:E)*Inflation!$K$10/1000</f>
        <v>0</v>
      </c>
      <c r="H185" s="50">
        <f>SUMIF('Project List-RRP'!$B:$B,$B185,'Project List-RRP'!F:F)*Inflation!$K$10/1000</f>
        <v>0</v>
      </c>
      <c r="I185" s="50">
        <f>SUMIF('Project List-RRP'!$B:$B,$B185,'Project List-RRP'!G:G)*Inflation!$K$10/1000</f>
        <v>0</v>
      </c>
      <c r="J185" s="50">
        <f>SUMIF('Project List-RRP'!$B:$B,$B185,'Project List-RRP'!H:H)*Inflation!$K$10/1000</f>
        <v>0</v>
      </c>
      <c r="K185" s="50">
        <f>SUMIF('Project List-RRP'!$B:$B,$B185,'Project List-RRP'!I:I)*Inflation!$K$10/1000</f>
        <v>0</v>
      </c>
      <c r="L185" s="50">
        <f>SUMIF('Project List-RRP'!$B:$B,$B185,'Project List-RRP'!J:J)*Inflation!$K$10/1000</f>
        <v>0</v>
      </c>
      <c r="M185" s="75"/>
      <c r="N185" s="75"/>
      <c r="O185" s="75"/>
    </row>
    <row r="186" spans="1:15" x14ac:dyDescent="0.2">
      <c r="A186" s="75"/>
      <c r="B186" s="47" t="s">
        <v>417</v>
      </c>
      <c r="C186" s="48" t="s">
        <v>418</v>
      </c>
      <c r="D186" s="75"/>
      <c r="E186" s="75"/>
      <c r="F186" s="50">
        <f>SUMIF('Project List-RRP'!$B:$B,$B186,'Project List-RRP'!D:D)*Inflation!$K$10/1000</f>
        <v>0</v>
      </c>
      <c r="G186" s="50">
        <f>SUMIF('Project List-RRP'!$B:$B,$B186,'Project List-RRP'!E:E)*Inflation!$K$10/1000</f>
        <v>0</v>
      </c>
      <c r="H186" s="50">
        <f>SUMIF('Project List-RRP'!$B:$B,$B186,'Project List-RRP'!F:F)*Inflation!$K$10/1000</f>
        <v>0</v>
      </c>
      <c r="I186" s="50">
        <f>SUMIF('Project List-RRP'!$B:$B,$B186,'Project List-RRP'!G:G)*Inflation!$K$10/1000</f>
        <v>0</v>
      </c>
      <c r="J186" s="50">
        <f>SUMIF('Project List-RRP'!$B:$B,$B186,'Project List-RRP'!H:H)*Inflation!$K$10/1000</f>
        <v>0</v>
      </c>
      <c r="K186" s="50">
        <f>SUMIF('Project List-RRP'!$B:$B,$B186,'Project List-RRP'!I:I)*Inflation!$K$10/1000</f>
        <v>0</v>
      </c>
      <c r="L186" s="50">
        <f>SUMIF('Project List-RRP'!$B:$B,$B186,'Project List-RRP'!J:J)*Inflation!$K$10/1000</f>
        <v>0</v>
      </c>
      <c r="M186" s="75"/>
      <c r="N186" s="75"/>
      <c r="O186" s="75"/>
    </row>
    <row r="187" spans="1:15" x14ac:dyDescent="0.2">
      <c r="A187" s="75"/>
      <c r="B187" s="47" t="s">
        <v>419</v>
      </c>
      <c r="C187" s="48" t="s">
        <v>420</v>
      </c>
      <c r="D187" s="75"/>
      <c r="E187" s="75"/>
      <c r="F187" s="50">
        <f>SUMIF('Project List-RRP'!$B:$B,$B187,'Project List-RRP'!D:D)*Inflation!$K$10/1000</f>
        <v>0</v>
      </c>
      <c r="G187" s="50">
        <f>SUMIF('Project List-RRP'!$B:$B,$B187,'Project List-RRP'!E:E)*Inflation!$K$10/1000</f>
        <v>0</v>
      </c>
      <c r="H187" s="50">
        <f>SUMIF('Project List-RRP'!$B:$B,$B187,'Project List-RRP'!F:F)*Inflation!$K$10/1000</f>
        <v>0</v>
      </c>
      <c r="I187" s="50">
        <f>SUMIF('Project List-RRP'!$B:$B,$B187,'Project List-RRP'!G:G)*Inflation!$K$10/1000</f>
        <v>0</v>
      </c>
      <c r="J187" s="50">
        <f>SUMIF('Project List-RRP'!$B:$B,$B187,'Project List-RRP'!H:H)*Inflation!$K$10/1000</f>
        <v>0</v>
      </c>
      <c r="K187" s="50">
        <f>SUMIF('Project List-RRP'!$B:$B,$B187,'Project List-RRP'!I:I)*Inflation!$K$10/1000</f>
        <v>0</v>
      </c>
      <c r="L187" s="50">
        <f>SUMIF('Project List-RRP'!$B:$B,$B187,'Project List-RRP'!J:J)*Inflation!$K$10/1000</f>
        <v>0</v>
      </c>
      <c r="M187" s="75"/>
      <c r="N187" s="75"/>
      <c r="O187" s="75"/>
    </row>
    <row r="188" spans="1:15" x14ac:dyDescent="0.2">
      <c r="A188" s="75"/>
      <c r="B188" s="47" t="s">
        <v>421</v>
      </c>
      <c r="C188" s="48" t="s">
        <v>422</v>
      </c>
      <c r="D188" s="75"/>
      <c r="E188" s="75"/>
      <c r="F188" s="50">
        <f>SUMIF('Project List-RRP'!$B:$B,$B188,'Project List-RRP'!D:D)*Inflation!$K$10/1000</f>
        <v>0</v>
      </c>
      <c r="G188" s="50">
        <f>SUMIF('Project List-RRP'!$B:$B,$B188,'Project List-RRP'!E:E)*Inflation!$K$10/1000</f>
        <v>0</v>
      </c>
      <c r="H188" s="50">
        <f>SUMIF('Project List-RRP'!$B:$B,$B188,'Project List-RRP'!F:F)*Inflation!$K$10/1000</f>
        <v>0</v>
      </c>
      <c r="I188" s="50">
        <f>SUMIF('Project List-RRP'!$B:$B,$B188,'Project List-RRP'!G:G)*Inflation!$K$10/1000</f>
        <v>0</v>
      </c>
      <c r="J188" s="50">
        <f>SUMIF('Project List-RRP'!$B:$B,$B188,'Project List-RRP'!H:H)*Inflation!$K$10/1000</f>
        <v>0</v>
      </c>
      <c r="K188" s="50">
        <f>SUMIF('Project List-RRP'!$B:$B,$B188,'Project List-RRP'!I:I)*Inflation!$K$10/1000</f>
        <v>0</v>
      </c>
      <c r="L188" s="50">
        <f>SUMIF('Project List-RRP'!$B:$B,$B188,'Project List-RRP'!J:J)*Inflation!$K$10/1000</f>
        <v>0</v>
      </c>
      <c r="M188" s="75"/>
      <c r="N188" s="75"/>
      <c r="O188" s="75"/>
    </row>
    <row r="189" spans="1:15" x14ac:dyDescent="0.2">
      <c r="A189" s="75"/>
      <c r="B189" s="47" t="s">
        <v>423</v>
      </c>
      <c r="C189" s="48" t="s">
        <v>424</v>
      </c>
      <c r="D189" s="75"/>
      <c r="E189" s="75"/>
      <c r="F189" s="50">
        <f>SUMIF('Project List-RRP'!$B:$B,$B189,'Project List-RRP'!D:D)*Inflation!$K$10/1000</f>
        <v>0</v>
      </c>
      <c r="G189" s="50">
        <f>SUMIF('Project List-RRP'!$B:$B,$B189,'Project List-RRP'!E:E)*Inflation!$K$10/1000</f>
        <v>0</v>
      </c>
      <c r="H189" s="50">
        <f>SUMIF('Project List-RRP'!$B:$B,$B189,'Project List-RRP'!F:F)*Inflation!$K$10/1000</f>
        <v>0</v>
      </c>
      <c r="I189" s="50">
        <f>SUMIF('Project List-RRP'!$B:$B,$B189,'Project List-RRP'!G:G)*Inflation!$K$10/1000</f>
        <v>0</v>
      </c>
      <c r="J189" s="50">
        <f>SUMIF('Project List-RRP'!$B:$B,$B189,'Project List-RRP'!H:H)*Inflation!$K$10/1000</f>
        <v>0</v>
      </c>
      <c r="K189" s="50">
        <f>SUMIF('Project List-RRP'!$B:$B,$B189,'Project List-RRP'!I:I)*Inflation!$K$10/1000</f>
        <v>0</v>
      </c>
      <c r="L189" s="50">
        <f>SUMIF('Project List-RRP'!$B:$B,$B189,'Project List-RRP'!J:J)*Inflation!$K$10/1000</f>
        <v>0</v>
      </c>
      <c r="M189" s="75"/>
      <c r="N189" s="75"/>
      <c r="O189" s="75"/>
    </row>
    <row r="190" spans="1:15" x14ac:dyDescent="0.2">
      <c r="A190" s="75"/>
      <c r="B190" s="47" t="s">
        <v>77</v>
      </c>
      <c r="C190" s="48" t="s">
        <v>425</v>
      </c>
      <c r="D190" s="75"/>
      <c r="E190" s="75"/>
      <c r="F190" s="50">
        <f>SUMIF('Project List-RRP'!$B:$B,$B190,'Project List-RRP'!D:D)*Inflation!$K$10/1000</f>
        <v>0</v>
      </c>
      <c r="G190" s="50">
        <f>SUMIF('Project List-RRP'!$B:$B,$B190,'Project List-RRP'!E:E)*Inflation!$K$10/1000</f>
        <v>0</v>
      </c>
      <c r="H190" s="50">
        <f>SUMIF('Project List-RRP'!$B:$B,$B190,'Project List-RRP'!F:F)*Inflation!$K$10/1000</f>
        <v>2941.1380839469034</v>
      </c>
      <c r="I190" s="50">
        <f>SUMIF('Project List-RRP'!$B:$B,$B190,'Project List-RRP'!G:G)*Inflation!$K$10/1000</f>
        <v>2941.1380839469034</v>
      </c>
      <c r="J190" s="50">
        <f>SUMIF('Project List-RRP'!$B:$B,$B190,'Project List-RRP'!H:H)*Inflation!$K$10/1000</f>
        <v>0</v>
      </c>
      <c r="K190" s="50">
        <f>SUMIF('Project List-RRP'!$B:$B,$B190,'Project List-RRP'!I:I)*Inflation!$K$10/1000</f>
        <v>0</v>
      </c>
      <c r="L190" s="50">
        <f>SUMIF('Project List-RRP'!$B:$B,$B190,'Project List-RRP'!J:J)*Inflation!$K$10/1000</f>
        <v>0</v>
      </c>
      <c r="M190" s="75"/>
      <c r="N190" s="75"/>
      <c r="O190" s="75"/>
    </row>
    <row r="191" spans="1:15" x14ac:dyDescent="0.2">
      <c r="A191" s="85"/>
      <c r="B191" s="47" t="s">
        <v>433</v>
      </c>
      <c r="C191" s="48"/>
      <c r="D191" s="85"/>
      <c r="E191" s="85"/>
      <c r="F191" s="50">
        <f>SUMIF('Project List-RRP'!$B:$B,$B191,'Project List-RRP'!D:D)*Inflation!$K$10/1000</f>
        <v>0</v>
      </c>
      <c r="G191" s="50">
        <f>SUMIF('Project List-RRP'!$B:$B,$B191,'Project List-RRP'!E:E)*Inflation!$K$10/1000</f>
        <v>0</v>
      </c>
      <c r="H191" s="50">
        <f>SUMIF('Project List-RRP'!$B:$B,$B191,'Project List-RRP'!F:F)*Inflation!$K$10/1000</f>
        <v>0</v>
      </c>
      <c r="I191" s="50">
        <f>SUMIF('Project List-RRP'!$B:$B,$B191,'Project List-RRP'!G:G)*Inflation!$K$10/1000</f>
        <v>0</v>
      </c>
      <c r="J191" s="50">
        <f>SUMIF('Project List-RRP'!$B:$B,$B191,'Project List-RRP'!H:H)*Inflation!$K$10/1000</f>
        <v>0</v>
      </c>
      <c r="K191" s="50">
        <f>SUMIF('Project List-RRP'!$B:$B,$B191,'Project List-RRP'!I:I)*Inflation!$K$10/1000</f>
        <v>0</v>
      </c>
      <c r="L191" s="50">
        <f>SUMIF('Project List-RRP'!$B:$B,$B191,'Project List-RRP'!J:J)*Inflation!$K$10/1000</f>
        <v>0</v>
      </c>
      <c r="M191" s="85"/>
      <c r="N191" s="85"/>
      <c r="O191" s="85"/>
    </row>
    <row r="192" spans="1:15" x14ac:dyDescent="0.2">
      <c r="A192" s="75"/>
      <c r="B192" s="75"/>
      <c r="C192" s="75" t="s">
        <v>472</v>
      </c>
      <c r="D192" s="75"/>
      <c r="E192" s="75"/>
      <c r="F192" s="94">
        <f>SUM(F8:F191)*1000-'Forecast Expenditure'!I17</f>
        <v>0</v>
      </c>
      <c r="G192" s="94">
        <f>SUM(G8:G191)*1000-'Forecast Expenditure'!J17</f>
        <v>0</v>
      </c>
      <c r="H192" s="94">
        <f>SUM(H8:H191)*1000-'Forecast Expenditure'!K17</f>
        <v>0</v>
      </c>
      <c r="I192" s="94">
        <f>SUM(I8:I191)*1000-'Forecast Expenditure'!L17</f>
        <v>0</v>
      </c>
      <c r="J192" s="94">
        <f>SUM(J8:J191)*1000-'Forecast Expenditure'!M17</f>
        <v>0</v>
      </c>
      <c r="K192" s="94">
        <f>SUM(K8:K191)*1000-'Forecast Expenditure'!N17</f>
        <v>0</v>
      </c>
      <c r="L192" s="94">
        <f>SUM(L8:L191)*1000-'Forecast Expenditure'!O17</f>
        <v>0</v>
      </c>
      <c r="M192" s="75"/>
      <c r="N192" s="75"/>
      <c r="O192" s="75"/>
    </row>
    <row r="193" spans="1:15" x14ac:dyDescent="0.2">
      <c r="A193" s="75"/>
      <c r="B193" s="75"/>
      <c r="C193" s="75"/>
      <c r="D193" s="75"/>
      <c r="E193" s="75"/>
      <c r="F193" s="85"/>
      <c r="G193" s="85"/>
      <c r="H193" s="75"/>
      <c r="I193" s="75"/>
      <c r="J193" s="75"/>
      <c r="K193" s="75"/>
      <c r="L193" s="75"/>
      <c r="M193" s="75"/>
      <c r="N193" s="75"/>
      <c r="O193" s="75"/>
    </row>
    <row r="194" spans="1:15" ht="15.75" x14ac:dyDescent="0.25">
      <c r="A194" s="78"/>
      <c r="B194" s="78" t="s">
        <v>432</v>
      </c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5"/>
      <c r="O194" s="75"/>
    </row>
    <row r="195" spans="1:15" x14ac:dyDescent="0.2">
      <c r="A195" s="75"/>
      <c r="B195" s="75"/>
      <c r="C195" s="75"/>
      <c r="D195" s="75"/>
      <c r="E195" s="75"/>
      <c r="F195" s="85"/>
      <c r="G195" s="85"/>
      <c r="H195" s="75"/>
      <c r="I195" s="75"/>
      <c r="J195" s="75"/>
      <c r="K195" s="75"/>
      <c r="L195" s="75"/>
      <c r="M195" s="75"/>
      <c r="N195" s="75"/>
      <c r="O195" s="75"/>
    </row>
    <row r="196" spans="1:15" hidden="1" x14ac:dyDescent="0.2">
      <c r="A196" s="75"/>
      <c r="B196" s="75"/>
      <c r="C196" s="75"/>
      <c r="D196" s="75"/>
      <c r="E196" s="75"/>
      <c r="F196" s="85"/>
      <c r="G196" s="85"/>
      <c r="H196" s="75"/>
      <c r="I196" s="75"/>
      <c r="J196" s="75"/>
      <c r="K196" s="75"/>
      <c r="L196" s="75"/>
      <c r="M196" s="75"/>
      <c r="N196" s="75"/>
      <c r="O196" s="75"/>
    </row>
    <row r="197" spans="1:15" hidden="1" x14ac:dyDescent="0.2">
      <c r="A197" s="75"/>
      <c r="B197" s="75"/>
      <c r="C197" s="75"/>
      <c r="D197" s="75"/>
      <c r="E197" s="75"/>
      <c r="F197" s="85"/>
      <c r="G197" s="85"/>
      <c r="H197" s="75"/>
      <c r="I197" s="75"/>
      <c r="J197" s="75"/>
      <c r="K197" s="75"/>
      <c r="L197" s="75"/>
      <c r="M197" s="75"/>
      <c r="N197" s="75"/>
      <c r="O197" s="75"/>
    </row>
    <row r="198" spans="1:15" hidden="1" x14ac:dyDescent="0.2">
      <c r="A198" s="75"/>
      <c r="B198" s="75"/>
      <c r="C198" s="75"/>
      <c r="D198" s="75"/>
      <c r="E198" s="75"/>
      <c r="F198" s="85"/>
      <c r="G198" s="85"/>
      <c r="H198" s="75"/>
      <c r="I198" s="75"/>
      <c r="J198" s="75"/>
      <c r="K198" s="75"/>
      <c r="L198" s="75"/>
      <c r="M198" s="75"/>
      <c r="N198" s="75"/>
      <c r="O198" s="75"/>
    </row>
    <row r="199" spans="1:15" hidden="1" x14ac:dyDescent="0.2">
      <c r="A199" s="75"/>
      <c r="B199" s="75"/>
      <c r="C199" s="75"/>
      <c r="D199" s="75"/>
      <c r="E199" s="75"/>
      <c r="F199" s="85"/>
      <c r="G199" s="85"/>
      <c r="H199" s="75"/>
      <c r="I199" s="75"/>
      <c r="J199" s="75"/>
      <c r="K199" s="75"/>
      <c r="L199" s="75"/>
      <c r="M199" s="75"/>
      <c r="N199" s="75"/>
      <c r="O199" s="75"/>
    </row>
    <row r="200" spans="1:15" hidden="1" x14ac:dyDescent="0.2">
      <c r="A200" s="75"/>
      <c r="B200" s="75"/>
      <c r="C200" s="75"/>
      <c r="D200" s="75"/>
      <c r="E200" s="75"/>
      <c r="F200" s="85"/>
      <c r="G200" s="85"/>
      <c r="H200" s="75"/>
      <c r="I200" s="75"/>
      <c r="J200" s="75"/>
      <c r="K200" s="75"/>
      <c r="L200" s="75"/>
      <c r="M200" s="75"/>
      <c r="N200" s="75"/>
      <c r="O200" s="75"/>
    </row>
    <row r="201" spans="1:15" hidden="1" x14ac:dyDescent="0.2">
      <c r="A201" s="75"/>
      <c r="B201" s="75"/>
      <c r="C201" s="75"/>
      <c r="D201" s="75"/>
      <c r="E201" s="75"/>
      <c r="F201" s="85"/>
      <c r="G201" s="85"/>
      <c r="H201" s="75"/>
      <c r="I201" s="75"/>
      <c r="J201" s="75"/>
      <c r="K201" s="75"/>
      <c r="L201" s="75"/>
      <c r="M201" s="75"/>
      <c r="N201" s="75"/>
      <c r="O201" s="75"/>
    </row>
    <row r="202" spans="1:15" hidden="1" x14ac:dyDescent="0.2">
      <c r="A202" s="75"/>
      <c r="B202" s="75"/>
      <c r="C202" s="75"/>
      <c r="D202" s="75"/>
      <c r="E202" s="75"/>
      <c r="F202" s="85"/>
      <c r="G202" s="85"/>
      <c r="H202" s="75"/>
      <c r="I202" s="75"/>
      <c r="J202" s="75"/>
      <c r="K202" s="75"/>
      <c r="L202" s="75"/>
      <c r="M202" s="75"/>
      <c r="N202" s="75"/>
      <c r="O202" s="75"/>
    </row>
    <row r="203" spans="1:15" hidden="1" x14ac:dyDescent="0.2">
      <c r="A203" s="75"/>
      <c r="B203" s="75"/>
      <c r="C203" s="75"/>
      <c r="D203" s="75"/>
      <c r="E203" s="75"/>
      <c r="F203" s="85"/>
      <c r="G203" s="85"/>
      <c r="H203" s="75"/>
      <c r="I203" s="75"/>
      <c r="J203" s="75"/>
      <c r="K203" s="75"/>
      <c r="L203" s="75"/>
      <c r="M203" s="75"/>
      <c r="N203" s="75"/>
      <c r="O203" s="75"/>
    </row>
    <row r="204" spans="1:15" hidden="1" x14ac:dyDescent="0.2">
      <c r="A204" s="75"/>
      <c r="B204" s="75"/>
      <c r="C204" s="75"/>
      <c r="D204" s="75"/>
      <c r="E204" s="75"/>
      <c r="F204" s="85"/>
      <c r="G204" s="85"/>
      <c r="H204" s="75"/>
      <c r="I204" s="75"/>
      <c r="J204" s="75"/>
      <c r="K204" s="75"/>
      <c r="L204" s="75"/>
      <c r="M204" s="75"/>
      <c r="N204" s="75"/>
      <c r="O204" s="75"/>
    </row>
    <row r="205" spans="1:15" hidden="1" x14ac:dyDescent="0.2">
      <c r="A205" s="75"/>
      <c r="B205" s="75"/>
      <c r="C205" s="75"/>
      <c r="D205" s="75"/>
      <c r="E205" s="75"/>
      <c r="F205" s="85"/>
      <c r="G205" s="85"/>
      <c r="H205" s="75"/>
      <c r="I205" s="75"/>
      <c r="J205" s="75"/>
      <c r="K205" s="75"/>
      <c r="L205" s="75"/>
      <c r="M205" s="75"/>
      <c r="N205" s="75"/>
      <c r="O205" s="75"/>
    </row>
    <row r="206" spans="1:15" hidden="1" x14ac:dyDescent="0.2">
      <c r="A206" s="75"/>
      <c r="B206" s="75"/>
      <c r="C206" s="75"/>
      <c r="D206" s="75"/>
      <c r="E206" s="75"/>
      <c r="F206" s="85"/>
      <c r="G206" s="85"/>
      <c r="H206" s="75"/>
      <c r="I206" s="75"/>
      <c r="J206" s="75"/>
      <c r="K206" s="75"/>
      <c r="L206" s="75"/>
      <c r="M206" s="75"/>
      <c r="N206" s="75"/>
      <c r="O206" s="75"/>
    </row>
    <row r="207" spans="1:15" hidden="1" x14ac:dyDescent="0.2">
      <c r="A207" s="75"/>
      <c r="B207" s="75"/>
      <c r="C207" s="75"/>
      <c r="D207" s="75"/>
      <c r="E207" s="75"/>
      <c r="F207" s="85"/>
      <c r="G207" s="85"/>
      <c r="H207" s="75"/>
      <c r="I207" s="75"/>
      <c r="J207" s="75"/>
      <c r="K207" s="75"/>
      <c r="L207" s="75"/>
      <c r="M207" s="75"/>
      <c r="N207" s="75"/>
      <c r="O207" s="75"/>
    </row>
    <row r="208" spans="1:15" hidden="1" x14ac:dyDescent="0.2">
      <c r="A208" s="75"/>
      <c r="B208" s="75"/>
      <c r="C208" s="75"/>
      <c r="D208" s="75"/>
      <c r="E208" s="75"/>
      <c r="F208" s="85"/>
      <c r="G208" s="85"/>
      <c r="H208" s="75"/>
      <c r="I208" s="75"/>
      <c r="J208" s="75"/>
      <c r="K208" s="75"/>
      <c r="L208" s="75"/>
      <c r="M208" s="75"/>
      <c r="N208" s="75"/>
      <c r="O208" s="75"/>
    </row>
    <row r="209" spans="1:15" hidden="1" x14ac:dyDescent="0.2">
      <c r="A209" s="75"/>
      <c r="B209" s="75"/>
      <c r="C209" s="75"/>
      <c r="D209" s="75"/>
      <c r="E209" s="75"/>
      <c r="F209" s="85"/>
      <c r="G209" s="85"/>
      <c r="H209" s="75"/>
      <c r="I209" s="75"/>
      <c r="J209" s="75"/>
      <c r="K209" s="75"/>
      <c r="L209" s="75"/>
      <c r="M209" s="75"/>
      <c r="N209" s="75"/>
      <c r="O209" s="75"/>
    </row>
    <row r="210" spans="1:15" hidden="1" x14ac:dyDescent="0.2">
      <c r="A210" s="75"/>
      <c r="B210" s="75"/>
      <c r="C210" s="75"/>
      <c r="D210" s="75"/>
      <c r="E210" s="75"/>
      <c r="F210" s="85"/>
      <c r="G210" s="85"/>
      <c r="H210" s="75"/>
      <c r="I210" s="75"/>
      <c r="J210" s="75"/>
      <c r="K210" s="75"/>
      <c r="L210" s="75"/>
      <c r="M210" s="75"/>
      <c r="N210" s="75"/>
      <c r="O210" s="75"/>
    </row>
    <row r="211" spans="1:15" hidden="1" x14ac:dyDescent="0.2">
      <c r="A211" s="75"/>
      <c r="B211" s="75"/>
      <c r="C211" s="75"/>
      <c r="D211" s="75"/>
      <c r="E211" s="75"/>
      <c r="F211" s="85"/>
      <c r="G211" s="85"/>
      <c r="H211" s="75"/>
      <c r="I211" s="75"/>
      <c r="J211" s="75"/>
      <c r="K211" s="75"/>
      <c r="L211" s="75"/>
      <c r="M211" s="75"/>
      <c r="N211" s="75"/>
      <c r="O211" s="75"/>
    </row>
    <row r="212" spans="1:15" hidden="1" x14ac:dyDescent="0.2">
      <c r="A212" s="75"/>
      <c r="B212" s="75"/>
      <c r="C212" s="75"/>
      <c r="D212" s="75"/>
      <c r="E212" s="75"/>
      <c r="F212" s="85"/>
      <c r="G212" s="85"/>
      <c r="H212" s="75"/>
      <c r="I212" s="75"/>
      <c r="J212" s="75"/>
      <c r="K212" s="75"/>
      <c r="L212" s="75"/>
      <c r="M212" s="75"/>
      <c r="N212" s="75"/>
      <c r="O212" s="75"/>
    </row>
    <row r="213" spans="1:15" hidden="1" x14ac:dyDescent="0.2">
      <c r="A213" s="75"/>
      <c r="B213" s="75"/>
      <c r="C213" s="75"/>
      <c r="D213" s="75"/>
      <c r="E213" s="75"/>
      <c r="F213" s="85"/>
      <c r="G213" s="85"/>
      <c r="H213" s="75"/>
      <c r="I213" s="75"/>
      <c r="J213" s="75"/>
      <c r="K213" s="75"/>
      <c r="L213" s="75"/>
      <c r="M213" s="75"/>
      <c r="N213" s="75"/>
      <c r="O213" s="75"/>
    </row>
    <row r="214" spans="1:15" hidden="1" x14ac:dyDescent="0.2">
      <c r="A214" s="75"/>
      <c r="B214" s="75"/>
      <c r="C214" s="75"/>
      <c r="D214" s="75"/>
      <c r="E214" s="75"/>
      <c r="F214" s="85"/>
      <c r="G214" s="85"/>
      <c r="H214" s="75"/>
      <c r="I214" s="75"/>
      <c r="J214" s="75"/>
      <c r="K214" s="75"/>
      <c r="L214" s="75"/>
      <c r="M214" s="75"/>
      <c r="N214" s="75"/>
      <c r="O214" s="75"/>
    </row>
    <row r="215" spans="1:15" hidden="1" x14ac:dyDescent="0.2">
      <c r="A215" s="75"/>
      <c r="B215" s="75"/>
      <c r="C215" s="75"/>
      <c r="D215" s="75"/>
      <c r="E215" s="75"/>
      <c r="F215" s="85"/>
      <c r="G215" s="85"/>
      <c r="H215" s="75"/>
      <c r="I215" s="75"/>
      <c r="J215" s="75"/>
      <c r="K215" s="75"/>
      <c r="L215" s="75"/>
      <c r="M215" s="75"/>
      <c r="N215" s="75"/>
      <c r="O215" s="75"/>
    </row>
    <row r="216" spans="1:15" hidden="1" x14ac:dyDescent="0.2">
      <c r="A216" s="75"/>
      <c r="B216" s="75"/>
      <c r="C216" s="75"/>
      <c r="D216" s="75"/>
      <c r="E216" s="75"/>
      <c r="F216" s="85"/>
      <c r="G216" s="85"/>
      <c r="H216" s="75"/>
      <c r="I216" s="75"/>
      <c r="J216" s="75"/>
      <c r="K216" s="75"/>
      <c r="L216" s="75"/>
      <c r="M216" s="75"/>
      <c r="N216" s="75"/>
      <c r="O216" s="75"/>
    </row>
    <row r="217" spans="1:15" hidden="1" x14ac:dyDescent="0.2">
      <c r="A217" s="75"/>
      <c r="B217" s="75"/>
      <c r="C217" s="75"/>
      <c r="D217" s="75"/>
      <c r="E217" s="75"/>
      <c r="F217" s="85"/>
      <c r="G217" s="85"/>
      <c r="H217" s="75"/>
      <c r="I217" s="75"/>
      <c r="J217" s="75"/>
      <c r="K217" s="75"/>
      <c r="L217" s="75"/>
      <c r="M217" s="75"/>
      <c r="N217" s="75"/>
      <c r="O217" s="75"/>
    </row>
    <row r="218" spans="1:15" hidden="1" x14ac:dyDescent="0.2">
      <c r="A218" s="75"/>
      <c r="B218" s="75"/>
      <c r="C218" s="75"/>
      <c r="D218" s="75"/>
      <c r="E218" s="75"/>
      <c r="F218" s="85"/>
      <c r="G218" s="85"/>
      <c r="H218" s="75"/>
      <c r="I218" s="75"/>
      <c r="J218" s="75"/>
      <c r="K218" s="75"/>
      <c r="L218" s="75"/>
      <c r="M218" s="75"/>
      <c r="N218" s="75"/>
      <c r="O218" s="75"/>
    </row>
    <row r="219" spans="1:15" hidden="1" x14ac:dyDescent="0.2">
      <c r="A219" s="75"/>
      <c r="B219" s="75"/>
      <c r="C219" s="75"/>
      <c r="D219" s="75"/>
      <c r="E219" s="75"/>
      <c r="F219" s="85"/>
      <c r="G219" s="85"/>
      <c r="H219" s="75"/>
      <c r="I219" s="75"/>
      <c r="J219" s="75"/>
      <c r="K219" s="75"/>
      <c r="L219" s="75"/>
      <c r="M219" s="75"/>
      <c r="N219" s="75"/>
      <c r="O219" s="75"/>
    </row>
    <row r="220" spans="1:15" hidden="1" x14ac:dyDescent="0.2">
      <c r="A220" s="75"/>
      <c r="B220" s="75"/>
      <c r="C220" s="75"/>
      <c r="D220" s="75"/>
      <c r="E220" s="75"/>
      <c r="F220" s="85"/>
      <c r="G220" s="85"/>
      <c r="H220" s="75"/>
      <c r="I220" s="75"/>
      <c r="J220" s="75"/>
      <c r="K220" s="75"/>
      <c r="L220" s="75"/>
      <c r="M220" s="75"/>
      <c r="N220" s="75"/>
      <c r="O220" s="75"/>
    </row>
    <row r="221" spans="1:15" hidden="1" x14ac:dyDescent="0.2">
      <c r="A221" s="75"/>
      <c r="B221" s="75"/>
      <c r="C221" s="75"/>
      <c r="D221" s="75"/>
      <c r="E221" s="75"/>
      <c r="F221" s="85"/>
      <c r="G221" s="85"/>
      <c r="H221" s="75"/>
      <c r="I221" s="75"/>
      <c r="J221" s="75"/>
      <c r="K221" s="75"/>
      <c r="L221" s="75"/>
      <c r="M221" s="75"/>
      <c r="N221" s="75"/>
      <c r="O221" s="75"/>
    </row>
    <row r="222" spans="1:15" hidden="1" x14ac:dyDescent="0.2">
      <c r="A222" s="75"/>
      <c r="B222" s="75"/>
      <c r="C222" s="75"/>
      <c r="D222" s="75"/>
      <c r="E222" s="75"/>
      <c r="F222" s="85"/>
      <c r="G222" s="85"/>
      <c r="H222" s="75"/>
      <c r="I222" s="75"/>
      <c r="J222" s="75"/>
      <c r="K222" s="75"/>
      <c r="L222" s="75"/>
      <c r="M222" s="75"/>
      <c r="N222" s="75"/>
      <c r="O222" s="75"/>
    </row>
    <row r="223" spans="1:15" hidden="1" x14ac:dyDescent="0.2">
      <c r="A223" s="75"/>
      <c r="B223" s="75"/>
      <c r="C223" s="75"/>
      <c r="D223" s="75"/>
      <c r="E223" s="75"/>
      <c r="F223" s="85"/>
      <c r="G223" s="85"/>
      <c r="H223" s="75"/>
      <c r="I223" s="75"/>
      <c r="J223" s="75"/>
      <c r="K223" s="75"/>
      <c r="L223" s="75"/>
      <c r="M223" s="75"/>
      <c r="N223" s="75"/>
      <c r="O223" s="75"/>
    </row>
    <row r="224" spans="1:15" hidden="1" x14ac:dyDescent="0.2">
      <c r="A224" s="75"/>
      <c r="B224" s="75"/>
      <c r="C224" s="75"/>
      <c r="D224" s="75"/>
      <c r="E224" s="75"/>
      <c r="F224" s="85"/>
      <c r="G224" s="85"/>
      <c r="H224" s="75"/>
      <c r="I224" s="75"/>
      <c r="J224" s="75"/>
      <c r="K224" s="75"/>
      <c r="L224" s="75"/>
      <c r="M224" s="75"/>
      <c r="N224" s="75"/>
      <c r="O224" s="75"/>
    </row>
    <row r="225" spans="1:15" hidden="1" x14ac:dyDescent="0.2">
      <c r="A225" s="75"/>
      <c r="B225" s="75"/>
      <c r="C225" s="75"/>
      <c r="D225" s="75"/>
      <c r="E225" s="75"/>
      <c r="F225" s="85"/>
      <c r="G225" s="85"/>
      <c r="H225" s="75"/>
      <c r="I225" s="75"/>
      <c r="J225" s="75"/>
      <c r="K225" s="75"/>
      <c r="L225" s="75"/>
      <c r="M225" s="75"/>
      <c r="N225" s="75"/>
      <c r="O225" s="75"/>
    </row>
    <row r="226" spans="1:15" hidden="1" x14ac:dyDescent="0.2">
      <c r="A226" s="75"/>
      <c r="B226" s="75"/>
      <c r="C226" s="75"/>
      <c r="D226" s="75"/>
      <c r="E226" s="75"/>
      <c r="F226" s="85"/>
      <c r="G226" s="85"/>
      <c r="H226" s="75"/>
      <c r="I226" s="75"/>
      <c r="J226" s="75"/>
      <c r="K226" s="75"/>
      <c r="L226" s="75"/>
      <c r="M226" s="75"/>
      <c r="N226" s="75"/>
      <c r="O226" s="75"/>
    </row>
    <row r="227" spans="1:15" hidden="1" x14ac:dyDescent="0.2">
      <c r="A227" s="75"/>
      <c r="B227" s="75"/>
      <c r="C227" s="75"/>
      <c r="D227" s="75"/>
      <c r="E227" s="75"/>
      <c r="F227" s="85"/>
      <c r="G227" s="85"/>
      <c r="H227" s="75"/>
      <c r="I227" s="75"/>
      <c r="J227" s="75"/>
      <c r="K227" s="75"/>
      <c r="L227" s="75"/>
      <c r="M227" s="75"/>
      <c r="N227" s="75"/>
      <c r="O227" s="75"/>
    </row>
    <row r="228" spans="1:15" hidden="1" x14ac:dyDescent="0.2">
      <c r="A228" s="75"/>
      <c r="B228" s="75"/>
      <c r="C228" s="75"/>
      <c r="D228" s="75"/>
      <c r="E228" s="75"/>
      <c r="F228" s="85"/>
      <c r="G228" s="85"/>
      <c r="H228" s="75"/>
      <c r="I228" s="75"/>
      <c r="J228" s="75"/>
      <c r="K228" s="75"/>
      <c r="L228" s="75"/>
      <c r="M228" s="75"/>
      <c r="N228" s="75"/>
      <c r="O228" s="75"/>
    </row>
    <row r="229" spans="1:15" hidden="1" x14ac:dyDescent="0.2">
      <c r="A229" s="75"/>
      <c r="B229" s="75"/>
      <c r="C229" s="75"/>
      <c r="D229" s="75"/>
      <c r="E229" s="75"/>
      <c r="F229" s="85"/>
      <c r="G229" s="85"/>
      <c r="H229" s="75"/>
      <c r="I229" s="75"/>
      <c r="J229" s="75"/>
      <c r="K229" s="75"/>
      <c r="L229" s="75"/>
      <c r="M229" s="75"/>
      <c r="N229" s="75"/>
      <c r="O229" s="75"/>
    </row>
    <row r="230" spans="1:15" hidden="1" x14ac:dyDescent="0.2">
      <c r="A230" s="75"/>
      <c r="B230" s="75"/>
      <c r="C230" s="75"/>
      <c r="D230" s="75"/>
      <c r="E230" s="75"/>
      <c r="F230" s="85"/>
      <c r="G230" s="85"/>
      <c r="H230" s="75"/>
      <c r="I230" s="75"/>
      <c r="J230" s="75"/>
      <c r="K230" s="75"/>
      <c r="L230" s="75"/>
      <c r="M230" s="75"/>
      <c r="N230" s="75"/>
      <c r="O230" s="75"/>
    </row>
    <row r="231" spans="1:15" hidden="1" x14ac:dyDescent="0.2">
      <c r="A231" s="75"/>
      <c r="B231" s="75"/>
      <c r="C231" s="75"/>
      <c r="D231" s="75"/>
      <c r="E231" s="75"/>
      <c r="F231" s="85"/>
      <c r="G231" s="85"/>
      <c r="H231" s="75"/>
      <c r="I231" s="75"/>
      <c r="J231" s="75"/>
      <c r="K231" s="75"/>
      <c r="L231" s="75"/>
      <c r="M231" s="75"/>
      <c r="N231" s="75"/>
      <c r="O231" s="75"/>
    </row>
    <row r="232" spans="1:15" hidden="1" x14ac:dyDescent="0.2">
      <c r="A232" s="75"/>
      <c r="B232" s="75"/>
      <c r="C232" s="75"/>
      <c r="D232" s="75"/>
      <c r="E232" s="75"/>
      <c r="F232" s="85"/>
      <c r="G232" s="85"/>
      <c r="H232" s="75"/>
      <c r="I232" s="75"/>
      <c r="J232" s="75"/>
      <c r="K232" s="75"/>
      <c r="L232" s="75"/>
      <c r="M232" s="75"/>
      <c r="N232" s="75"/>
      <c r="O232" s="75"/>
    </row>
    <row r="233" spans="1:15" hidden="1" x14ac:dyDescent="0.2">
      <c r="A233" s="75"/>
      <c r="B233" s="75"/>
      <c r="C233" s="75"/>
      <c r="D233" s="75"/>
      <c r="E233" s="75"/>
      <c r="F233" s="85"/>
      <c r="G233" s="85"/>
      <c r="H233" s="75"/>
      <c r="I233" s="75"/>
      <c r="J233" s="75"/>
      <c r="K233" s="75"/>
      <c r="L233" s="75"/>
      <c r="M233" s="75"/>
      <c r="N233" s="75"/>
      <c r="O233" s="75"/>
    </row>
    <row r="234" spans="1:15" hidden="1" x14ac:dyDescent="0.2">
      <c r="A234" s="75"/>
      <c r="B234" s="75"/>
      <c r="C234" s="75"/>
      <c r="D234" s="75"/>
      <c r="E234" s="75"/>
      <c r="F234" s="85"/>
      <c r="G234" s="85"/>
      <c r="H234" s="75"/>
      <c r="I234" s="75"/>
      <c r="J234" s="75"/>
      <c r="K234" s="75"/>
      <c r="L234" s="75"/>
      <c r="M234" s="75"/>
      <c r="N234" s="75"/>
      <c r="O234" s="75"/>
    </row>
    <row r="235" spans="1:15" hidden="1" x14ac:dyDescent="0.2">
      <c r="A235" s="75"/>
      <c r="B235" s="75"/>
      <c r="C235" s="75"/>
      <c r="D235" s="75"/>
      <c r="E235" s="75"/>
      <c r="F235" s="85"/>
      <c r="G235" s="85"/>
      <c r="H235" s="75"/>
      <c r="I235" s="75"/>
      <c r="J235" s="75"/>
      <c r="K235" s="75"/>
      <c r="L235" s="75"/>
      <c r="M235" s="75"/>
      <c r="N235" s="75"/>
      <c r="O235" s="75"/>
    </row>
    <row r="236" spans="1:15" hidden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Project List-AER DD</vt:lpstr>
      <vt:lpstr>Project List-RRP</vt:lpstr>
      <vt:lpstr>Material Code</vt:lpstr>
      <vt:lpstr>Inflation</vt:lpstr>
      <vt:lpstr>Historical Expenditure</vt:lpstr>
      <vt:lpstr>Forecast Expenditure</vt:lpstr>
      <vt:lpstr>Direct Capex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2020-01-29T01:22:54Z</dcterms:created>
  <dcterms:modified xsi:type="dcterms:W3CDTF">2020-11-30T06:27:32Z</dcterms:modified>
</cp:coreProperties>
</file>