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://collaborationzone.tnad.tasnetworks.com.au/business-functions/asset-performance/STPIST/TNSP STPIS Reset 2024-29/"/>
    </mc:Choice>
  </mc:AlternateContent>
  <bookViews>
    <workbookView xWindow="0" yWindow="0" windowWidth="25200" windowHeight="11850"/>
  </bookViews>
  <sheets>
    <sheet name="R24 Targets" sheetId="14" r:id="rId1"/>
    <sheet name="Fault COR" sheetId="1" r:id="rId2"/>
    <sheet name="Forced COR" sheetId="2" r:id="rId3"/>
    <sheet name="LOS" sheetId="4" r:id="rId4"/>
    <sheet name="AOD" sheetId="3" r:id="rId5"/>
    <sheet name="POE" sheetId="5" r:id="rId6"/>
    <sheet name="MIC" sheetId="1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D44" i="1"/>
  <c r="C44" i="1" l="1"/>
  <c r="E44" i="1"/>
  <c r="F8" i="13" l="1"/>
  <c r="D8" i="13"/>
  <c r="F7" i="13"/>
  <c r="D7" i="13"/>
  <c r="F6" i="13"/>
  <c r="D6" i="13"/>
  <c r="C5" i="13"/>
  <c r="F5" i="13" s="1"/>
  <c r="C4" i="13"/>
  <c r="D4" i="13" s="1"/>
  <c r="C3" i="13"/>
  <c r="F3" i="13" s="1"/>
  <c r="F2" i="13"/>
  <c r="D2" i="13"/>
  <c r="F4" i="13" l="1"/>
  <c r="F12" i="13" s="1"/>
  <c r="D5" i="13"/>
  <c r="D10" i="13" s="1"/>
  <c r="D3" i="13"/>
  <c r="D12" i="13" s="1"/>
  <c r="B14" i="13" s="1"/>
  <c r="B18" i="13" l="1"/>
  <c r="B20" i="13"/>
  <c r="D11" i="13"/>
</calcChain>
</file>

<file path=xl/sharedStrings.xml><?xml version="1.0" encoding="utf-8"?>
<sst xmlns="http://schemas.openxmlformats.org/spreadsheetml/2006/main" count="158" uniqueCount="65">
  <si>
    <t>AOD</t>
  </si>
  <si>
    <t>Incorrect operational isolation</t>
  </si>
  <si>
    <t>No. of events</t>
  </si>
  <si>
    <t>Duration (mins)</t>
  </si>
  <si>
    <t>LOS &gt; 0.1 sys mins</t>
  </si>
  <si>
    <t>LOS &gt; 1 sys mins</t>
  </si>
  <si>
    <t>Failure of protection system</t>
  </si>
  <si>
    <t>Material failure of SCADA</t>
  </si>
  <si>
    <t>Transformers outage rate - Forced</t>
  </si>
  <si>
    <t>Reactive plant outage rate - Forced</t>
  </si>
  <si>
    <t>Lines outage rate - Forced</t>
  </si>
  <si>
    <t>Lines outage rate - Fault</t>
  </si>
  <si>
    <t>Transformers outage rate - Fault</t>
  </si>
  <si>
    <t>Reactive plant outage rate - Fault</t>
  </si>
  <si>
    <t>Calendar year</t>
  </si>
  <si>
    <t>Planned</t>
  </si>
  <si>
    <t>Unplanned</t>
  </si>
  <si>
    <t>Total (Planned + Unplanned)</t>
  </si>
  <si>
    <t>Capped Unplanned count</t>
  </si>
  <si>
    <t>Unplanned outage event limit (0.17*M)</t>
  </si>
  <si>
    <t>Max</t>
  </si>
  <si>
    <t>Min</t>
  </si>
  <si>
    <t>Average of 5 median</t>
  </si>
  <si>
    <t>Dollars per Dispatch Interval ($/DI)</t>
  </si>
  <si>
    <t>MAR ($)</t>
  </si>
  <si>
    <t>M</t>
  </si>
  <si>
    <t>T</t>
  </si>
  <si>
    <t>Target</t>
  </si>
  <si>
    <t>Event rate (%)</t>
  </si>
  <si>
    <t>Adjusted performance count (Planned + Capped Unplanned)</t>
  </si>
  <si>
    <t>Log Normal</t>
  </si>
  <si>
    <t>Distribution</t>
  </si>
  <si>
    <t xml:space="preserve">Cap </t>
  </si>
  <si>
    <t>Floor</t>
  </si>
  <si>
    <t>Uniform</t>
  </si>
  <si>
    <t>Normal</t>
  </si>
  <si>
    <t>Exponential</t>
  </si>
  <si>
    <t>Weibull</t>
  </si>
  <si>
    <t>1 SD</t>
  </si>
  <si>
    <t>Poisson</t>
  </si>
  <si>
    <t>Comments</t>
  </si>
  <si>
    <t>Parameters</t>
  </si>
  <si>
    <t>Average circuit outage rate</t>
  </si>
  <si>
    <t>Loss of supply events</t>
  </si>
  <si>
    <t>Proper operation of equipment</t>
  </si>
  <si>
    <t>Lines event rate - fault</t>
  </si>
  <si>
    <t>Tranformer event rate - fault</t>
  </si>
  <si>
    <t>Reactive plant outage rate - fault</t>
  </si>
  <si>
    <t>Lines event rate - forced</t>
  </si>
  <si>
    <t>Transformer outage rate - forced</t>
  </si>
  <si>
    <t>Reactive plant outage rate - forced</t>
  </si>
  <si>
    <t>LOS &gt; 0.1 system minutes</t>
  </si>
  <si>
    <t>LOS &gt; 1 system minutes</t>
  </si>
  <si>
    <t>Average outage duration (minutes)</t>
  </si>
  <si>
    <t>Transmission service component caps, floors and targets</t>
  </si>
  <si>
    <t>Transmission MIC parameter values</t>
  </si>
  <si>
    <t>Cap for unplanned outages</t>
  </si>
  <si>
    <t>Dollar per dispatch interval</t>
  </si>
  <si>
    <t>Performance count</t>
  </si>
  <si>
    <t>Weighting</t>
  </si>
  <si>
    <t>113 WA-BW planned events - Exclusion '9' applied</t>
  </si>
  <si>
    <t>131 WA-BW planned events - Exclusion '9' applied</t>
  </si>
  <si>
    <t>Kolmogorov-Smirnov Goodness-of-Fit Test</t>
  </si>
  <si>
    <t>Note</t>
  </si>
  <si>
    <t>Smoothed MAR (2024/25)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</si>
</sst>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[$€-2]* #,##0.00_);_([$€-2]* \(#,##0.00\);_([$€-2]* &quot;-&quot;??_)"/>
    <numFmt numFmtId="165" formatCode="#,##0.000_ ;[Red]\-#,##0.000\ "/>
    <numFmt numFmtId="166" formatCode="_(* #,##0.0_);_(* \(#,##0.0\);_(* &quot;-&quot;?_);_(@_)"/>
    <numFmt numFmtId="167" formatCode="_-* #,##0.00_-;[Red]\(#,##0.00\)_-;_-* &quot;-&quot;??_-;_-@_-"/>
    <numFmt numFmtId="168" formatCode="mm/dd/yy"/>
    <numFmt numFmtId="169" formatCode="0_);[Red]\(0\)"/>
    <numFmt numFmtId="170" formatCode="0.0%"/>
    <numFmt numFmtId="171" formatCode="_(* #,##0_);_(* \(#,##0\);_(* &quot;-&quot;?_);_(@_)"/>
    <numFmt numFmtId="172" formatCode="#,##0.0_);\(#,##0.0\)"/>
    <numFmt numFmtId="173" formatCode="#,##0_ ;\-#,##0\ "/>
    <numFmt numFmtId="174" formatCode="#,##0;[Red]\(#,##0.0\)"/>
    <numFmt numFmtId="175" formatCode="#,##0_ ;[Red]\(#,##0\)\ "/>
    <numFmt numFmtId="176" formatCode="#,##0.00;\(#,##0.00\)"/>
    <numFmt numFmtId="177" formatCode="_)d\-mmm\-yy_)"/>
    <numFmt numFmtId="178" formatCode="_(#,##0.0_);\(#,##0.0\);_(&quot;-&quot;_)"/>
    <numFmt numFmtId="179" formatCode="_(###0_);\(###0\);_(###0_)"/>
    <numFmt numFmtId="180" formatCode="#,##0.0000_);[Red]\(#,##0.0000\)"/>
    <numFmt numFmtId="181" formatCode="#,##0.0_ ;[Red]\-#,##0.0\ "/>
    <numFmt numFmtId="182" formatCode="_-* #,##0_-;\-* #,##0_-;_-* &quot;-&quot;??_-;_-@_-"/>
    <numFmt numFmtId="183" formatCode="_-&quot;$&quot;* #,##0_-;\-&quot;$&quot;* #,##0_-;_-&quot;$&quot;* &quot;-&quot;??_-;_-@_-"/>
    <numFmt numFmtId="184" formatCode="0.000000"/>
  </numFmts>
  <fonts count="7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6"/>
      <color indexed="9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color indexed="9"/>
      <name val="Calibri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9"/>
      <color indexed="9"/>
      <name val="Arial"/>
      <family val="2"/>
    </font>
    <font>
      <sz val="10"/>
      <color theme="1"/>
      <name val="Verdana"/>
      <family val="2"/>
    </font>
    <font>
      <u/>
      <sz val="10"/>
      <color indexed="12"/>
      <name val="MS Sans Serif"/>
      <family val="2"/>
    </font>
    <font>
      <sz val="9"/>
      <color indexed="21"/>
      <name val="Helvetica-Black"/>
      <family val="2"/>
    </font>
    <font>
      <sz val="11"/>
      <name val="Helvetica-Black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mediumGray">
        <fgColor indexed="22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7">
    <xf numFmtId="0" fontId="0" fillId="0" borderId="0"/>
    <xf numFmtId="0" fontId="3" fillId="0" borderId="0" applyNumberFormat="0" applyFill="0" applyBorder="0" applyAlignment="0" applyProtection="0"/>
    <xf numFmtId="0" fontId="2" fillId="0" borderId="0">
      <protection locked="0"/>
    </xf>
    <xf numFmtId="0" fontId="4" fillId="0" borderId="0"/>
    <xf numFmtId="164" fontId="4" fillId="0" borderId="0"/>
    <xf numFmtId="0" fontId="4" fillId="0" borderId="0"/>
    <xf numFmtId="164" fontId="4" fillId="0" borderId="0"/>
    <xf numFmtId="0" fontId="9" fillId="0" borderId="0"/>
    <xf numFmtId="0" fontId="9" fillId="0" borderId="0"/>
    <xf numFmtId="181" fontId="2" fillId="7" borderId="5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9" fontId="2" fillId="7" borderId="5" applyFont="0" applyAlignment="0">
      <alignment horizontal="left" vertical="center" wrapText="1"/>
      <protection locked="0"/>
    </xf>
    <xf numFmtId="165" fontId="2" fillId="12" borderId="5"/>
    <xf numFmtId="0" fontId="2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41" fontId="4" fillId="6" borderId="0" applyNumberFormat="0" applyFont="0" applyBorder="0" applyAlignment="0">
      <alignment horizontal="right"/>
    </xf>
    <xf numFmtId="166" fontId="4" fillId="13" borderId="0" applyFont="0" applyBorder="0">
      <alignment horizontal="right"/>
    </xf>
    <xf numFmtId="41" fontId="4" fillId="14" borderId="0" applyFont="0" applyBorder="0" applyAlignment="0">
      <alignment horizontal="right"/>
      <protection locked="0"/>
    </xf>
    <xf numFmtId="0" fontId="4" fillId="0" borderId="0"/>
    <xf numFmtId="0" fontId="4" fillId="5" borderId="0"/>
    <xf numFmtId="0" fontId="4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164" fontId="4" fillId="0" borderId="0"/>
    <xf numFmtId="0" fontId="17" fillId="15" borderId="8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9" fontId="18" fillId="10" borderId="4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41" fontId="4" fillId="16" borderId="0" applyFont="0" applyBorder="0" applyAlignment="0">
      <alignment horizontal="right"/>
      <protection locked="0"/>
    </xf>
    <xf numFmtId="41" fontId="4" fillId="13" borderId="0" applyFont="0" applyBorder="0">
      <alignment horizontal="right"/>
      <protection locked="0"/>
    </xf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17" borderId="0"/>
    <xf numFmtId="0" fontId="4" fillId="0" borderId="0"/>
    <xf numFmtId="0" fontId="2" fillId="0" borderId="0"/>
    <xf numFmtId="0" fontId="8" fillId="9" borderId="0">
      <alignment horizontal="left" vertical="center"/>
      <protection locked="0"/>
    </xf>
    <xf numFmtId="0" fontId="12" fillId="11" borderId="0">
      <alignment vertical="center"/>
      <protection locked="0"/>
    </xf>
    <xf numFmtId="0" fontId="4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19" fillId="0" borderId="0"/>
    <xf numFmtId="167" fontId="19" fillId="0" borderId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1" fillId="0" borderId="0"/>
    <xf numFmtId="42" fontId="22" fillId="0" borderId="0" applyFont="0" applyFill="0" applyBorder="0" applyAlignment="0" applyProtection="0"/>
    <xf numFmtId="0" fontId="23" fillId="38" borderId="0" applyNumberFormat="0" applyBorder="0" applyAlignment="0" applyProtection="0"/>
    <xf numFmtId="0" fontId="24" fillId="0" borderId="0" applyNumberFormat="0" applyFill="0" applyBorder="0" applyAlignment="0"/>
    <xf numFmtId="41" fontId="4" fillId="6" borderId="0" applyNumberFormat="0" applyFont="0" applyBorder="0" applyAlignment="0">
      <alignment horizontal="right"/>
    </xf>
    <xf numFmtId="0" fontId="25" fillId="0" borderId="0" applyNumberFormat="0" applyFill="0" applyBorder="0" applyAlignment="0">
      <protection locked="0"/>
    </xf>
    <xf numFmtId="0" fontId="26" fillId="22" borderId="10" applyNumberFormat="0" applyAlignment="0" applyProtection="0"/>
    <xf numFmtId="0" fontId="17" fillId="15" borderId="8" applyNumberFormat="0" applyAlignment="0" applyProtection="0"/>
    <xf numFmtId="4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164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1" fillId="0" borderId="0"/>
    <xf numFmtId="0" fontId="32" fillId="0" borderId="0"/>
    <xf numFmtId="0" fontId="33" fillId="42" borderId="0" applyNumberFormat="0" applyBorder="0" applyAlignment="0" applyProtection="0"/>
    <xf numFmtId="0" fontId="5" fillId="0" borderId="0" applyFill="0" applyBorder="0">
      <alignment vertical="center"/>
    </xf>
    <xf numFmtId="0" fontId="34" fillId="0" borderId="11" applyNumberFormat="0" applyFill="0" applyAlignment="0" applyProtection="0"/>
    <xf numFmtId="0" fontId="5" fillId="0" borderId="0" applyFill="0" applyBorder="0">
      <alignment vertical="center"/>
    </xf>
    <xf numFmtId="0" fontId="35" fillId="0" borderId="0" applyFill="0" applyBorder="0">
      <alignment vertical="center"/>
    </xf>
    <xf numFmtId="0" fontId="36" fillId="0" borderId="12" applyNumberFormat="0" applyFill="0" applyAlignment="0" applyProtection="0"/>
    <xf numFmtId="0" fontId="35" fillId="0" borderId="0" applyFill="0" applyBorder="0">
      <alignment vertical="center"/>
    </xf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0" borderId="0" applyFill="0" applyBorder="0">
      <alignment vertical="center"/>
    </xf>
    <xf numFmtId="0" fontId="38" fillId="0" borderId="0" applyFill="0" applyBorder="0">
      <alignment vertical="center"/>
    </xf>
    <xf numFmtId="0" fontId="19" fillId="0" borderId="0" applyFill="0" applyBorder="0">
      <alignment vertical="center"/>
    </xf>
    <xf numFmtId="0" fontId="37" fillId="0" borderId="0" applyNumberFormat="0" applyFill="0" applyBorder="0" applyAlignment="0" applyProtection="0"/>
    <xf numFmtId="0" fontId="19" fillId="0" borderId="0" applyFill="0" applyBorder="0">
      <alignment vertical="center"/>
    </xf>
    <xf numFmtId="170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Fill="0" applyBorder="0">
      <alignment horizontal="center" vertical="center"/>
      <protection locked="0"/>
    </xf>
    <xf numFmtId="0" fontId="42" fillId="0" borderId="0" applyFill="0" applyBorder="0">
      <alignment horizontal="left" vertical="center"/>
      <protection locked="0"/>
    </xf>
    <xf numFmtId="0" fontId="43" fillId="20" borderId="10" applyNumberFormat="0" applyAlignment="0" applyProtection="0"/>
    <xf numFmtId="41" fontId="4" fillId="14" borderId="0" applyFont="0" applyBorder="0" applyAlignment="0">
      <alignment horizontal="right"/>
      <protection locked="0"/>
    </xf>
    <xf numFmtId="41" fontId="4" fillId="14" borderId="0" applyFont="0" applyBorder="0" applyAlignment="0">
      <alignment horizontal="right"/>
      <protection locked="0"/>
    </xf>
    <xf numFmtId="41" fontId="4" fillId="16" borderId="0" applyFont="0" applyBorder="0" applyAlignment="0">
      <alignment horizontal="right"/>
      <protection locked="0"/>
    </xf>
    <xf numFmtId="171" fontId="4" fillId="18" borderId="0" applyFont="0" applyBorder="0">
      <alignment horizontal="right"/>
      <protection locked="0"/>
    </xf>
    <xf numFmtId="171" fontId="4" fillId="18" borderId="0" applyFont="0" applyBorder="0">
      <alignment horizontal="right"/>
      <protection locked="0"/>
    </xf>
    <xf numFmtId="41" fontId="4" fillId="13" borderId="0" applyFont="0" applyBorder="0">
      <alignment horizontal="right"/>
      <protection locked="0"/>
    </xf>
    <xf numFmtId="0" fontId="19" fillId="6" borderId="0"/>
    <xf numFmtId="0" fontId="44" fillId="0" borderId="14" applyNumberFormat="0" applyFill="0" applyAlignment="0" applyProtection="0"/>
    <xf numFmtId="172" fontId="45" fillId="0" borderId="0"/>
    <xf numFmtId="0" fontId="13" fillId="0" borderId="0" applyFill="0" applyBorder="0">
      <alignment horizontal="left" vertical="center"/>
    </xf>
    <xf numFmtId="0" fontId="46" fillId="23" borderId="0" applyNumberFormat="0" applyBorder="0" applyAlignment="0" applyProtection="0"/>
    <xf numFmtId="173" fontId="4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2" fillId="0" borderId="0"/>
    <xf numFmtId="0" fontId="4" fillId="5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21" borderId="15" applyNumberFormat="0" applyFont="0" applyAlignment="0" applyProtection="0"/>
    <xf numFmtId="0" fontId="48" fillId="22" borderId="16" applyNumberFormat="0" applyAlignment="0" applyProtection="0"/>
    <xf numFmtId="174" fontId="4" fillId="0" borderId="0" applyFill="0" applyBorder="0"/>
    <xf numFmtId="174" fontId="4" fillId="0" borderId="0" applyFill="0" applyBorder="0"/>
    <xf numFmtId="174" fontId="4" fillId="0" borderId="0" applyFill="0" applyBorder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49" fillId="0" borderId="0"/>
    <xf numFmtId="0" fontId="38" fillId="0" borderId="0" applyFill="0" applyBorder="0">
      <alignment vertical="center"/>
    </xf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75" fontId="50" fillId="0" borderId="9"/>
    <xf numFmtId="0" fontId="51" fillId="0" borderId="6">
      <alignment horizontal="center"/>
    </xf>
    <xf numFmtId="3" fontId="27" fillId="0" borderId="0" applyFont="0" applyFill="0" applyBorder="0" applyAlignment="0" applyProtection="0"/>
    <xf numFmtId="0" fontId="27" fillId="43" borderId="0" applyNumberFormat="0" applyFont="0" applyBorder="0" applyAlignment="0" applyProtection="0"/>
    <xf numFmtId="176" fontId="4" fillId="0" borderId="0"/>
    <xf numFmtId="176" fontId="4" fillId="0" borderId="0"/>
    <xf numFmtId="176" fontId="4" fillId="0" borderId="0"/>
    <xf numFmtId="177" fontId="19" fillId="0" borderId="0" applyFill="0" applyBorder="0">
      <alignment horizontal="right" vertical="center"/>
    </xf>
    <xf numFmtId="178" fontId="19" fillId="0" borderId="0" applyFill="0" applyBorder="0">
      <alignment horizontal="right" vertical="center"/>
    </xf>
    <xf numFmtId="179" fontId="19" fillId="0" borderId="0" applyFill="0" applyBorder="0">
      <alignment horizontal="right" vertical="center"/>
    </xf>
    <xf numFmtId="0" fontId="4" fillId="21" borderId="0" applyNumberFormat="0" applyFont="0" applyBorder="0" applyAlignment="0" applyProtection="0"/>
    <xf numFmtId="0" fontId="4" fillId="21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2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24" borderId="0" applyNumberFormat="0" applyFont="0" applyBorder="0" applyAlignment="0" applyProtection="0"/>
    <xf numFmtId="0" fontId="4" fillId="24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5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3" fillId="0" borderId="0"/>
    <xf numFmtId="0" fontId="14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53" fillId="8" borderId="1" applyBorder="0" applyProtection="0">
      <alignment horizontal="centerContinuous" vertical="center"/>
    </xf>
    <xf numFmtId="0" fontId="54" fillId="0" borderId="0" applyBorder="0" applyProtection="0">
      <alignment vertical="center"/>
    </xf>
    <xf numFmtId="0" fontId="55" fillId="0" borderId="0">
      <alignment horizontal="left"/>
    </xf>
    <xf numFmtId="0" fontId="55" fillId="0" borderId="2" applyFill="0" applyBorder="0" applyProtection="0">
      <alignment horizontal="left" vertical="top"/>
    </xf>
    <xf numFmtId="49" fontId="4" fillId="0" borderId="0" applyFont="0" applyFill="0" applyBorder="0" applyAlignment="0" applyProtection="0"/>
    <xf numFmtId="0" fontId="56" fillId="0" borderId="0"/>
    <xf numFmtId="49" fontId="4" fillId="0" borderId="0" applyFont="0" applyFill="0" applyBorder="0" applyAlignment="0" applyProtection="0"/>
    <xf numFmtId="0" fontId="57" fillId="0" borderId="0"/>
    <xf numFmtId="0" fontId="57" fillId="0" borderId="0"/>
    <xf numFmtId="0" fontId="56" fillId="0" borderId="0"/>
    <xf numFmtId="172" fontId="58" fillId="0" borderId="0"/>
    <xf numFmtId="0" fontId="52" fillId="0" borderId="0" applyNumberFormat="0" applyFill="0" applyBorder="0" applyAlignment="0" applyProtection="0"/>
    <xf numFmtId="0" fontId="59" fillId="0" borderId="0" applyFill="0" applyBorder="0">
      <alignment horizontal="left" vertical="center"/>
      <protection locked="0"/>
    </xf>
    <xf numFmtId="0" fontId="56" fillId="0" borderId="0"/>
    <xf numFmtId="0" fontId="60" fillId="0" borderId="0" applyFill="0" applyBorder="0">
      <alignment horizontal="left" vertical="center"/>
      <protection locked="0"/>
    </xf>
    <xf numFmtId="0" fontId="6" fillId="0" borderId="17" applyNumberFormat="0" applyFill="0" applyAlignment="0" applyProtection="0"/>
    <xf numFmtId="0" fontId="61" fillId="0" borderId="0" applyNumberFormat="0" applyFill="0" applyBorder="0" applyAlignment="0" applyProtection="0"/>
    <xf numFmtId="180" fontId="4" fillId="0" borderId="1" applyBorder="0" applyProtection="0">
      <alignment horizontal="right"/>
    </xf>
    <xf numFmtId="180" fontId="4" fillId="0" borderId="1" applyBorder="0" applyProtection="0">
      <alignment horizontal="right"/>
    </xf>
    <xf numFmtId="180" fontId="4" fillId="0" borderId="1" applyBorder="0" applyProtection="0">
      <alignment horizontal="right"/>
    </xf>
    <xf numFmtId="0" fontId="4" fillId="5" borderId="0"/>
    <xf numFmtId="0" fontId="4" fillId="5" borderId="0"/>
    <xf numFmtId="41" fontId="4" fillId="6" borderId="0" applyNumberFormat="0" applyFont="0" applyBorder="0" applyAlignment="0">
      <alignment horizontal="right"/>
    </xf>
    <xf numFmtId="0" fontId="3" fillId="0" borderId="0" applyNumberFormat="0" applyFill="0" applyBorder="0" applyAlignment="0" applyProtection="0"/>
    <xf numFmtId="171" fontId="4" fillId="18" borderId="0" applyFont="0" applyBorder="0">
      <alignment horizontal="right"/>
      <protection locked="0"/>
    </xf>
    <xf numFmtId="41" fontId="4" fillId="13" borderId="0" applyFont="0" applyBorder="0">
      <alignment horizontal="right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 applyFill="0"/>
    <xf numFmtId="9" fontId="2" fillId="0" borderId="0" applyFont="0" applyFill="0" applyBorder="0" applyAlignment="0" applyProtection="0"/>
    <xf numFmtId="0" fontId="4" fillId="0" borderId="0" applyFill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18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5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14" borderId="0" applyFont="0" applyBorder="0" applyAlignment="0">
      <alignment horizontal="right"/>
      <protection locked="0"/>
    </xf>
    <xf numFmtId="41" fontId="4" fillId="14" borderId="0" applyFont="0" applyBorder="0" applyAlignment="0">
      <alignment horizontal="right"/>
      <protection locked="0"/>
    </xf>
    <xf numFmtId="41" fontId="4" fillId="14" borderId="0" applyFont="0" applyBorder="0" applyAlignment="0">
      <alignment horizontal="right"/>
      <protection locked="0"/>
    </xf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5" borderId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166" fontId="4" fillId="13" borderId="0" applyFont="0" applyBorder="0">
      <alignment horizontal="right"/>
    </xf>
    <xf numFmtId="170" fontId="4" fillId="13" borderId="0" applyFont="0" applyBorder="0" applyAlignment="0"/>
    <xf numFmtId="10" fontId="4" fillId="16" borderId="0" applyFont="0" applyBorder="0">
      <alignment horizontal="right"/>
      <protection locked="0"/>
    </xf>
    <xf numFmtId="3" fontId="4" fillId="44" borderId="0" applyFont="0" applyBorder="0">
      <protection locked="0"/>
    </xf>
    <xf numFmtId="170" fontId="35" fillId="44" borderId="0" applyBorder="0" applyAlignment="0">
      <protection locked="0"/>
    </xf>
    <xf numFmtId="170" fontId="62" fillId="45" borderId="0" applyBorder="0" applyAlignment="0"/>
    <xf numFmtId="166" fontId="16" fillId="6" borderId="3" applyFont="0" applyBorder="0" applyAlignment="0"/>
    <xf numFmtId="170" fontId="35" fillId="6" borderId="0" applyFont="0" applyBorder="0" applyAlignment="0"/>
    <xf numFmtId="0" fontId="4" fillId="5" borderId="0"/>
    <xf numFmtId="0" fontId="2" fillId="0" borderId="0"/>
    <xf numFmtId="9" fontId="2" fillId="0" borderId="0" applyFon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4" fillId="0" borderId="0"/>
    <xf numFmtId="0" fontId="26" fillId="22" borderId="10" applyNumberFormat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43" fillId="20" borderId="10" applyNumberFormat="0" applyAlignment="0" applyProtection="0"/>
    <xf numFmtId="0" fontId="7" fillId="0" borderId="0"/>
    <xf numFmtId="0" fontId="4" fillId="0" borderId="0"/>
    <xf numFmtId="0" fontId="4" fillId="21" borderId="15" applyNumberFormat="0" applyFont="0" applyAlignment="0" applyProtection="0"/>
    <xf numFmtId="0" fontId="48" fillId="22" borderId="16" applyNumberFormat="0" applyAlignment="0" applyProtection="0"/>
    <xf numFmtId="0" fontId="51" fillId="0" borderId="6">
      <alignment horizontal="center"/>
    </xf>
    <xf numFmtId="0" fontId="6" fillId="0" borderId="17" applyNumberFormat="0" applyFill="0" applyAlignment="0" applyProtection="0"/>
    <xf numFmtId="0" fontId="4" fillId="5" borderId="0"/>
    <xf numFmtId="0" fontId="4" fillId="0" borderId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7" borderId="5">
      <protection locked="0"/>
    </xf>
    <xf numFmtId="165" fontId="2" fillId="12" borderId="5"/>
    <xf numFmtId="49" fontId="2" fillId="7" borderId="5" applyFont="0" applyAlignment="0">
      <alignment horizontal="left" vertical="center" wrapText="1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4" fillId="0" borderId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51" fillId="0" borderId="6">
      <alignment horizontal="center"/>
    </xf>
    <xf numFmtId="0" fontId="4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51" fillId="0" borderId="6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51" fillId="0" borderId="6">
      <alignment horizontal="center"/>
    </xf>
    <xf numFmtId="0" fontId="15" fillId="0" borderId="0" applyNumberFormat="0" applyFill="0" applyBorder="0" applyAlignment="0" applyProtection="0">
      <alignment vertical="top"/>
      <protection locked="0"/>
    </xf>
    <xf numFmtId="0" fontId="26" fillId="22" borderId="10" applyNumberFormat="0" applyAlignment="0" applyProtection="0"/>
    <xf numFmtId="0" fontId="43" fillId="20" borderId="10" applyNumberFormat="0" applyAlignment="0" applyProtection="0"/>
    <xf numFmtId="0" fontId="4" fillId="21" borderId="15" applyNumberFormat="0" applyFont="0" applyAlignment="0" applyProtection="0"/>
    <xf numFmtId="0" fontId="48" fillId="22" borderId="16" applyNumberFormat="0" applyAlignment="0" applyProtection="0"/>
    <xf numFmtId="0" fontId="6" fillId="0" borderId="17" applyNumberFormat="0" applyFill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43" fontId="7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7" borderId="5">
      <protection locked="0"/>
    </xf>
    <xf numFmtId="49" fontId="2" fillId="7" borderId="5" applyFont="0" applyAlignment="0">
      <alignment horizontal="left" vertical="center" wrapText="1"/>
      <protection locked="0"/>
    </xf>
    <xf numFmtId="165" fontId="2" fillId="12" borderId="5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5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0" borderId="18">
      <alignment horizontal="center"/>
    </xf>
    <xf numFmtId="165" fontId="11" fillId="7" borderId="7">
      <alignment horizontal="right" indent="2"/>
      <protection locked="0"/>
    </xf>
    <xf numFmtId="0" fontId="2" fillId="0" borderId="0">
      <protection locked="0"/>
    </xf>
    <xf numFmtId="43" fontId="4" fillId="0" borderId="0" applyFont="0" applyFill="0" applyBorder="0" applyAlignment="0" applyProtection="0"/>
    <xf numFmtId="0" fontId="4" fillId="0" borderId="0" applyFill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4" fillId="5" borderId="0"/>
    <xf numFmtId="0" fontId="4" fillId="5" borderId="0"/>
    <xf numFmtId="0" fontId="4" fillId="5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1" fillId="0" borderId="6">
      <alignment horizontal="center"/>
    </xf>
    <xf numFmtId="0" fontId="51" fillId="0" borderId="6">
      <alignment horizontal="center"/>
    </xf>
    <xf numFmtId="0" fontId="51" fillId="0" borderId="6">
      <alignment horizontal="center"/>
    </xf>
    <xf numFmtId="0" fontId="51" fillId="0" borderId="6">
      <alignment horizontal="center"/>
    </xf>
    <xf numFmtId="0" fontId="51" fillId="0" borderId="6">
      <alignment horizontal="center"/>
    </xf>
    <xf numFmtId="0" fontId="51" fillId="0" borderId="6">
      <alignment horizontal="center"/>
    </xf>
    <xf numFmtId="0" fontId="51" fillId="0" borderId="6">
      <alignment horizontal="center"/>
    </xf>
    <xf numFmtId="0" fontId="7" fillId="22" borderId="0" applyNumberFormat="0" applyBorder="0" applyAlignment="0" applyProtection="0"/>
    <xf numFmtId="0" fontId="7" fillId="46" borderId="0" applyNumberFormat="0" applyBorder="0" applyAlignment="0" applyProtection="0"/>
    <xf numFmtId="0" fontId="7" fillId="24" borderId="0" applyNumberFormat="0" applyBorder="0" applyAlignment="0" applyProtection="0"/>
    <xf numFmtId="0" fontId="7" fillId="4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41" fontId="4" fillId="6" borderId="0" applyNumberFormat="0" applyFont="0" applyBorder="0" applyAlignment="0">
      <alignment horizontal="right"/>
    </xf>
    <xf numFmtId="41" fontId="4" fillId="6" borderId="0" applyNumberFormat="0" applyFont="0" applyBorder="0" applyAlignment="0">
      <alignment horizontal="right"/>
    </xf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26" fillId="22" borderId="10" applyNumberFormat="0" applyAlignment="0" applyProtection="0"/>
    <xf numFmtId="0" fontId="17" fillId="15" borderId="8" applyNumberFormat="0" applyAlignment="0" applyProtection="0"/>
    <xf numFmtId="0" fontId="17" fillId="15" borderId="8" applyNumberFormat="0" applyAlignment="0" applyProtection="0"/>
    <xf numFmtId="43" fontId="4" fillId="0" borderId="0" applyFont="0" applyFill="0" applyBorder="0" applyAlignment="0" applyProtection="0"/>
    <xf numFmtId="43" fontId="6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64" fillId="0" borderId="0" applyNumberFormat="0" applyFill="0" applyBorder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0" fontId="43" fillId="20" borderId="10" applyNumberFormat="0" applyAlignment="0" applyProtection="0"/>
    <xf numFmtId="41" fontId="4" fillId="14" borderId="0" applyFont="0" applyBorder="0" applyAlignment="0">
      <alignment horizontal="right"/>
      <protection locked="0"/>
    </xf>
    <xf numFmtId="41" fontId="4" fillId="16" borderId="0" applyFont="0" applyBorder="0" applyAlignment="0">
      <alignment horizontal="right"/>
      <protection locked="0"/>
    </xf>
    <xf numFmtId="41" fontId="4" fillId="16" borderId="0" applyFont="0" applyBorder="0" applyAlignment="0">
      <alignment horizontal="right"/>
      <protection locked="0"/>
    </xf>
    <xf numFmtId="41" fontId="4" fillId="14" borderId="0" applyFont="0" applyBorder="0" applyAlignment="0">
      <alignment horizontal="right"/>
      <protection locked="0"/>
    </xf>
    <xf numFmtId="41" fontId="4" fillId="13" borderId="0" applyFont="0" applyBorder="0">
      <alignment horizontal="right"/>
      <protection locked="0"/>
    </xf>
    <xf numFmtId="41" fontId="4" fillId="13" borderId="0" applyFont="0" applyBorder="0">
      <alignment horizontal="right"/>
      <protection locked="0"/>
    </xf>
    <xf numFmtId="41" fontId="4" fillId="13" borderId="0" applyFont="0" applyBorder="0">
      <alignment horizontal="right"/>
      <protection locked="0"/>
    </xf>
    <xf numFmtId="41" fontId="4" fillId="13" borderId="0" applyFont="0" applyBorder="0">
      <alignment horizontal="right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 applyFill="0"/>
    <xf numFmtId="0" fontId="7" fillId="0" borderId="0"/>
    <xf numFmtId="0" fontId="4" fillId="0" borderId="0" applyFill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" fillId="21" borderId="15" applyNumberFormat="0" applyFon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0" fontId="48" fillId="22" borderId="16" applyNumberForma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50" fillId="0" borderId="9"/>
    <xf numFmtId="0" fontId="65" fillId="8" borderId="1" applyBorder="0" applyProtection="0">
      <alignment horizontal="centerContinuous" vertical="center"/>
    </xf>
    <xf numFmtId="0" fontId="65" fillId="8" borderId="1" applyBorder="0" applyProtection="0">
      <alignment horizontal="centerContinuous" vertical="center"/>
    </xf>
    <xf numFmtId="0" fontId="65" fillId="8" borderId="1" applyBorder="0" applyProtection="0">
      <alignment horizontal="centerContinuous" vertical="center"/>
    </xf>
    <xf numFmtId="0" fontId="65" fillId="8" borderId="1" applyBorder="0" applyProtection="0">
      <alignment horizontal="centerContinuous" vertical="center"/>
    </xf>
    <xf numFmtId="0" fontId="55" fillId="0" borderId="2" applyFill="0" applyBorder="0" applyProtection="0">
      <alignment horizontal="left" vertical="top"/>
    </xf>
    <xf numFmtId="0" fontId="66" fillId="0" borderId="0"/>
    <xf numFmtId="0" fontId="66" fillId="0" borderId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0" fontId="6" fillId="0" borderId="17" applyNumberFormat="0" applyFill="0" applyAlignment="0" applyProtection="0"/>
    <xf numFmtId="180" fontId="4" fillId="0" borderId="1" applyBorder="0" applyProtection="0">
      <alignment horizontal="right"/>
    </xf>
    <xf numFmtId="180" fontId="4" fillId="0" borderId="1" applyBorder="0" applyProtection="0">
      <alignment horizontal="right"/>
    </xf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5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center"/>
    </xf>
    <xf numFmtId="9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applyFont="1" applyAlignment="1">
      <alignment horizontal="left"/>
    </xf>
    <xf numFmtId="0" fontId="3" fillId="0" borderId="0" xfId="1"/>
    <xf numFmtId="0" fontId="0" fillId="0" borderId="0" xfId="0" applyAlignment="1">
      <alignment horizontal="left" vertical="center"/>
    </xf>
    <xf numFmtId="0" fontId="1" fillId="48" borderId="0" xfId="0" applyFont="1" applyFill="1" applyAlignment="1">
      <alignment horizontal="left"/>
    </xf>
    <xf numFmtId="0" fontId="1" fillId="48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182" fontId="0" fillId="0" borderId="21" xfId="915" applyNumberFormat="1" applyFont="1" applyBorder="1" applyAlignment="1">
      <alignment horizontal="left" vertical="center"/>
    </xf>
    <xf numFmtId="182" fontId="1" fillId="0" borderId="21" xfId="915" applyNumberFormat="1" applyFont="1" applyBorder="1" applyAlignment="1">
      <alignment horizontal="left" vertical="center"/>
    </xf>
    <xf numFmtId="182" fontId="1" fillId="50" borderId="21" xfId="915" applyNumberFormat="1" applyFont="1" applyFill="1" applyBorder="1" applyAlignment="1">
      <alignment horizontal="left" vertical="center"/>
    </xf>
    <xf numFmtId="0" fontId="0" fillId="49" borderId="21" xfId="0" applyFill="1" applyBorder="1" applyAlignment="1">
      <alignment horizontal="left" vertical="center"/>
    </xf>
    <xf numFmtId="182" fontId="0" fillId="49" borderId="21" xfId="915" applyNumberFormat="1" applyFont="1" applyFill="1" applyBorder="1" applyAlignment="1">
      <alignment horizontal="left" vertical="center"/>
    </xf>
    <xf numFmtId="182" fontId="68" fillId="49" borderId="21" xfId="915" applyNumberFormat="1" applyFont="1" applyFill="1" applyBorder="1" applyAlignment="1">
      <alignment horizontal="left" vertical="center"/>
    </xf>
    <xf numFmtId="182" fontId="0" fillId="0" borderId="21" xfId="0" applyNumberFormat="1" applyBorder="1" applyAlignment="1">
      <alignment horizontal="left" vertical="center"/>
    </xf>
    <xf numFmtId="183" fontId="0" fillId="0" borderId="21" xfId="916" applyNumberFormat="1" applyFont="1" applyBorder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0" fillId="51" borderId="21" xfId="0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center"/>
    </xf>
    <xf numFmtId="184" fontId="0" fillId="0" borderId="0" xfId="0" applyNumberFormat="1" applyAlignment="1">
      <alignment horizontal="left"/>
    </xf>
    <xf numFmtId="0" fontId="0" fillId="0" borderId="21" xfId="0" applyFill="1" applyBorder="1" applyAlignment="1">
      <alignment horizontal="left" vertical="center"/>
    </xf>
    <xf numFmtId="182" fontId="0" fillId="0" borderId="21" xfId="915" applyNumberFormat="1" applyFont="1" applyFill="1" applyBorder="1" applyAlignment="1">
      <alignment horizontal="left" vertical="center"/>
    </xf>
    <xf numFmtId="0" fontId="1" fillId="52" borderId="21" xfId="0" applyFont="1" applyFill="1" applyBorder="1" applyAlignment="1">
      <alignment horizontal="center"/>
    </xf>
    <xf numFmtId="0" fontId="1" fillId="52" borderId="21" xfId="0" applyFont="1" applyFill="1" applyBorder="1" applyAlignment="1">
      <alignment horizontal="center" vertical="center"/>
    </xf>
    <xf numFmtId="182" fontId="69" fillId="0" borderId="21" xfId="915" applyNumberFormat="1" applyFont="1" applyFill="1" applyBorder="1" applyAlignment="1">
      <alignment horizontal="left" vertical="center"/>
    </xf>
    <xf numFmtId="2" fontId="0" fillId="0" borderId="21" xfId="0" applyNumberFormat="1" applyBorder="1" applyAlignment="1">
      <alignment horizontal="right"/>
    </xf>
    <xf numFmtId="2" fontId="0" fillId="0" borderId="21" xfId="0" applyNumberFormat="1" applyBorder="1"/>
    <xf numFmtId="0" fontId="70" fillId="0" borderId="21" xfId="0" applyFont="1" applyFill="1" applyBorder="1" applyAlignment="1">
      <alignment horizontal="left" vertical="center"/>
    </xf>
    <xf numFmtId="182" fontId="70" fillId="0" borderId="21" xfId="915" applyNumberFormat="1" applyFont="1" applyFill="1" applyBorder="1" applyAlignment="1">
      <alignment horizontal="left" vertic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48" borderId="0" xfId="0" applyFill="1" applyAlignment="1">
      <alignment vertical="center"/>
    </xf>
    <xf numFmtId="0" fontId="1" fillId="48" borderId="0" xfId="0" applyFont="1" applyFill="1" applyAlignment="1">
      <alignment vertical="center"/>
    </xf>
    <xf numFmtId="0" fontId="0" fillId="0" borderId="21" xfId="0" applyBorder="1" applyAlignment="1">
      <alignment vertical="center"/>
    </xf>
    <xf numFmtId="2" fontId="0" fillId="0" borderId="21" xfId="0" applyNumberFormat="1" applyBorder="1" applyAlignment="1">
      <alignment vertical="center"/>
    </xf>
    <xf numFmtId="0" fontId="0" fillId="0" borderId="21" xfId="0" applyBorder="1"/>
    <xf numFmtId="0" fontId="0" fillId="0" borderId="21" xfId="0" applyBorder="1" applyAlignment="1">
      <alignment vertical="center" wrapText="1"/>
    </xf>
    <xf numFmtId="0" fontId="70" fillId="49" borderId="21" xfId="0" applyFont="1" applyFill="1" applyBorder="1" applyAlignment="1">
      <alignment vertical="center"/>
    </xf>
    <xf numFmtId="0" fontId="0" fillId="49" borderId="21" xfId="0" applyFill="1" applyBorder="1" applyAlignment="1">
      <alignment vertical="center"/>
    </xf>
    <xf numFmtId="1" fontId="0" fillId="0" borderId="21" xfId="0" applyNumberFormat="1" applyBorder="1" applyAlignment="1">
      <alignment vertical="center"/>
    </xf>
    <xf numFmtId="0" fontId="1" fillId="53" borderId="21" xfId="0" applyFont="1" applyFill="1" applyBorder="1" applyAlignment="1">
      <alignment vertical="center"/>
    </xf>
    <xf numFmtId="0" fontId="0" fillId="53" borderId="21" xfId="0" applyFill="1" applyBorder="1" applyAlignment="1">
      <alignment vertical="center"/>
    </xf>
    <xf numFmtId="2" fontId="0" fillId="53" borderId="21" xfId="0" applyNumberFormat="1" applyFill="1" applyBorder="1" applyAlignment="1">
      <alignment vertical="center"/>
    </xf>
    <xf numFmtId="10" fontId="0" fillId="0" borderId="21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182" fontId="0" fillId="0" borderId="21" xfId="915" applyNumberFormat="1" applyFont="1" applyBorder="1" applyAlignment="1">
      <alignment vertical="center"/>
    </xf>
  </cellXfs>
  <cellStyles count="917">
    <cellStyle name=" 1" xfId="3"/>
    <cellStyle name=" 1 2" xfId="4"/>
    <cellStyle name=" 1 2 2" xfId="5"/>
    <cellStyle name=" 1 2 3" xfId="41"/>
    <cellStyle name=" 1 3" xfId="6"/>
    <cellStyle name=" 1 3 2" xfId="7"/>
    <cellStyle name=" 1 4" xfId="8"/>
    <cellStyle name=" 1_29(d) - Gas extensions -tariffs" xfId="32"/>
    <cellStyle name="_3GIS model v2.77_Distribution Business_Retail Fin Perform " xfId="10"/>
    <cellStyle name="_3GIS model v2.77_Fleet Overhead Costs 2_Retail Fin Perform " xfId="11"/>
    <cellStyle name="_3GIS model v2.77_Fleet Overhead Costs_Retail Fin Perform " xfId="12"/>
    <cellStyle name="_3GIS model v2.77_Forecast 2_Retail Fin Perform " xfId="13"/>
    <cellStyle name="_3GIS model v2.77_Forecast_Retail Fin Perform " xfId="14"/>
    <cellStyle name="_3GIS model v2.77_Funding &amp; Cashflow_1_Retail Fin Perform " xfId="15"/>
    <cellStyle name="_3GIS model v2.77_Funding &amp; Cashflow_Retail Fin Perform " xfId="16"/>
    <cellStyle name="_3GIS model v2.77_Group P&amp;L_1_Retail Fin Perform " xfId="17"/>
    <cellStyle name="_3GIS model v2.77_Group P&amp;L_Retail Fin Perform " xfId="18"/>
    <cellStyle name="_3GIS model v2.77_Opening  Detailed BS_Retail Fin Perform " xfId="19"/>
    <cellStyle name="_3GIS model v2.77_OUTPUT DB_Retail Fin Perform " xfId="20"/>
    <cellStyle name="_3GIS model v2.77_OUTPUT EB_Retail Fin Perform " xfId="21"/>
    <cellStyle name="_3GIS model v2.77_Report_Retail Fin Perform " xfId="22"/>
    <cellStyle name="_3GIS model v2.77_Retail Fin Perform " xfId="23"/>
    <cellStyle name="_3GIS model v2.77_Sheet2 2_Retail Fin Perform " xfId="24"/>
    <cellStyle name="_3GIS model v2.77_Sheet2_Retail Fin Perform " xfId="25"/>
    <cellStyle name="_Capex" xfId="64"/>
    <cellStyle name="_Capex 2" xfId="65"/>
    <cellStyle name="_Capex_29(d) - Gas extensions -tariffs" xfId="66"/>
    <cellStyle name="_UED AMP 2009-14 Final 250309 Less PU" xfId="67"/>
    <cellStyle name="_UED AMP 2009-14 Final 250309 Less PU_1011 monthly" xfId="68"/>
    <cellStyle name="20% - Accent1 2" xfId="69"/>
    <cellStyle name="20% - Accent1 2 2" xfId="586"/>
    <cellStyle name="20% - Accent1 3" xfId="478"/>
    <cellStyle name="20% - Accent2 2" xfId="70"/>
    <cellStyle name="20% - Accent3 2" xfId="71"/>
    <cellStyle name="20% - Accent4 2" xfId="72"/>
    <cellStyle name="20% - Accent5 2" xfId="73"/>
    <cellStyle name="20% - Accent5 2 2" xfId="587"/>
    <cellStyle name="20% - Accent6 2" xfId="74"/>
    <cellStyle name="40% - Accent1 2" xfId="75"/>
    <cellStyle name="40% - Accent1 2 2" xfId="588"/>
    <cellStyle name="40% - Accent1 3" xfId="479"/>
    <cellStyle name="40% - Accent2 2" xfId="76"/>
    <cellStyle name="40% - Accent3 2" xfId="77"/>
    <cellStyle name="40% - Accent4 2" xfId="78"/>
    <cellStyle name="40% - Accent5 2" xfId="79"/>
    <cellStyle name="40% - Accent5 2 2" xfId="589"/>
    <cellStyle name="40% - Accent6 2" xfId="80"/>
    <cellStyle name="60% - Accent1 2" xfId="81"/>
    <cellStyle name="60% - Accent1 2 2" xfId="590"/>
    <cellStyle name="60% - Accent2 2" xfId="82"/>
    <cellStyle name="60% - Accent3 2" xfId="83"/>
    <cellStyle name="60% - Accent4 2" xfId="84"/>
    <cellStyle name="60% - Accent5 2" xfId="85"/>
    <cellStyle name="60% - Accent5 2 2" xfId="591"/>
    <cellStyle name="60% - Accent6 2" xfId="86"/>
    <cellStyle name="Accent1 - 20%" xfId="87"/>
    <cellStyle name="Accent1 - 40%" xfId="88"/>
    <cellStyle name="Accent1 - 60%" xfId="89"/>
    <cellStyle name="Accent1 2" xfId="90"/>
    <cellStyle name="Accent1 3" xfId="555"/>
    <cellStyle name="Accent1 4" xfId="556"/>
    <cellStyle name="Accent1 5" xfId="557"/>
    <cellStyle name="Accent2 - 20%" xfId="91"/>
    <cellStyle name="Accent2 - 40%" xfId="92"/>
    <cellStyle name="Accent2 - 60%" xfId="93"/>
    <cellStyle name="Accent2 2" xfId="94"/>
    <cellStyle name="Accent2 3" xfId="558"/>
    <cellStyle name="Accent2 4" xfId="559"/>
    <cellStyle name="Accent2 5" xfId="560"/>
    <cellStyle name="Accent3 - 20%" xfId="95"/>
    <cellStyle name="Accent3 - 40%" xfId="96"/>
    <cellStyle name="Accent3 - 60%" xfId="97"/>
    <cellStyle name="Accent3 2" xfId="98"/>
    <cellStyle name="Accent3 3" xfId="561"/>
    <cellStyle name="Accent3 4" xfId="562"/>
    <cellStyle name="Accent3 5" xfId="563"/>
    <cellStyle name="Accent4 - 20%" xfId="99"/>
    <cellStyle name="Accent4 - 40%" xfId="100"/>
    <cellStyle name="Accent4 - 60%" xfId="101"/>
    <cellStyle name="Accent4 2" xfId="102"/>
    <cellStyle name="Accent4 3" xfId="564"/>
    <cellStyle name="Accent4 4" xfId="565"/>
    <cellStyle name="Accent4 5" xfId="566"/>
    <cellStyle name="Accent5 - 20%" xfId="103"/>
    <cellStyle name="Accent5 - 40%" xfId="104"/>
    <cellStyle name="Accent5 - 60%" xfId="105"/>
    <cellStyle name="Accent5 2" xfId="106"/>
    <cellStyle name="Accent5 3" xfId="567"/>
    <cellStyle name="Accent5 4" xfId="568"/>
    <cellStyle name="Accent5 5" xfId="569"/>
    <cellStyle name="Accent6 - 20%" xfId="107"/>
    <cellStyle name="Accent6 - 40%" xfId="108"/>
    <cellStyle name="Accent6 - 60%" xfId="109"/>
    <cellStyle name="Accent6 2" xfId="110"/>
    <cellStyle name="Accent6 3" xfId="570"/>
    <cellStyle name="Accent6 4" xfId="571"/>
    <cellStyle name="Accent6 5" xfId="572"/>
    <cellStyle name="Agara" xfId="111"/>
    <cellStyle name="B79812_.wvu.PrintTitlest" xfId="112"/>
    <cellStyle name="Bad 2" xfId="113"/>
    <cellStyle name="Black" xfId="114"/>
    <cellStyle name="Blockout" xfId="115"/>
    <cellStyle name="Blockout 2" xfId="33"/>
    <cellStyle name="Blockout 2 2" xfId="592"/>
    <cellStyle name="Blockout 3" xfId="287"/>
    <cellStyle name="Blockout 4" xfId="593"/>
    <cellStyle name="Blue" xfId="116"/>
    <cellStyle name="Calculation 2" xfId="117"/>
    <cellStyle name="Calculation 2 2" xfId="373"/>
    <cellStyle name="Calculation 2 2 2" xfId="594"/>
    <cellStyle name="Calculation 2 2 2 2" xfId="595"/>
    <cellStyle name="Calculation 2 2 3" xfId="596"/>
    <cellStyle name="Calculation 2 2 3 2" xfId="597"/>
    <cellStyle name="Calculation 2 2 4" xfId="598"/>
    <cellStyle name="Calculation 2 2 5" xfId="599"/>
    <cellStyle name="Calculation 2 3" xfId="461"/>
    <cellStyle name="Calculation 2 3 2" xfId="600"/>
    <cellStyle name="Calculation 2 3 2 2" xfId="601"/>
    <cellStyle name="Calculation 2 3 3" xfId="602"/>
    <cellStyle name="Calculation 2 3 3 2" xfId="603"/>
    <cellStyle name="Calculation 2 3 4" xfId="604"/>
    <cellStyle name="Calculation 2 3 5" xfId="605"/>
    <cellStyle name="Calculation 2 4" xfId="606"/>
    <cellStyle name="Calculation 2 4 2" xfId="607"/>
    <cellStyle name="Calculation 2 4 2 2" xfId="608"/>
    <cellStyle name="Calculation 2 4 3" xfId="609"/>
    <cellStyle name="Calculation 2 4 3 2" xfId="610"/>
    <cellStyle name="Calculation 2 4 4" xfId="611"/>
    <cellStyle name="Calculation 2 5" xfId="612"/>
    <cellStyle name="Calculation 2 5 2" xfId="613"/>
    <cellStyle name="Calculation 2 5 2 2" xfId="614"/>
    <cellStyle name="Calculation 2 5 3" xfId="615"/>
    <cellStyle name="Calculation 2 5 3 2" xfId="616"/>
    <cellStyle name="Calculation 2 5 4" xfId="617"/>
    <cellStyle name="Calculation 2 6" xfId="618"/>
    <cellStyle name="Calculation 2 7" xfId="619"/>
    <cellStyle name="Check Cell 2" xfId="118"/>
    <cellStyle name="Check Cell 2 2" xfId="620"/>
    <cellStyle name="Check Cell 2 2 2" xfId="621"/>
    <cellStyle name="Check Cell 2 2 2 2" xfId="42"/>
    <cellStyle name="Comma" xfId="915" builtinId="3"/>
    <cellStyle name="Comma [0]7Z_87C" xfId="119"/>
    <cellStyle name="Comma 0" xfId="120"/>
    <cellStyle name="Comma 1" xfId="121"/>
    <cellStyle name="Comma 1 2" xfId="122"/>
    <cellStyle name="Comma 10" xfId="391"/>
    <cellStyle name="Comma 11" xfId="550"/>
    <cellStyle name="Comma 2" xfId="63"/>
    <cellStyle name="Comma 2 2" xfId="124"/>
    <cellStyle name="Comma 2 2 2" xfId="333"/>
    <cellStyle name="Comma 2 2 3" xfId="480"/>
    <cellStyle name="Comma 2 3" xfId="125"/>
    <cellStyle name="Comma 2 3 2" xfId="126"/>
    <cellStyle name="Comma 2 4" xfId="127"/>
    <cellStyle name="Comma 2 5" xfId="43"/>
    <cellStyle name="Comma 2 5 2" xfId="622"/>
    <cellStyle name="Comma 2 6" xfId="123"/>
    <cellStyle name="Comma 3" xfId="128"/>
    <cellStyle name="Comma 3 2" xfId="129"/>
    <cellStyle name="Comma 3 2 2" xfId="481"/>
    <cellStyle name="Comma 3 3" xfId="130"/>
    <cellStyle name="Comma 3 3 2" xfId="482"/>
    <cellStyle name="Comma 3 4" xfId="483"/>
    <cellStyle name="Comma 3 5" xfId="484"/>
    <cellStyle name="Comma 3 6" xfId="485"/>
    <cellStyle name="Comma 4" xfId="131"/>
    <cellStyle name="Comma 4 2" xfId="486"/>
    <cellStyle name="Comma 5" xfId="132"/>
    <cellStyle name="Comma 5 2" xfId="623"/>
    <cellStyle name="Comma 6" xfId="133"/>
    <cellStyle name="Comma 7" xfId="134"/>
    <cellStyle name="Comma 8" xfId="135"/>
    <cellStyle name="Comma 9" xfId="319"/>
    <cellStyle name="Comma 9 2" xfId="434"/>
    <cellStyle name="Comma 9 3" xfId="487"/>
    <cellStyle name="Comma0" xfId="136"/>
    <cellStyle name="Currency" xfId="916" builtinId="4"/>
    <cellStyle name="Currency 11" xfId="44"/>
    <cellStyle name="Currency 11 2" xfId="137"/>
    <cellStyle name="Currency 2" xfId="138"/>
    <cellStyle name="Currency 2 2" xfId="55"/>
    <cellStyle name="Currency 2 3" xfId="56"/>
    <cellStyle name="Currency 3" xfId="139"/>
    <cellStyle name="Currency 3 2" xfId="140"/>
    <cellStyle name="Currency 4" xfId="141"/>
    <cellStyle name="Currency 4 2" xfId="142"/>
    <cellStyle name="Currency 5" xfId="334"/>
    <cellStyle name="Currency 5 2" xfId="624"/>
    <cellStyle name="Currency 6" xfId="318"/>
    <cellStyle name="Currency 6 2" xfId="433"/>
    <cellStyle name="Currency 6 3" xfId="488"/>
    <cellStyle name="Currency 7" xfId="390"/>
    <cellStyle name="D4_B8B1_005004B79812_.wvu.PrintTitlest" xfId="143"/>
    <cellStyle name="Date" xfId="144"/>
    <cellStyle name="Date 2" xfId="145"/>
    <cellStyle name="dms_Blue_HDR" xfId="45"/>
    <cellStyle name="Emphasis 1" xfId="146"/>
    <cellStyle name="Emphasis 2" xfId="147"/>
    <cellStyle name="Emphasis 3" xfId="148"/>
    <cellStyle name="Euro" xfId="149"/>
    <cellStyle name="Explanatory Text 2" xfId="150"/>
    <cellStyle name="Fixed" xfId="151"/>
    <cellStyle name="Fixed 2" xfId="152"/>
    <cellStyle name="Gilsans" xfId="153"/>
    <cellStyle name="Gilsansl" xfId="154"/>
    <cellStyle name="Good 2" xfId="155"/>
    <cellStyle name="Heading 1 2" xfId="156"/>
    <cellStyle name="Heading 1 2 2" xfId="157"/>
    <cellStyle name="Heading 1 3" xfId="158"/>
    <cellStyle name="Heading 2 2" xfId="159"/>
    <cellStyle name="Heading 2 2 2" xfId="160"/>
    <cellStyle name="Heading 2 2 3" xfId="625"/>
    <cellStyle name="Heading 2 3" xfId="161"/>
    <cellStyle name="Heading 3 2" xfId="162"/>
    <cellStyle name="Heading 3 2 2" xfId="163"/>
    <cellStyle name="Heading 3 2 2 2" xfId="351"/>
    <cellStyle name="Heading 3 2 2 2 2" xfId="368"/>
    <cellStyle name="Heading 3 2 2 2 2 2" xfId="453"/>
    <cellStyle name="Heading 3 2 2 2 2 3" xfId="474"/>
    <cellStyle name="Heading 3 2 2 2 2 4" xfId="420"/>
    <cellStyle name="Heading 3 2 2 2 3" xfId="447"/>
    <cellStyle name="Heading 3 2 2 2 4" xfId="468"/>
    <cellStyle name="Heading 3 2 2 2 5" xfId="412"/>
    <cellStyle name="Heading 3 2 2 2 6" xfId="626"/>
    <cellStyle name="Heading 3 2 2 3" xfId="352"/>
    <cellStyle name="Heading 3 2 2 3 2" xfId="369"/>
    <cellStyle name="Heading 3 2 2 3 2 2" xfId="454"/>
    <cellStyle name="Heading 3 2 2 3 2 3" xfId="475"/>
    <cellStyle name="Heading 3 2 2 3 2 4" xfId="421"/>
    <cellStyle name="Heading 3 2 2 3 3" xfId="448"/>
    <cellStyle name="Heading 3 2 2 3 4" xfId="469"/>
    <cellStyle name="Heading 3 2 2 3 5" xfId="413"/>
    <cellStyle name="Heading 3 2 2 4" xfId="367"/>
    <cellStyle name="Heading 3 2 2 4 2" xfId="452"/>
    <cellStyle name="Heading 3 2 2 4 3" xfId="473"/>
    <cellStyle name="Heading 3 2 2 4 4" xfId="419"/>
    <cellStyle name="Heading 3 2 2 5" xfId="375"/>
    <cellStyle name="Heading 3 2 2 5 2" xfId="458"/>
    <cellStyle name="Heading 3 2 2 5 3" xfId="426"/>
    <cellStyle name="Heading 3 2 2 6" xfId="627"/>
    <cellStyle name="Heading 3 2 3" xfId="164"/>
    <cellStyle name="Heading 3 2 3 2" xfId="628"/>
    <cellStyle name="Heading 3 2 4" xfId="353"/>
    <cellStyle name="Heading 3 2 4 2" xfId="370"/>
    <cellStyle name="Heading 3 2 4 2 2" xfId="455"/>
    <cellStyle name="Heading 3 2 4 2 3" xfId="476"/>
    <cellStyle name="Heading 3 2 4 2 4" xfId="422"/>
    <cellStyle name="Heading 3 2 4 3" xfId="449"/>
    <cellStyle name="Heading 3 2 4 4" xfId="470"/>
    <cellStyle name="Heading 3 2 4 5" xfId="414"/>
    <cellStyle name="Heading 3 2 5" xfId="354"/>
    <cellStyle name="Heading 3 2 5 2" xfId="371"/>
    <cellStyle name="Heading 3 2 5 2 2" xfId="456"/>
    <cellStyle name="Heading 3 2 5 2 3" xfId="477"/>
    <cellStyle name="Heading 3 2 5 2 4" xfId="423"/>
    <cellStyle name="Heading 3 2 5 3" xfId="450"/>
    <cellStyle name="Heading 3 2 5 4" xfId="471"/>
    <cellStyle name="Heading 3 2 5 5" xfId="415"/>
    <cellStyle name="Heading 3 2 6" xfId="366"/>
    <cellStyle name="Heading 3 2 6 2" xfId="451"/>
    <cellStyle name="Heading 3 2 6 3" xfId="472"/>
    <cellStyle name="Heading 3 2 6 4" xfId="418"/>
    <cellStyle name="Heading 3 2 7" xfId="374"/>
    <cellStyle name="Heading 3 2 7 2" xfId="457"/>
    <cellStyle name="Heading 3 2 7 3" xfId="425"/>
    <cellStyle name="Heading 3 2 8" xfId="629"/>
    <cellStyle name="Heading 3 3" xfId="165"/>
    <cellStyle name="Heading 4 2" xfId="166"/>
    <cellStyle name="Heading 4 2 2" xfId="167"/>
    <cellStyle name="Heading 4 3" xfId="168"/>
    <cellStyle name="Heading(4)" xfId="169"/>
    <cellStyle name="Hyperlink" xfId="1" builtinId="8"/>
    <cellStyle name="Hyperlink 2" xfId="46"/>
    <cellStyle name="Hyperlink 2 2" xfId="40"/>
    <cellStyle name="Hyperlink 2 3" xfId="170"/>
    <cellStyle name="Hyperlink 3" xfId="288"/>
    <cellStyle name="Hyperlink 3 2" xfId="630"/>
    <cellStyle name="Hyperlink 4" xfId="460"/>
    <cellStyle name="Hyperlink Arrow" xfId="171"/>
    <cellStyle name="Hyperlink Text" xfId="172"/>
    <cellStyle name="import" xfId="355"/>
    <cellStyle name="import%" xfId="356"/>
    <cellStyle name="import_ICRC Electricity model 1-1  (1 Feb 2003) " xfId="34"/>
    <cellStyle name="Input 2" xfId="173"/>
    <cellStyle name="Input 2 2" xfId="376"/>
    <cellStyle name="Input 2 2 2" xfId="631"/>
    <cellStyle name="Input 2 2 2 2" xfId="632"/>
    <cellStyle name="Input 2 2 3" xfId="633"/>
    <cellStyle name="Input 2 2 3 2" xfId="634"/>
    <cellStyle name="Input 2 2 4" xfId="635"/>
    <cellStyle name="Input 2 2 5" xfId="636"/>
    <cellStyle name="Input 2 3" xfId="462"/>
    <cellStyle name="Input 2 3 2" xfId="637"/>
    <cellStyle name="Input 2 3 2 2" xfId="638"/>
    <cellStyle name="Input 2 3 3" xfId="639"/>
    <cellStyle name="Input 2 3 3 2" xfId="640"/>
    <cellStyle name="Input 2 3 4" xfId="641"/>
    <cellStyle name="Input 2 3 5" xfId="642"/>
    <cellStyle name="Input 2 4" xfId="643"/>
    <cellStyle name="Input 2 4 2" xfId="644"/>
    <cellStyle name="Input 2 4 2 2" xfId="645"/>
    <cellStyle name="Input 2 4 3" xfId="646"/>
    <cellStyle name="Input 2 4 3 2" xfId="647"/>
    <cellStyle name="Input 2 4 4" xfId="648"/>
    <cellStyle name="Input 2 5" xfId="649"/>
    <cellStyle name="Input 2 5 2" xfId="650"/>
    <cellStyle name="Input 2 5 2 2" xfId="651"/>
    <cellStyle name="Input 2 5 3" xfId="652"/>
    <cellStyle name="Input 2 5 3 2" xfId="653"/>
    <cellStyle name="Input 2 5 4" xfId="654"/>
    <cellStyle name="Input 2 6" xfId="655"/>
    <cellStyle name="Input 2 7" xfId="656"/>
    <cellStyle name="Input1" xfId="35"/>
    <cellStyle name="Input1 2" xfId="175"/>
    <cellStyle name="Input1 2 2" xfId="335"/>
    <cellStyle name="Input1 2 3" xfId="657"/>
    <cellStyle name="Input1 3" xfId="336"/>
    <cellStyle name="Input1 3 2" xfId="337"/>
    <cellStyle name="Input1 3 3" xfId="658"/>
    <cellStyle name="Input1 4" xfId="174"/>
    <cellStyle name="Input1 4 2" xfId="659"/>
    <cellStyle name="Input1 5" xfId="52"/>
    <cellStyle name="Input1 6" xfId="660"/>
    <cellStyle name="Input1%" xfId="357"/>
    <cellStyle name="Input1_ICRC Electricity model 1-1  (1 Feb 2003) " xfId="176"/>
    <cellStyle name="Input1default" xfId="358"/>
    <cellStyle name="Input1default%" xfId="359"/>
    <cellStyle name="Input2" xfId="177"/>
    <cellStyle name="Input2 2" xfId="178"/>
    <cellStyle name="Input2 3" xfId="289"/>
    <cellStyle name="Input3" xfId="53"/>
    <cellStyle name="Input3 2" xfId="179"/>
    <cellStyle name="Input3 2 2" xfId="661"/>
    <cellStyle name="Input3 3" xfId="290"/>
    <cellStyle name="Input3 3 2" xfId="662"/>
    <cellStyle name="Input3 4" xfId="663"/>
    <cellStyle name="Input3 5" xfId="664"/>
    <cellStyle name="InputCell" xfId="9"/>
    <cellStyle name="InputCell 2" xfId="394"/>
    <cellStyle name="InputCell 3" xfId="489"/>
    <cellStyle name="InputCellText" xfId="26"/>
    <cellStyle name="InputCellText 2" xfId="396"/>
    <cellStyle name="InputCellText 3" xfId="490"/>
    <cellStyle name="key result" xfId="360"/>
    <cellStyle name="Lines" xfId="180"/>
    <cellStyle name="Linked Cell 2" xfId="181"/>
    <cellStyle name="Local import" xfId="361"/>
    <cellStyle name="Local import %" xfId="362"/>
    <cellStyle name="Mine" xfId="182"/>
    <cellStyle name="Model Name" xfId="183"/>
    <cellStyle name="Neutral 2" xfId="184"/>
    <cellStyle name="NonInputCell" xfId="27"/>
    <cellStyle name="NonInputCell 2" xfId="395"/>
    <cellStyle name="NonInputCell 3" xfId="491"/>
    <cellStyle name="Normal" xfId="0" builtinId="0"/>
    <cellStyle name="Normal - Style1" xfId="185"/>
    <cellStyle name="Normal 10" xfId="38"/>
    <cellStyle name="Normal 10 2" xfId="291"/>
    <cellStyle name="Normal 10 2 2 2" xfId="554"/>
    <cellStyle name="Normal 10 2 2 2 7" xfId="910"/>
    <cellStyle name="Normal 11" xfId="286"/>
    <cellStyle name="Normal 11 2" xfId="292"/>
    <cellStyle name="Normal 11 3" xfId="383"/>
    <cellStyle name="Normal 11 4" xfId="492"/>
    <cellStyle name="Normal 114" xfId="31"/>
    <cellStyle name="Normal 114 2" xfId="551"/>
    <cellStyle name="Normal 12" xfId="293"/>
    <cellStyle name="Normal 12 2" xfId="294"/>
    <cellStyle name="Normal 13" xfId="47"/>
    <cellStyle name="Normal 13 2" xfId="30"/>
    <cellStyle name="Normal 13_29(d) - Gas extensions -tariffs" xfId="186"/>
    <cellStyle name="Normal 14" xfId="48"/>
    <cellStyle name="Normal 14 2" xfId="296"/>
    <cellStyle name="Normal 14 2 2" xfId="665"/>
    <cellStyle name="Normal 14 3" xfId="314"/>
    <cellStyle name="Normal 14 3 2" xfId="431"/>
    <cellStyle name="Normal 14 3 3" xfId="493"/>
    <cellStyle name="Normal 14 4" xfId="388"/>
    <cellStyle name="Normal 14 5" xfId="295"/>
    <cellStyle name="Normal 14 9" xfId="912"/>
    <cellStyle name="Normal 14 9 2" xfId="914"/>
    <cellStyle name="Normal 143" xfId="666"/>
    <cellStyle name="Normal 144" xfId="667"/>
    <cellStyle name="Normal 147" xfId="668"/>
    <cellStyle name="Normal 148" xfId="669"/>
    <cellStyle name="Normal 149" xfId="670"/>
    <cellStyle name="Normal 15" xfId="187"/>
    <cellStyle name="Normal 15 2" xfId="297"/>
    <cellStyle name="Normal 15 3" xfId="671"/>
    <cellStyle name="Normal 150" xfId="672"/>
    <cellStyle name="Normal 151" xfId="673"/>
    <cellStyle name="Normal 152" xfId="674"/>
    <cellStyle name="Normal 153" xfId="675"/>
    <cellStyle name="Normal 154" xfId="676"/>
    <cellStyle name="Normal 155" xfId="677"/>
    <cellStyle name="Normal 156" xfId="678"/>
    <cellStyle name="Normal 159" xfId="908"/>
    <cellStyle name="Normal 16" xfId="188"/>
    <cellStyle name="Normal 16 2" xfId="494"/>
    <cellStyle name="Normal 16 3" xfId="679"/>
    <cellStyle name="Normal 16 4" xfId="913"/>
    <cellStyle name="Normal 161" xfId="680"/>
    <cellStyle name="Normal 162" xfId="681"/>
    <cellStyle name="Normal 163" xfId="682"/>
    <cellStyle name="Normal 164" xfId="683"/>
    <cellStyle name="Normal 169" xfId="684"/>
    <cellStyle name="Normal 17" xfId="298"/>
    <cellStyle name="Normal 17 2" xfId="299"/>
    <cellStyle name="Normal 17 2 2" xfId="324"/>
    <cellStyle name="Normal 17 2 2 2" xfId="439"/>
    <cellStyle name="Normal 17 2 2 3" xfId="495"/>
    <cellStyle name="Normal 17 2 3" xfId="398"/>
    <cellStyle name="Normal 17 2 4" xfId="496"/>
    <cellStyle name="Normal 17 3" xfId="300"/>
    <cellStyle name="Normal 17 3 2" xfId="325"/>
    <cellStyle name="Normal 17 3 2 2" xfId="440"/>
    <cellStyle name="Normal 17 3 2 3" xfId="497"/>
    <cellStyle name="Normal 17 3 3" xfId="399"/>
    <cellStyle name="Normal 17 3 4" xfId="498"/>
    <cellStyle name="Normal 17 4" xfId="323"/>
    <cellStyle name="Normal 17 4 2" xfId="438"/>
    <cellStyle name="Normal 17 4 3" xfId="499"/>
    <cellStyle name="Normal 17 5" xfId="397"/>
    <cellStyle name="Normal 17 6" xfId="500"/>
    <cellStyle name="Normal 170" xfId="685"/>
    <cellStyle name="Normal 171" xfId="686"/>
    <cellStyle name="Normal 172" xfId="687"/>
    <cellStyle name="Normal 177" xfId="688"/>
    <cellStyle name="Normal 178" xfId="689"/>
    <cellStyle name="Normal 179" xfId="690"/>
    <cellStyle name="Normal 18" xfId="332"/>
    <cellStyle name="Normal 18 2" xfId="363"/>
    <cellStyle name="Normal 180" xfId="691"/>
    <cellStyle name="Normal 181" xfId="692"/>
    <cellStyle name="Normal 182" xfId="693"/>
    <cellStyle name="Normal 183" xfId="694"/>
    <cellStyle name="Normal 184" xfId="695"/>
    <cellStyle name="Normal 185" xfId="696"/>
    <cellStyle name="Normal 186" xfId="697"/>
    <cellStyle name="Normal 187" xfId="698"/>
    <cellStyle name="Normal 188" xfId="699"/>
    <cellStyle name="Normal 189" xfId="700"/>
    <cellStyle name="Normal 19" xfId="372"/>
    <cellStyle name="Normal 190" xfId="701"/>
    <cellStyle name="Normal 192" xfId="702"/>
    <cellStyle name="Normal 193" xfId="703"/>
    <cellStyle name="Normal 196" xfId="704"/>
    <cellStyle name="Normal 197" xfId="705"/>
    <cellStyle name="Normal 198" xfId="706"/>
    <cellStyle name="Normal 199" xfId="707"/>
    <cellStyle name="Normal 2" xfId="28"/>
    <cellStyle name="Normal 2 2" xfId="58"/>
    <cellStyle name="Normal 2 2 2" xfId="36"/>
    <cellStyle name="Normal 2 2 3" xfId="338"/>
    <cellStyle name="Normal 2 2 4" xfId="377"/>
    <cellStyle name="Normal 2 2 5" xfId="189"/>
    <cellStyle name="Normal 2 3" xfId="190"/>
    <cellStyle name="Normal 2 3 2" xfId="191"/>
    <cellStyle name="Normal 2 3_29(d) - Gas extensions -tariffs" xfId="192"/>
    <cellStyle name="Normal 2 4" xfId="193"/>
    <cellStyle name="Normal 2 4 2" xfId="378"/>
    <cellStyle name="Normal 2 4 3" xfId="317"/>
    <cellStyle name="Normal 2 5" xfId="37"/>
    <cellStyle name="Normal 2_29(d) - Gas extensions -tariffs" xfId="194"/>
    <cellStyle name="Normal 20" xfId="339"/>
    <cellStyle name="Normal 20 2" xfId="406"/>
    <cellStyle name="Normal 20 2 2" xfId="501"/>
    <cellStyle name="Normal 20 3" xfId="502"/>
    <cellStyle name="Normal 20 4" xfId="503"/>
    <cellStyle name="Normal 20 5" xfId="708"/>
    <cellStyle name="Normal 200" xfId="709"/>
    <cellStyle name="Normal 201" xfId="710"/>
    <cellStyle name="Normal 202" xfId="711"/>
    <cellStyle name="Normal 203" xfId="712"/>
    <cellStyle name="Normal 204" xfId="713"/>
    <cellStyle name="Normal 205" xfId="714"/>
    <cellStyle name="Normal 207" xfId="715"/>
    <cellStyle name="Normal 208" xfId="716"/>
    <cellStyle name="Normal 209" xfId="717"/>
    <cellStyle name="Normal 21" xfId="312"/>
    <cellStyle name="Normal 21 2" xfId="429"/>
    <cellStyle name="Normal 21 3" xfId="504"/>
    <cellStyle name="Normal 210" xfId="718"/>
    <cellStyle name="Normal 211" xfId="719"/>
    <cellStyle name="Normal 212" xfId="720"/>
    <cellStyle name="Normal 213" xfId="721"/>
    <cellStyle name="Normal 214" xfId="722"/>
    <cellStyle name="Normal 215" xfId="723"/>
    <cellStyle name="Normal 216" xfId="724"/>
    <cellStyle name="Normal 22" xfId="428"/>
    <cellStyle name="Normal 23" xfId="340"/>
    <cellStyle name="Normal 23 2" xfId="407"/>
    <cellStyle name="Normal 23 2 2" xfId="505"/>
    <cellStyle name="Normal 23 3" xfId="506"/>
    <cellStyle name="Normal 23 4" xfId="507"/>
    <cellStyle name="Normal 24" xfId="341"/>
    <cellStyle name="Normal 24 2" xfId="408"/>
    <cellStyle name="Normal 24 2 2" xfId="508"/>
    <cellStyle name="Normal 24 3" xfId="509"/>
    <cellStyle name="Normal 24 4" xfId="510"/>
    <cellStyle name="Normal 25" xfId="342"/>
    <cellStyle name="Normal 25 2" xfId="409"/>
    <cellStyle name="Normal 25 2 2" xfId="511"/>
    <cellStyle name="Normal 25 3" xfId="512"/>
    <cellStyle name="Normal 25 4" xfId="513"/>
    <cellStyle name="Normal 26" xfId="343"/>
    <cellStyle name="Normal 26 2" xfId="410"/>
    <cellStyle name="Normal 26 2 2" xfId="514"/>
    <cellStyle name="Normal 26 3" xfId="515"/>
    <cellStyle name="Normal 26 4" xfId="516"/>
    <cellStyle name="Normal 27" xfId="424"/>
    <cellStyle name="Normal 28" xfId="39"/>
    <cellStyle name="Normal 28 4" xfId="911"/>
    <cellStyle name="Normal 29" xfId="50"/>
    <cellStyle name="Normal 3" xfId="29"/>
    <cellStyle name="Normal 3 2" xfId="195"/>
    <cellStyle name="Normal 3 3" xfId="301"/>
    <cellStyle name="Normal 3 3 2" xfId="344"/>
    <cellStyle name="Normal 3 3 3" xfId="517"/>
    <cellStyle name="Normal 3 4" xfId="285"/>
    <cellStyle name="Normal 3 5" xfId="364"/>
    <cellStyle name="Normal 3 5 2" xfId="416"/>
    <cellStyle name="Normal 3 5 3" xfId="518"/>
    <cellStyle name="Normal 3 6" xfId="549"/>
    <cellStyle name="Normal 3_29(d) - Gas extensions -tariffs" xfId="196"/>
    <cellStyle name="Normal 30" xfId="519"/>
    <cellStyle name="Normal 31" xfId="520"/>
    <cellStyle name="Normal 32" xfId="521"/>
    <cellStyle name="Normal 32 3" xfId="909"/>
    <cellStyle name="Normal 33" xfId="522"/>
    <cellStyle name="Normal 34" xfId="552"/>
    <cellStyle name="Normal 34 2" xfId="725"/>
    <cellStyle name="Normal 35" xfId="573"/>
    <cellStyle name="Normal 36" xfId="574"/>
    <cellStyle name="Normal 37" xfId="575"/>
    <cellStyle name="Normal 37 2" xfId="726"/>
    <cellStyle name="Normal 38" xfId="197"/>
    <cellStyle name="Normal 38 2" xfId="198"/>
    <cellStyle name="Normal 38_29(d) - Gas extensions -tariffs" xfId="199"/>
    <cellStyle name="Normal 39" xfId="727"/>
    <cellStyle name="Normal 4" xfId="49"/>
    <cellStyle name="Normal 4 2" xfId="201"/>
    <cellStyle name="Normal 4 2 2" xfId="302"/>
    <cellStyle name="Normal 4 2 2 2" xfId="326"/>
    <cellStyle name="Normal 4 2 2 2 2" xfId="441"/>
    <cellStyle name="Normal 4 2 2 2 3" xfId="523"/>
    <cellStyle name="Normal 4 2 2 3" xfId="400"/>
    <cellStyle name="Normal 4 2 2 4" xfId="524"/>
    <cellStyle name="Normal 4 2 3" xfId="303"/>
    <cellStyle name="Normal 4 2 3 2" xfId="327"/>
    <cellStyle name="Normal 4 2 3 2 2" xfId="442"/>
    <cellStyle name="Normal 4 2 3 2 3" xfId="525"/>
    <cellStyle name="Normal 4 2 3 3" xfId="401"/>
    <cellStyle name="Normal 4 2 3 4" xfId="526"/>
    <cellStyle name="Normal 4 3" xfId="202"/>
    <cellStyle name="Normal 4 3 2" xfId="320"/>
    <cellStyle name="Normal 4 3 2 2" xfId="435"/>
    <cellStyle name="Normal 4 3 2 3" xfId="527"/>
    <cellStyle name="Normal 4 3 3" xfId="392"/>
    <cellStyle name="Normal 4 3 3 2" xfId="528"/>
    <cellStyle name="Normal 4 3 4" xfId="529"/>
    <cellStyle name="Normal 4 3 5" xfId="728"/>
    <cellStyle name="Normal 4 4" xfId="315"/>
    <cellStyle name="Normal 4 5" xfId="200"/>
    <cellStyle name="Normal 4 6" xfId="59"/>
    <cellStyle name="Normal 4_29(d) - Gas extensions -tariffs" xfId="203"/>
    <cellStyle name="Normal 40" xfId="204"/>
    <cellStyle name="Normal 40 2" xfId="205"/>
    <cellStyle name="Normal 40_29(d) - Gas extensions -tariffs" xfId="206"/>
    <cellStyle name="Normal 41" xfId="2"/>
    <cellStyle name="Normal 5" xfId="51"/>
    <cellStyle name="Normal 5 2" xfId="62"/>
    <cellStyle name="Normal 5 2 2" xfId="729"/>
    <cellStyle name="Normal 5 3" xfId="207"/>
    <cellStyle name="Normal 6" xfId="208"/>
    <cellStyle name="Normal 6 2" xfId="209"/>
    <cellStyle name="Normal 6 2 2" xfId="530"/>
    <cellStyle name="Normal 7" xfId="210"/>
    <cellStyle name="Normal 7 2" xfId="211"/>
    <cellStyle name="Normal 7 2 2" xfId="321"/>
    <cellStyle name="Normal 7 2 2 2" xfId="436"/>
    <cellStyle name="Normal 7 2 2 3" xfId="531"/>
    <cellStyle name="Normal 7 2 3" xfId="393"/>
    <cellStyle name="Normal 7 2 4" xfId="532"/>
    <cellStyle name="Normal 7 3" xfId="730"/>
    <cellStyle name="Normal 8" xfId="212"/>
    <cellStyle name="Normal 8 2" xfId="304"/>
    <cellStyle name="Normal 8 2 2" xfId="384"/>
    <cellStyle name="Normal 8 2 3" xfId="313"/>
    <cellStyle name="Normal 8 2 3 2" xfId="430"/>
    <cellStyle name="Normal 8 2 3 3" xfId="533"/>
    <cellStyle name="Normal 8 2 4" xfId="387"/>
    <cellStyle name="Normal 9" xfId="213"/>
    <cellStyle name="Normal 9 2" xfId="305"/>
    <cellStyle name="Note 2" xfId="214"/>
    <cellStyle name="Note 2 2" xfId="379"/>
    <cellStyle name="Note 2 2 2" xfId="731"/>
    <cellStyle name="Note 2 2 2 2" xfId="732"/>
    <cellStyle name="Note 2 2 2 3" xfId="733"/>
    <cellStyle name="Note 2 2 3" xfId="734"/>
    <cellStyle name="Note 2 2 4" xfId="735"/>
    <cellStyle name="Note 2 2 5" xfId="736"/>
    <cellStyle name="Note 2 3" xfId="463"/>
    <cellStyle name="Note 2 3 2" xfId="737"/>
    <cellStyle name="Note 2 3 2 2" xfId="738"/>
    <cellStyle name="Note 2 3 2 3" xfId="739"/>
    <cellStyle name="Note 2 3 3" xfId="740"/>
    <cellStyle name="Note 2 3 4" xfId="741"/>
    <cellStyle name="Note 2 3 5" xfId="742"/>
    <cellStyle name="Note 2 4" xfId="743"/>
    <cellStyle name="Note 2 4 2" xfId="744"/>
    <cellStyle name="Note 2 4 2 2" xfId="745"/>
    <cellStyle name="Note 2 4 2 3" xfId="746"/>
    <cellStyle name="Note 2 4 3" xfId="747"/>
    <cellStyle name="Note 2 4 4" xfId="748"/>
    <cellStyle name="Note 2 5" xfId="749"/>
    <cellStyle name="Note 2 5 2" xfId="750"/>
    <cellStyle name="Note 2 5 2 2" xfId="751"/>
    <cellStyle name="Note 2 5 2 3" xfId="752"/>
    <cellStyle name="Note 2 5 3" xfId="753"/>
    <cellStyle name="Note 2 5 4" xfId="754"/>
    <cellStyle name="Note 2 6" xfId="755"/>
    <cellStyle name="Note 2 6 2" xfId="756"/>
    <cellStyle name="Note 2 6 2 2" xfId="757"/>
    <cellStyle name="Note 2 6 2 3" xfId="758"/>
    <cellStyle name="Note 2 6 3" xfId="759"/>
    <cellStyle name="Note 2 6 4" xfId="760"/>
    <cellStyle name="Note 2 7" xfId="761"/>
    <cellStyle name="Note 2 8" xfId="762"/>
    <cellStyle name="Note 2 9" xfId="763"/>
    <cellStyle name="Note 3" xfId="306"/>
    <cellStyle name="Note 3 2" xfId="385"/>
    <cellStyle name="Note 3 2 2" xfId="764"/>
    <cellStyle name="Note 3 3" xfId="466"/>
    <cellStyle name="Note 3 3 2" xfId="765"/>
    <cellStyle name="Note 3 4" xfId="766"/>
    <cellStyle name="Note 4" xfId="307"/>
    <cellStyle name="Note 4 2" xfId="386"/>
    <cellStyle name="Note 4 2 2" xfId="767"/>
    <cellStyle name="Note 4 3" xfId="467"/>
    <cellStyle name="Note 4 3 2" xfId="768"/>
    <cellStyle name="Note 4 4" xfId="769"/>
    <cellStyle name="Output 2" xfId="215"/>
    <cellStyle name="Output 2 10" xfId="770"/>
    <cellStyle name="Output 2 11" xfId="771"/>
    <cellStyle name="Output 2 12" xfId="772"/>
    <cellStyle name="Output 2 2" xfId="380"/>
    <cellStyle name="Output 2 2 2" xfId="773"/>
    <cellStyle name="Output 2 2 2 2" xfId="774"/>
    <cellStyle name="Output 2 2 2 3" xfId="775"/>
    <cellStyle name="Output 2 2 3" xfId="776"/>
    <cellStyle name="Output 2 2 3 2" xfId="777"/>
    <cellStyle name="Output 2 2 3 3" xfId="778"/>
    <cellStyle name="Output 2 2 4" xfId="779"/>
    <cellStyle name="Output 2 2 5" xfId="780"/>
    <cellStyle name="Output 2 2 6" xfId="781"/>
    <cellStyle name="Output 2 3" xfId="464"/>
    <cellStyle name="Output 2 3 2" xfId="782"/>
    <cellStyle name="Output 2 3 2 2" xfId="783"/>
    <cellStyle name="Output 2 3 2 3" xfId="784"/>
    <cellStyle name="Output 2 3 3" xfId="785"/>
    <cellStyle name="Output 2 3 3 2" xfId="786"/>
    <cellStyle name="Output 2 3 3 3" xfId="787"/>
    <cellStyle name="Output 2 3 4" xfId="788"/>
    <cellStyle name="Output 2 3 5" xfId="789"/>
    <cellStyle name="Output 2 3 6" xfId="790"/>
    <cellStyle name="Output 2 4" xfId="791"/>
    <cellStyle name="Output 2 4 2" xfId="792"/>
    <cellStyle name="Output 2 4 2 2" xfId="793"/>
    <cellStyle name="Output 2 4 2 3" xfId="794"/>
    <cellStyle name="Output 2 4 3" xfId="795"/>
    <cellStyle name="Output 2 4 3 2" xfId="796"/>
    <cellStyle name="Output 2 4 3 3" xfId="797"/>
    <cellStyle name="Output 2 4 4" xfId="798"/>
    <cellStyle name="Output 2 4 5" xfId="799"/>
    <cellStyle name="Output 2 5" xfId="800"/>
    <cellStyle name="Output 2 5 2" xfId="801"/>
    <cellStyle name="Output 2 5 2 2" xfId="802"/>
    <cellStyle name="Output 2 5 2 3" xfId="803"/>
    <cellStyle name="Output 2 5 3" xfId="804"/>
    <cellStyle name="Output 2 5 3 2" xfId="805"/>
    <cellStyle name="Output 2 5 3 3" xfId="806"/>
    <cellStyle name="Output 2 5 4" xfId="807"/>
    <cellStyle name="Output 2 5 5" xfId="808"/>
    <cellStyle name="Output 2 6" xfId="809"/>
    <cellStyle name="Output 2 6 2" xfId="810"/>
    <cellStyle name="Output 2 6 2 2" xfId="811"/>
    <cellStyle name="Output 2 6 2 3" xfId="812"/>
    <cellStyle name="Output 2 6 3" xfId="813"/>
    <cellStyle name="Output 2 6 3 2" xfId="814"/>
    <cellStyle name="Output 2 6 3 3" xfId="815"/>
    <cellStyle name="Output 2 6 4" xfId="816"/>
    <cellStyle name="Output 2 6 5" xfId="817"/>
    <cellStyle name="Output 2 7" xfId="818"/>
    <cellStyle name="Output 2 7 2" xfId="819"/>
    <cellStyle name="Output 2 7 2 2" xfId="820"/>
    <cellStyle name="Output 2 7 2 3" xfId="821"/>
    <cellStyle name="Output 2 7 3" xfId="822"/>
    <cellStyle name="Output 2 7 3 2" xfId="823"/>
    <cellStyle name="Output 2 7 3 3" xfId="824"/>
    <cellStyle name="Output 2 7 4" xfId="825"/>
    <cellStyle name="Output 2 7 5" xfId="826"/>
    <cellStyle name="Output 2 8" xfId="827"/>
    <cellStyle name="Output 2 8 2" xfId="828"/>
    <cellStyle name="Output 2 8 3" xfId="829"/>
    <cellStyle name="Output 2 9" xfId="830"/>
    <cellStyle name="Output 2 9 2" xfId="831"/>
    <cellStyle name="Output 2 9 3" xfId="832"/>
    <cellStyle name="Percent [2]" xfId="216"/>
    <cellStyle name="Percent [2] 2" xfId="217"/>
    <cellStyle name="Percent [2]_29(d) - Gas extensions -tariffs" xfId="218"/>
    <cellStyle name="Percent 10" xfId="576"/>
    <cellStyle name="Percent 11" xfId="577"/>
    <cellStyle name="Percent 12" xfId="345"/>
    <cellStyle name="Percent 12 2" xfId="411"/>
    <cellStyle name="Percent 12 2 2" xfId="534"/>
    <cellStyle name="Percent 12 3" xfId="535"/>
    <cellStyle name="Percent 12 4" xfId="536"/>
    <cellStyle name="Percent 2" xfId="54"/>
    <cellStyle name="Percent 2 2" xfId="219"/>
    <cellStyle name="Percent 2 2 2" xfId="308"/>
    <cellStyle name="Percent 2 2 2 2" xfId="328"/>
    <cellStyle name="Percent 2 2 2 2 2" xfId="443"/>
    <cellStyle name="Percent 2 2 2 2 3" xfId="537"/>
    <cellStyle name="Percent 2 2 2 3" xfId="402"/>
    <cellStyle name="Percent 2 2 2 4" xfId="538"/>
    <cellStyle name="Percent 2 2 3" xfId="309"/>
    <cellStyle name="Percent 2 2 3 2" xfId="329"/>
    <cellStyle name="Percent 2 2 3 2 2" xfId="444"/>
    <cellStyle name="Percent 2 2 3 2 3" xfId="539"/>
    <cellStyle name="Percent 2 2 3 3" xfId="403"/>
    <cellStyle name="Percent 2 2 3 4" xfId="540"/>
    <cellStyle name="Percent 2 3" xfId="310"/>
    <cellStyle name="Percent 2 3 2" xfId="330"/>
    <cellStyle name="Percent 2 3 2 2" xfId="445"/>
    <cellStyle name="Percent 2 3 2 3" xfId="541"/>
    <cellStyle name="Percent 2 3 3" xfId="404"/>
    <cellStyle name="Percent 2 3 4" xfId="542"/>
    <cellStyle name="Percent 2 4" xfId="311"/>
    <cellStyle name="Percent 2 4 2" xfId="331"/>
    <cellStyle name="Percent 2 4 2 2" xfId="446"/>
    <cellStyle name="Percent 2 4 2 3" xfId="543"/>
    <cellStyle name="Percent 2 4 3" xfId="405"/>
    <cellStyle name="Percent 2 4 4" xfId="544"/>
    <cellStyle name="Percent 3" xfId="220"/>
    <cellStyle name="Percent 3 2" xfId="221"/>
    <cellStyle name="Percent 3 3" xfId="833"/>
    <cellStyle name="Percent 3 4" xfId="365"/>
    <cellStyle name="Percent 3 4 2" xfId="417"/>
    <cellStyle name="Percent 3 4 3" xfId="545"/>
    <cellStyle name="Percent 4" xfId="222"/>
    <cellStyle name="Percent 4 2" xfId="834"/>
    <cellStyle name="Percent 5" xfId="316"/>
    <cellStyle name="Percent 5 2" xfId="432"/>
    <cellStyle name="Percent 5 3" xfId="546"/>
    <cellStyle name="Percent 6" xfId="389"/>
    <cellStyle name="Percent 7" xfId="223"/>
    <cellStyle name="Percent 8" xfId="553"/>
    <cellStyle name="Percent 9" xfId="578"/>
    <cellStyle name="Percentage" xfId="224"/>
    <cellStyle name="Period Title" xfId="225"/>
    <cellStyle name="PSChar" xfId="226"/>
    <cellStyle name="PSDate" xfId="227"/>
    <cellStyle name="PSDec" xfId="228"/>
    <cellStyle name="PSDetail" xfId="229"/>
    <cellStyle name="PSDetail 2" xfId="835"/>
    <cellStyle name="PSHeading" xfId="230"/>
    <cellStyle name="PSHeading 2" xfId="381"/>
    <cellStyle name="PSHeading 2 2" xfId="459"/>
    <cellStyle name="PSHeading 2 2 2" xfId="579"/>
    <cellStyle name="PSHeading 2 3" xfId="580"/>
    <cellStyle name="PSHeading 3" xfId="322"/>
    <cellStyle name="PSHeading 3 2" xfId="437"/>
    <cellStyle name="PSHeading 3 2 2" xfId="547"/>
    <cellStyle name="PSHeading 3 2 2 2" xfId="581"/>
    <cellStyle name="PSHeading 3 2 3" xfId="582"/>
    <cellStyle name="PSHeading 3 3" xfId="583"/>
    <cellStyle name="PSHeading 4" xfId="427"/>
    <cellStyle name="PSHeading 4 2" xfId="584"/>
    <cellStyle name="PSHeading 5" xfId="585"/>
    <cellStyle name="PSInt" xfId="231"/>
    <cellStyle name="PSSpacer" xfId="232"/>
    <cellStyle name="Ratio" xfId="233"/>
    <cellStyle name="Ratio 2" xfId="234"/>
    <cellStyle name="Ratio_29(d) - Gas extensions -tariffs" xfId="235"/>
    <cellStyle name="Right Date" xfId="236"/>
    <cellStyle name="Right Number" xfId="237"/>
    <cellStyle name="Right Year" xfId="238"/>
    <cellStyle name="RIN_Input$_3dp" xfId="548"/>
    <cellStyle name="SAPError" xfId="239"/>
    <cellStyle name="SAPError 2" xfId="240"/>
    <cellStyle name="SAPKey" xfId="241"/>
    <cellStyle name="SAPKey 2" xfId="242"/>
    <cellStyle name="SAPLocked" xfId="243"/>
    <cellStyle name="SAPLocked 2" xfId="244"/>
    <cellStyle name="SAPOutput" xfId="245"/>
    <cellStyle name="SAPOutput 2" xfId="246"/>
    <cellStyle name="SAPSpace" xfId="247"/>
    <cellStyle name="SAPSpace 2" xfId="248"/>
    <cellStyle name="SAPText" xfId="249"/>
    <cellStyle name="SAPText 2" xfId="250"/>
    <cellStyle name="SAPUnLocked" xfId="251"/>
    <cellStyle name="SAPUnLocked 2" xfId="252"/>
    <cellStyle name="Sheet Title" xfId="253"/>
    <cellStyle name="SheetHeader1" xfId="57"/>
    <cellStyle name="Style 1" xfId="254"/>
    <cellStyle name="Style 1 2" xfId="255"/>
    <cellStyle name="Style 1 2 2" xfId="346"/>
    <cellStyle name="Style 1 3" xfId="347"/>
    <cellStyle name="Style 1 3 2" xfId="348"/>
    <cellStyle name="Style 1 3 3" xfId="349"/>
    <cellStyle name="Style 1 4" xfId="350"/>
    <cellStyle name="Style 1_29(d) - Gas extensions -tariffs" xfId="256"/>
    <cellStyle name="Style2" xfId="257"/>
    <cellStyle name="Style3" xfId="258"/>
    <cellStyle name="Style4" xfId="259"/>
    <cellStyle name="Style4 2" xfId="260"/>
    <cellStyle name="Style4_29(d) - Gas extensions -tariffs" xfId="261"/>
    <cellStyle name="Style5" xfId="262"/>
    <cellStyle name="Style5 2" xfId="263"/>
    <cellStyle name="Style5_29(d) - Gas extensions -tariffs" xfId="264"/>
    <cellStyle name="Table Head Green" xfId="265"/>
    <cellStyle name="Table Head Green 2" xfId="836"/>
    <cellStyle name="Table Head Green 2 2" xfId="837"/>
    <cellStyle name="Table Head Green 3" xfId="838"/>
    <cellStyle name="Table Head Green 4" xfId="839"/>
    <cellStyle name="Table Head_pldt" xfId="266"/>
    <cellStyle name="Table Source" xfId="267"/>
    <cellStyle name="Table Units" xfId="268"/>
    <cellStyle name="Table Units 2" xfId="840"/>
    <cellStyle name="TableLvl2" xfId="60"/>
    <cellStyle name="TableLvl3" xfId="61"/>
    <cellStyle name="Text" xfId="269"/>
    <cellStyle name="Text 2" xfId="270"/>
    <cellStyle name="Text 3" xfId="271"/>
    <cellStyle name="Text Head 1" xfId="272"/>
    <cellStyle name="Text Head 1 2" xfId="841"/>
    <cellStyle name="Text Head 2" xfId="273"/>
    <cellStyle name="Text Head 2 2" xfId="842"/>
    <cellStyle name="Text Indent 2" xfId="274"/>
    <cellStyle name="Theirs" xfId="275"/>
    <cellStyle name="Title 2" xfId="276"/>
    <cellStyle name="TOC 1" xfId="277"/>
    <cellStyle name="TOC 2" xfId="278"/>
    <cellStyle name="TOC 3" xfId="279"/>
    <cellStyle name="Total 2" xfId="280"/>
    <cellStyle name="Total 2 10" xfId="843"/>
    <cellStyle name="Total 2 11" xfId="844"/>
    <cellStyle name="Total 2 12" xfId="845"/>
    <cellStyle name="Total 2 2" xfId="382"/>
    <cellStyle name="Total 2 2 2" xfId="846"/>
    <cellStyle name="Total 2 2 2 2" xfId="847"/>
    <cellStyle name="Total 2 2 2 3" xfId="848"/>
    <cellStyle name="Total 2 2 3" xfId="849"/>
    <cellStyle name="Total 2 2 3 2" xfId="850"/>
    <cellStyle name="Total 2 2 3 3" xfId="851"/>
    <cellStyle name="Total 2 2 4" xfId="852"/>
    <cellStyle name="Total 2 2 5" xfId="853"/>
    <cellStyle name="Total 2 2 6" xfId="854"/>
    <cellStyle name="Total 2 3" xfId="465"/>
    <cellStyle name="Total 2 3 2" xfId="855"/>
    <cellStyle name="Total 2 3 2 2" xfId="856"/>
    <cellStyle name="Total 2 3 2 3" xfId="857"/>
    <cellStyle name="Total 2 3 3" xfId="858"/>
    <cellStyle name="Total 2 3 3 2" xfId="859"/>
    <cellStyle name="Total 2 3 3 3" xfId="860"/>
    <cellStyle name="Total 2 3 4" xfId="861"/>
    <cellStyle name="Total 2 3 5" xfId="862"/>
    <cellStyle name="Total 2 3 6" xfId="863"/>
    <cellStyle name="Total 2 4" xfId="864"/>
    <cellStyle name="Total 2 4 2" xfId="865"/>
    <cellStyle name="Total 2 4 2 2" xfId="866"/>
    <cellStyle name="Total 2 4 2 3" xfId="867"/>
    <cellStyle name="Total 2 4 3" xfId="868"/>
    <cellStyle name="Total 2 4 3 2" xfId="869"/>
    <cellStyle name="Total 2 4 3 3" xfId="870"/>
    <cellStyle name="Total 2 4 4" xfId="871"/>
    <cellStyle name="Total 2 4 5" xfId="872"/>
    <cellStyle name="Total 2 5" xfId="873"/>
    <cellStyle name="Total 2 5 2" xfId="874"/>
    <cellStyle name="Total 2 5 2 2" xfId="875"/>
    <cellStyle name="Total 2 5 2 3" xfId="876"/>
    <cellStyle name="Total 2 5 3" xfId="877"/>
    <cellStyle name="Total 2 5 3 2" xfId="878"/>
    <cellStyle name="Total 2 5 3 3" xfId="879"/>
    <cellStyle name="Total 2 5 4" xfId="880"/>
    <cellStyle name="Total 2 5 5" xfId="881"/>
    <cellStyle name="Total 2 6" xfId="882"/>
    <cellStyle name="Total 2 6 2" xfId="883"/>
    <cellStyle name="Total 2 6 2 2" xfId="884"/>
    <cellStyle name="Total 2 6 2 3" xfId="885"/>
    <cellStyle name="Total 2 6 3" xfId="886"/>
    <cellStyle name="Total 2 6 3 2" xfId="887"/>
    <cellStyle name="Total 2 6 3 3" xfId="888"/>
    <cellStyle name="Total 2 6 4" xfId="889"/>
    <cellStyle name="Total 2 6 5" xfId="890"/>
    <cellStyle name="Total 2 7" xfId="891"/>
    <cellStyle name="Total 2 7 2" xfId="892"/>
    <cellStyle name="Total 2 7 2 2" xfId="893"/>
    <cellStyle name="Total 2 7 2 3" xfId="894"/>
    <cellStyle name="Total 2 7 3" xfId="895"/>
    <cellStyle name="Total 2 7 3 2" xfId="896"/>
    <cellStyle name="Total 2 7 3 3" xfId="897"/>
    <cellStyle name="Total 2 7 4" xfId="898"/>
    <cellStyle name="Total 2 7 5" xfId="899"/>
    <cellStyle name="Total 2 8" xfId="900"/>
    <cellStyle name="Total 2 8 2" xfId="901"/>
    <cellStyle name="Total 2 8 3" xfId="902"/>
    <cellStyle name="Total 2 9" xfId="903"/>
    <cellStyle name="Total 2 9 2" xfId="904"/>
    <cellStyle name="Total 2 9 3" xfId="905"/>
    <cellStyle name="Warning Text 2" xfId="281"/>
    <cellStyle name="year" xfId="282"/>
    <cellStyle name="year 2" xfId="283"/>
    <cellStyle name="year 2 2" xfId="906"/>
    <cellStyle name="year 3" xfId="907"/>
    <cellStyle name="year_29(d) - Gas extensions -tariffs" xfId="28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Lines event rate - Fault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'Fault COR'!$A$3:$A$7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'Fault COR'!$B$3:$B$7</c:f>
              <c:numCache>
                <c:formatCode>0.00</c:formatCode>
                <c:ptCount val="5"/>
                <c:pt idx="0">
                  <c:v>9.3896713615023497</c:v>
                </c:pt>
                <c:pt idx="1">
                  <c:v>15.887850467289718</c:v>
                </c:pt>
                <c:pt idx="2">
                  <c:v>21.69811320754717</c:v>
                </c:pt>
                <c:pt idx="3">
                  <c:v>13.20754716981132</c:v>
                </c:pt>
                <c:pt idx="4">
                  <c:v>13.084112149532709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88-4717-8BCA-8EC6DB37B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7368"/>
        <c:axId val="477307040"/>
      </c:scatterChart>
      <c:valAx>
        <c:axId val="477307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07040"/>
        <c:crosses val="autoZero"/>
        <c:crossBetween val="midCat"/>
        <c:majorUnit val="1"/>
      </c:valAx>
      <c:valAx>
        <c:axId val="47730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07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Failure of protection system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POE!$A$3:$A$7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POE!$B$3:$B$7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D6-49B4-954B-9FA1145B8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684048"/>
        <c:axId val="451681752"/>
      </c:scatterChart>
      <c:valAx>
        <c:axId val="45168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681752"/>
        <c:crosses val="autoZero"/>
        <c:crossBetween val="midCat"/>
        <c:majorUnit val="1"/>
      </c:valAx>
      <c:valAx>
        <c:axId val="45168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68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Material failure of SCADA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POE!$A$21:$A$25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POE!$B$21:$B$25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6E-4D72-A4A0-C61215142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722024"/>
        <c:axId val="453717760"/>
      </c:scatterChart>
      <c:valAx>
        <c:axId val="453722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717760"/>
        <c:crosses val="autoZero"/>
        <c:crossBetween val="midCat"/>
        <c:majorUnit val="1"/>
      </c:valAx>
      <c:valAx>
        <c:axId val="45371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722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Incorrect operational isolation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POE!$A$38:$A$42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POE!$B$38:$B$42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B9-4417-8ED8-DCAF561C9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871840"/>
        <c:axId val="488872496"/>
      </c:scatterChart>
      <c:valAx>
        <c:axId val="488871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872496"/>
        <c:crosses val="autoZero"/>
        <c:crossBetween val="midCat"/>
        <c:majorUnit val="1"/>
      </c:valAx>
      <c:valAx>
        <c:axId val="48887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871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Transformer event rate - Fault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'Fault COR'!$A$20:$A$24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'Fault COR'!$B$20:$B$24</c:f>
              <c:numCache>
                <c:formatCode>0.00</c:formatCode>
                <c:ptCount val="5"/>
                <c:pt idx="0">
                  <c:v>8.2568807339449553</c:v>
                </c:pt>
                <c:pt idx="1">
                  <c:v>10</c:v>
                </c:pt>
                <c:pt idx="2">
                  <c:v>8.2568807339449553</c:v>
                </c:pt>
                <c:pt idx="3">
                  <c:v>5.5045871559633035</c:v>
                </c:pt>
                <c:pt idx="4">
                  <c:v>4.5454545454545459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20-46ED-A1B3-8A1D7AEAD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920152"/>
        <c:axId val="459922776"/>
      </c:scatterChart>
      <c:valAx>
        <c:axId val="459920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922776"/>
        <c:crosses val="autoZero"/>
        <c:crossBetween val="midCat"/>
        <c:majorUnit val="1"/>
      </c:valAx>
      <c:valAx>
        <c:axId val="45992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920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Reactive plant event rate - Fault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'Fault COR'!$A$37:$A$41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'Fault COR'!$B$37:$B$41</c:f>
              <c:numCache>
                <c:formatCode>0.00</c:formatCode>
                <c:ptCount val="5"/>
                <c:pt idx="0">
                  <c:v>33.333333333333329</c:v>
                </c:pt>
                <c:pt idx="1">
                  <c:v>23.076923076923077</c:v>
                </c:pt>
                <c:pt idx="2">
                  <c:v>0</c:v>
                </c:pt>
                <c:pt idx="3">
                  <c:v>23.076923076923077</c:v>
                </c:pt>
                <c:pt idx="4">
                  <c:v>7.6923076923076925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FA-44FA-8C96-271F02FC8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15528"/>
        <c:axId val="486010280"/>
      </c:scatterChart>
      <c:valAx>
        <c:axId val="486015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010280"/>
        <c:crosses val="autoZero"/>
        <c:crossBetween val="midCat"/>
        <c:majorUnit val="1"/>
      </c:valAx>
      <c:valAx>
        <c:axId val="486010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015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Lines event rate - Forced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'Forced COR'!$A$3:$A$7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'Forced COR'!$B$3:$B$7</c:f>
              <c:numCache>
                <c:formatCode>0.00</c:formatCode>
                <c:ptCount val="5"/>
                <c:pt idx="0">
                  <c:v>7.511737089201878</c:v>
                </c:pt>
                <c:pt idx="1">
                  <c:v>12.149532710280374</c:v>
                </c:pt>
                <c:pt idx="2">
                  <c:v>30.188679245283019</c:v>
                </c:pt>
                <c:pt idx="3">
                  <c:v>14.150943396226415</c:v>
                </c:pt>
                <c:pt idx="4">
                  <c:v>15.887850467289718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45-4C6D-84A0-4AE4A58BC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940352"/>
        <c:axId val="451941664"/>
      </c:scatterChart>
      <c:valAx>
        <c:axId val="4519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941664"/>
        <c:crosses val="autoZero"/>
        <c:crossBetween val="midCat"/>
        <c:majorUnit val="1"/>
      </c:valAx>
      <c:valAx>
        <c:axId val="45194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940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Transformer event rate - Forced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'Forced COR'!$A$20:$A$24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'Forced COR'!$B$20:$B$24</c:f>
              <c:numCache>
                <c:formatCode>0.00</c:formatCode>
                <c:ptCount val="5"/>
                <c:pt idx="0">
                  <c:v>13.761467889908257</c:v>
                </c:pt>
                <c:pt idx="1">
                  <c:v>7.2727272727272725</c:v>
                </c:pt>
                <c:pt idx="2">
                  <c:v>4.5871559633027523</c:v>
                </c:pt>
                <c:pt idx="3">
                  <c:v>4.5871559633027523</c:v>
                </c:pt>
                <c:pt idx="4">
                  <c:v>2.7272727272727271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A0-4325-B4E4-5964EFC32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34016"/>
        <c:axId val="488168624"/>
      </c:scatterChart>
      <c:valAx>
        <c:axId val="9153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168624"/>
        <c:crosses val="autoZero"/>
        <c:crossBetween val="midCat"/>
        <c:majorUnit val="1"/>
      </c:valAx>
      <c:valAx>
        <c:axId val="48816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3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Reactive plant event rate - Forced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'Forced COR'!$A$36:$A$40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'Forced COR'!$B$36:$B$40</c:f>
              <c:numCache>
                <c:formatCode>0.00</c:formatCode>
                <c:ptCount val="5"/>
                <c:pt idx="0">
                  <c:v>8.3333333333333321</c:v>
                </c:pt>
                <c:pt idx="1">
                  <c:v>15.384615384615385</c:v>
                </c:pt>
                <c:pt idx="2">
                  <c:v>15.384615384615385</c:v>
                </c:pt>
                <c:pt idx="3">
                  <c:v>15.384615384615385</c:v>
                </c:pt>
                <c:pt idx="4">
                  <c:v>23.076923076923077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E6-432B-93E8-3239F789D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729472"/>
        <c:axId val="482730456"/>
      </c:scatterChart>
      <c:valAx>
        <c:axId val="48272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30456"/>
        <c:crosses val="autoZero"/>
        <c:crossBetween val="midCat"/>
        <c:majorUnit val="1"/>
      </c:valAx>
      <c:valAx>
        <c:axId val="48273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729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LOS &gt; 0.1 sys mins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LOS!$A$3:$A$7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LOS!$B$3:$B$7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0B-4DF8-A888-60CF37635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713824"/>
        <c:axId val="453714480"/>
      </c:scatterChart>
      <c:valAx>
        <c:axId val="45371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714480"/>
        <c:crosses val="autoZero"/>
        <c:crossBetween val="midCat"/>
        <c:majorUnit val="1"/>
      </c:valAx>
      <c:valAx>
        <c:axId val="45371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713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LOS &gt; 1 sys mins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LOS!$A$20:$A$24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LOS!$B$20:$B$24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53-46BE-A3EF-220AEE5A8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685032"/>
        <c:axId val="451678144"/>
      </c:scatterChart>
      <c:valAx>
        <c:axId val="451685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678144"/>
        <c:crosses val="autoZero"/>
        <c:crossBetween val="midCat"/>
        <c:majorUnit val="1"/>
      </c:valAx>
      <c:valAx>
        <c:axId val="4516781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685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</a:rPr>
              <a:t>Average Outage Duration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AOD!$A$3:$A$7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AOD!$B$3:$B$7</c:f>
              <c:numCache>
                <c:formatCode>0.00</c:formatCode>
                <c:ptCount val="5"/>
                <c:pt idx="0">
                  <c:v>410.45454545511694</c:v>
                </c:pt>
                <c:pt idx="1">
                  <c:v>45.909090909154408</c:v>
                </c:pt>
                <c:pt idx="2">
                  <c:v>273</c:v>
                </c:pt>
                <c:pt idx="3">
                  <c:v>105.0000000002794</c:v>
                </c:pt>
                <c:pt idx="4">
                  <c:v>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FA-44C7-B2B0-BF6544C43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654920"/>
        <c:axId val="483657872"/>
      </c:scatterChart>
      <c:valAx>
        <c:axId val="48365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657872"/>
        <c:crosses val="autoZero"/>
        <c:crossBetween val="midCat"/>
        <c:majorUnit val="1"/>
      </c:valAx>
      <c:valAx>
        <c:axId val="48365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654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617444</xdr:colOff>
      <xdr:row>0</xdr:row>
      <xdr:rowOff>5603</xdr:rowOff>
    </xdr:from>
    <xdr:to>
      <xdr:col>7</xdr:col>
      <xdr:colOff>1152525</xdr:colOff>
      <xdr:row>14</xdr:row>
      <xdr:rowOff>81803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615764</xdr:colOff>
      <xdr:row>17</xdr:row>
      <xdr:rowOff>12887</xdr:rowOff>
    </xdr:from>
    <xdr:to>
      <xdr:col>7</xdr:col>
      <xdr:colOff>1162050</xdr:colOff>
      <xdr:row>31</xdr:row>
      <xdr:rowOff>89087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11206</xdr:colOff>
      <xdr:row>34</xdr:row>
      <xdr:rowOff>163606</xdr:rowOff>
    </xdr:from>
    <xdr:to>
      <xdr:col>7</xdr:col>
      <xdr:colOff>1152525</xdr:colOff>
      <xdr:row>49</xdr:row>
      <xdr:rowOff>49306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19050</xdr:rowOff>
    </xdr:from>
    <xdr:to>
      <xdr:col>9</xdr:col>
      <xdr:colOff>304800</xdr:colOff>
      <xdr:row>14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16</xdr:row>
      <xdr:rowOff>161925</xdr:rowOff>
    </xdr:from>
    <xdr:to>
      <xdr:col>9</xdr:col>
      <xdr:colOff>314325</xdr:colOff>
      <xdr:row>30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33</xdr:row>
      <xdr:rowOff>0</xdr:rowOff>
    </xdr:from>
    <xdr:to>
      <xdr:col>9</xdr:col>
      <xdr:colOff>342900</xdr:colOff>
      <xdr:row>47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0</xdr:rowOff>
    </xdr:from>
    <xdr:to>
      <xdr:col>8</xdr:col>
      <xdr:colOff>466725</xdr:colOff>
      <xdr:row>14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18</xdr:row>
      <xdr:rowOff>9525</xdr:rowOff>
    </xdr:from>
    <xdr:to>
      <xdr:col>8</xdr:col>
      <xdr:colOff>457200</xdr:colOff>
      <xdr:row>32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9525</xdr:rowOff>
    </xdr:from>
    <xdr:to>
      <xdr:col>11</xdr:col>
      <xdr:colOff>400050</xdr:colOff>
      <xdr:row>14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0</xdr:rowOff>
    </xdr:from>
    <xdr:to>
      <xdr:col>11</xdr:col>
      <xdr:colOff>314325</xdr:colOff>
      <xdr:row>14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17</xdr:row>
      <xdr:rowOff>161925</xdr:rowOff>
    </xdr:from>
    <xdr:to>
      <xdr:col>11</xdr:col>
      <xdr:colOff>314325</xdr:colOff>
      <xdr:row>32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34</xdr:row>
      <xdr:rowOff>180975</xdr:rowOff>
    </xdr:from>
    <xdr:to>
      <xdr:col>11</xdr:col>
      <xdr:colOff>304800</xdr:colOff>
      <xdr:row>49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/>
  </sheetViews>
  <sheetFormatPr defaultRowHeight="15"/>
  <cols>
    <col min="1" max="1" width="32.28515625" style="43" customWidth="1"/>
    <col min="2" max="2" width="18.140625" style="43" bestFit="1" customWidth="1"/>
    <col min="3" max="3" width="5.85546875" style="43" customWidth="1"/>
    <col min="4" max="5" width="7.140625" style="43" bestFit="1" customWidth="1"/>
    <col min="6" max="6" width="10.28515625" style="43" bestFit="1" customWidth="1"/>
    <col min="7" max="16384" width="9.140625" style="43"/>
  </cols>
  <sheetData>
    <row r="1" spans="1:6">
      <c r="A1" s="45" t="s">
        <v>54</v>
      </c>
      <c r="B1" s="44"/>
    </row>
    <row r="3" spans="1:6">
      <c r="A3" s="34" t="s">
        <v>41</v>
      </c>
      <c r="B3" s="34" t="s">
        <v>31</v>
      </c>
      <c r="C3" s="34" t="s">
        <v>32</v>
      </c>
      <c r="D3" s="34" t="s">
        <v>27</v>
      </c>
      <c r="E3" s="34" t="s">
        <v>33</v>
      </c>
      <c r="F3" s="34" t="s">
        <v>59</v>
      </c>
    </row>
    <row r="4" spans="1:6">
      <c r="A4" s="53" t="s">
        <v>42</v>
      </c>
      <c r="B4" s="54"/>
      <c r="C4" s="54"/>
      <c r="D4" s="54"/>
      <c r="E4" s="54"/>
      <c r="F4" s="54"/>
    </row>
    <row r="5" spans="1:6">
      <c r="A5" s="46" t="s">
        <v>45</v>
      </c>
      <c r="B5" s="46" t="s">
        <v>30</v>
      </c>
      <c r="C5" s="56">
        <v>8.9899999999999994E-2</v>
      </c>
      <c r="D5" s="56">
        <v>0.14649999999999999</v>
      </c>
      <c r="E5" s="56">
        <v>0.22140000000000001</v>
      </c>
      <c r="F5" s="56">
        <v>2E-3</v>
      </c>
    </row>
    <row r="6" spans="1:6">
      <c r="A6" s="46" t="s">
        <v>46</v>
      </c>
      <c r="B6" s="46" t="s">
        <v>34</v>
      </c>
      <c r="C6" s="56">
        <v>3.8300000000000001E-2</v>
      </c>
      <c r="D6" s="56">
        <v>7.3099999999999998E-2</v>
      </c>
      <c r="E6" s="56">
        <v>0.1079</v>
      </c>
      <c r="F6" s="56">
        <v>2E-3</v>
      </c>
    </row>
    <row r="7" spans="1:6">
      <c r="A7" s="46" t="s">
        <v>47</v>
      </c>
      <c r="B7" s="46" t="s">
        <v>35</v>
      </c>
      <c r="C7" s="56">
        <v>4.0599999999999997E-2</v>
      </c>
      <c r="D7" s="56">
        <v>0.1744</v>
      </c>
      <c r="E7" s="56">
        <v>0.30809999999999998</v>
      </c>
      <c r="F7" s="56">
        <v>1E-3</v>
      </c>
    </row>
    <row r="8" spans="1:6">
      <c r="A8" s="46" t="s">
        <v>48</v>
      </c>
      <c r="B8" s="46" t="s">
        <v>30</v>
      </c>
      <c r="C8" s="56">
        <v>6.88E-2</v>
      </c>
      <c r="D8" s="56">
        <v>0.1598</v>
      </c>
      <c r="E8" s="56">
        <v>0.30159999999999998</v>
      </c>
      <c r="F8" s="56">
        <v>1E-3</v>
      </c>
    </row>
    <row r="9" spans="1:6">
      <c r="A9" s="46" t="s">
        <v>49</v>
      </c>
      <c r="B9" s="48" t="s">
        <v>30</v>
      </c>
      <c r="C9" s="56">
        <v>2.3099999999999999E-2</v>
      </c>
      <c r="D9" s="56">
        <v>6.59E-2</v>
      </c>
      <c r="E9" s="56">
        <v>0.13789999999999999</v>
      </c>
      <c r="F9" s="56">
        <v>1E-3</v>
      </c>
    </row>
    <row r="10" spans="1:6">
      <c r="A10" s="46" t="s">
        <v>50</v>
      </c>
      <c r="B10" s="28" t="s">
        <v>30</v>
      </c>
      <c r="C10" s="56">
        <v>8.6300000000000002E-2</v>
      </c>
      <c r="D10" s="56">
        <v>0.15509999999999999</v>
      </c>
      <c r="E10" s="56">
        <v>0.25230000000000002</v>
      </c>
      <c r="F10" s="56">
        <v>5.0000000000000001E-4</v>
      </c>
    </row>
    <row r="11" spans="1:6">
      <c r="A11" s="50"/>
      <c r="B11" s="50"/>
      <c r="C11" s="50"/>
      <c r="D11" s="50"/>
      <c r="E11" s="50"/>
      <c r="F11" s="50"/>
    </row>
    <row r="12" spans="1:6">
      <c r="A12" s="53" t="s">
        <v>43</v>
      </c>
      <c r="B12" s="54"/>
      <c r="C12" s="55"/>
      <c r="D12" s="55"/>
      <c r="E12" s="55"/>
      <c r="F12" s="55"/>
    </row>
    <row r="13" spans="1:6">
      <c r="A13" s="46" t="s">
        <v>51</v>
      </c>
      <c r="B13" s="46" t="s">
        <v>39</v>
      </c>
      <c r="C13" s="52">
        <v>1</v>
      </c>
      <c r="D13" s="52">
        <v>4</v>
      </c>
      <c r="E13" s="52">
        <v>7</v>
      </c>
      <c r="F13" s="56">
        <v>1.5E-3</v>
      </c>
    </row>
    <row r="14" spans="1:6">
      <c r="A14" s="46" t="s">
        <v>52</v>
      </c>
      <c r="B14" s="46" t="s">
        <v>39</v>
      </c>
      <c r="C14" s="52">
        <v>0</v>
      </c>
      <c r="D14" s="52">
        <v>0</v>
      </c>
      <c r="E14" s="52">
        <v>2</v>
      </c>
      <c r="F14" s="56">
        <v>1.5E-3</v>
      </c>
    </row>
    <row r="15" spans="1:6">
      <c r="A15" s="46" t="s">
        <v>53</v>
      </c>
      <c r="B15" s="28" t="s">
        <v>30</v>
      </c>
      <c r="C15" s="47">
        <v>15.71</v>
      </c>
      <c r="D15" s="47">
        <v>170.67</v>
      </c>
      <c r="E15" s="47">
        <v>643.39</v>
      </c>
      <c r="F15" s="56">
        <v>2E-3</v>
      </c>
    </row>
    <row r="16" spans="1:6">
      <c r="A16" s="51"/>
      <c r="B16" s="51"/>
      <c r="C16" s="51"/>
      <c r="D16" s="51"/>
      <c r="E16" s="51"/>
      <c r="F16" s="51"/>
    </row>
    <row r="17" spans="1:6">
      <c r="A17" s="53" t="s">
        <v>44</v>
      </c>
      <c r="B17" s="54"/>
      <c r="C17" s="55"/>
      <c r="D17" s="55"/>
      <c r="E17" s="55"/>
      <c r="F17" s="55"/>
    </row>
    <row r="18" spans="1:6">
      <c r="A18" s="49" t="s">
        <v>6</v>
      </c>
      <c r="B18" s="46" t="s">
        <v>37</v>
      </c>
      <c r="C18" s="52">
        <v>1</v>
      </c>
      <c r="D18" s="52">
        <v>3</v>
      </c>
      <c r="E18" s="52">
        <v>6</v>
      </c>
      <c r="F18" s="56">
        <v>0</v>
      </c>
    </row>
    <row r="19" spans="1:6">
      <c r="A19" s="46" t="s">
        <v>7</v>
      </c>
      <c r="B19" s="46" t="s">
        <v>39</v>
      </c>
      <c r="C19" s="52">
        <v>0</v>
      </c>
      <c r="D19" s="52">
        <v>2</v>
      </c>
      <c r="E19" s="52">
        <v>4</v>
      </c>
      <c r="F19" s="56">
        <v>0</v>
      </c>
    </row>
    <row r="20" spans="1:6">
      <c r="A20" s="46" t="s">
        <v>1</v>
      </c>
      <c r="B20" s="46" t="s">
        <v>36</v>
      </c>
      <c r="C20" s="52">
        <v>0</v>
      </c>
      <c r="D20" s="52">
        <v>3</v>
      </c>
      <c r="E20" s="52">
        <v>8</v>
      </c>
      <c r="F20" s="56">
        <v>0</v>
      </c>
    </row>
    <row r="22" spans="1:6">
      <c r="A22" s="45" t="s">
        <v>55</v>
      </c>
    </row>
    <row r="23" spans="1:6">
      <c r="A23" s="34" t="s">
        <v>14</v>
      </c>
      <c r="B23" s="34" t="s">
        <v>58</v>
      </c>
    </row>
    <row r="24" spans="1:6">
      <c r="A24" s="46" t="s">
        <v>27</v>
      </c>
      <c r="B24" s="58">
        <v>1967.8</v>
      </c>
    </row>
    <row r="25" spans="1:6">
      <c r="A25" s="46" t="s">
        <v>56</v>
      </c>
      <c r="B25" s="52">
        <v>343.16200000000003</v>
      </c>
    </row>
    <row r="26" spans="1:6">
      <c r="A26" s="46" t="s">
        <v>57</v>
      </c>
      <c r="B26" s="52">
        <v>810.89142810279543</v>
      </c>
    </row>
    <row r="29" spans="1:6">
      <c r="A29" s="57" t="s">
        <v>63</v>
      </c>
    </row>
    <row r="30" spans="1:6">
      <c r="A30" s="43" t="s">
        <v>62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4"/>
  <sheetViews>
    <sheetView workbookViewId="0"/>
  </sheetViews>
  <sheetFormatPr defaultRowHeight="15"/>
  <cols>
    <col min="1" max="1" width="30.85546875" style="1" bestFit="1" customWidth="1"/>
    <col min="2" max="2" width="13.5703125" style="1" bestFit="1" customWidth="1"/>
    <col min="3" max="5" width="9.28515625" style="1" customWidth="1"/>
    <col min="6" max="6" width="21.85546875" style="1" bestFit="1" customWidth="1"/>
    <col min="7" max="7" width="27" style="3" bestFit="1" customWidth="1"/>
    <col min="8" max="8" width="20.140625" style="1" bestFit="1" customWidth="1"/>
    <col min="9" max="16384" width="9.140625" style="1"/>
  </cols>
  <sheetData>
    <row r="1" spans="1:7" s="4" customFormat="1">
      <c r="A1" s="10" t="s">
        <v>11</v>
      </c>
      <c r="E1" s="7"/>
      <c r="G1" s="13"/>
    </row>
    <row r="2" spans="1:7" s="2" customFormat="1">
      <c r="A2" s="15" t="s">
        <v>14</v>
      </c>
      <c r="B2" s="15" t="s">
        <v>28</v>
      </c>
      <c r="E2" s="1"/>
      <c r="F2" s="6"/>
      <c r="G2" s="14"/>
    </row>
    <row r="3" spans="1:7">
      <c r="A3" s="28">
        <v>2017</v>
      </c>
      <c r="B3" s="36">
        <v>9.3896713615023497</v>
      </c>
      <c r="C3" s="8"/>
      <c r="F3" s="6"/>
    </row>
    <row r="4" spans="1:7">
      <c r="A4" s="28">
        <v>2018</v>
      </c>
      <c r="B4" s="36">
        <v>15.887850467289718</v>
      </c>
      <c r="F4" s="6"/>
    </row>
    <row r="5" spans="1:7">
      <c r="A5" s="28">
        <v>2019</v>
      </c>
      <c r="B5" s="36">
        <v>21.69811320754717</v>
      </c>
      <c r="F5" s="6"/>
    </row>
    <row r="6" spans="1:7">
      <c r="A6" s="28">
        <v>2020</v>
      </c>
      <c r="B6" s="36">
        <v>13.20754716981132</v>
      </c>
      <c r="F6" s="6"/>
    </row>
    <row r="7" spans="1:7">
      <c r="A7" s="28">
        <v>2021</v>
      </c>
      <c r="B7" s="36">
        <v>13.084112149532709</v>
      </c>
      <c r="C7" s="30"/>
    </row>
    <row r="9" spans="1:7">
      <c r="A9" s="4" t="s">
        <v>31</v>
      </c>
      <c r="B9" s="4" t="s">
        <v>32</v>
      </c>
      <c r="C9" s="4" t="s">
        <v>27</v>
      </c>
      <c r="D9" s="4" t="s">
        <v>33</v>
      </c>
      <c r="F9" s="3"/>
    </row>
    <row r="10" spans="1:7">
      <c r="A10" t="s">
        <v>30</v>
      </c>
      <c r="B10" s="40">
        <v>8.9922234473592617</v>
      </c>
      <c r="C10" s="40">
        <v>14.653458871136653</v>
      </c>
      <c r="D10" s="40">
        <v>22.142457062388171</v>
      </c>
      <c r="G10" s="1"/>
    </row>
    <row r="11" spans="1:7">
      <c r="A11" s="5"/>
      <c r="G11" s="1"/>
    </row>
    <row r="12" spans="1:7">
      <c r="A12" s="5"/>
      <c r="G12" s="1"/>
    </row>
    <row r="14" spans="1:7">
      <c r="F14" s="4"/>
      <c r="G14" s="13"/>
    </row>
    <row r="18" spans="1:6">
      <c r="A18" s="10" t="s">
        <v>12</v>
      </c>
      <c r="B18" s="4"/>
    </row>
    <row r="19" spans="1:6">
      <c r="A19" s="15" t="s">
        <v>14</v>
      </c>
      <c r="B19" s="15" t="s">
        <v>28</v>
      </c>
    </row>
    <row r="20" spans="1:6">
      <c r="A20" s="28">
        <v>2017</v>
      </c>
      <c r="B20" s="36">
        <v>8.2568807339449553</v>
      </c>
      <c r="F20" s="6"/>
    </row>
    <row r="21" spans="1:6">
      <c r="A21" s="28">
        <v>2018</v>
      </c>
      <c r="B21" s="36">
        <v>10</v>
      </c>
      <c r="F21" s="6"/>
    </row>
    <row r="22" spans="1:6">
      <c r="A22" s="28">
        <v>2019</v>
      </c>
      <c r="B22" s="36">
        <v>8.2568807339449553</v>
      </c>
      <c r="F22" s="6"/>
    </row>
    <row r="23" spans="1:6">
      <c r="A23" s="28">
        <v>2020</v>
      </c>
      <c r="B23" s="36">
        <v>5.5045871559633035</v>
      </c>
      <c r="F23" s="6"/>
    </row>
    <row r="24" spans="1:6">
      <c r="A24" s="28">
        <v>2021</v>
      </c>
      <c r="B24" s="36">
        <v>4.5454545454545459</v>
      </c>
      <c r="F24" s="6"/>
    </row>
    <row r="26" spans="1:6">
      <c r="A26" s="4" t="s">
        <v>31</v>
      </c>
      <c r="B26" s="4" t="s">
        <v>32</v>
      </c>
      <c r="C26" s="4" t="s">
        <v>27</v>
      </c>
      <c r="D26" s="4" t="s">
        <v>33</v>
      </c>
    </row>
    <row r="27" spans="1:6">
      <c r="A27" s="1" t="s">
        <v>34</v>
      </c>
      <c r="B27" s="40">
        <v>3.8330538840248995</v>
      </c>
      <c r="C27" s="40">
        <v>7.3127606338615525</v>
      </c>
      <c r="D27" s="40">
        <v>10.792467383698206</v>
      </c>
    </row>
    <row r="35" spans="1:7">
      <c r="A35" s="10" t="s">
        <v>13</v>
      </c>
      <c r="B35" s="4"/>
    </row>
    <row r="36" spans="1:7">
      <c r="A36" s="15" t="s">
        <v>14</v>
      </c>
      <c r="B36" s="15" t="s">
        <v>28</v>
      </c>
    </row>
    <row r="37" spans="1:7">
      <c r="A37" s="28">
        <v>2017</v>
      </c>
      <c r="B37" s="36">
        <v>33.333333333333329</v>
      </c>
      <c r="F37" s="6"/>
    </row>
    <row r="38" spans="1:7">
      <c r="A38" s="28">
        <v>2018</v>
      </c>
      <c r="B38" s="36">
        <v>23.076923076923077</v>
      </c>
      <c r="F38" s="6"/>
    </row>
    <row r="39" spans="1:7">
      <c r="A39" s="28">
        <v>2019</v>
      </c>
      <c r="B39" s="36">
        <v>0</v>
      </c>
      <c r="F39" s="6"/>
    </row>
    <row r="40" spans="1:7">
      <c r="A40" s="28">
        <v>2020</v>
      </c>
      <c r="B40" s="36">
        <v>23.076923076923077</v>
      </c>
      <c r="F40" s="6"/>
    </row>
    <row r="41" spans="1:7">
      <c r="A41" s="28">
        <v>2021</v>
      </c>
      <c r="B41" s="36">
        <v>7.6923076923076925</v>
      </c>
      <c r="F41" s="6"/>
    </row>
    <row r="43" spans="1:7">
      <c r="A43" s="4" t="s">
        <v>31</v>
      </c>
      <c r="B43" s="4" t="s">
        <v>38</v>
      </c>
      <c r="C43" s="4" t="s">
        <v>32</v>
      </c>
      <c r="D43" s="4" t="s">
        <v>27</v>
      </c>
      <c r="E43" s="4" t="s">
        <v>33</v>
      </c>
      <c r="G43" s="1"/>
    </row>
    <row r="44" spans="1:7">
      <c r="A44" s="1" t="s">
        <v>35</v>
      </c>
      <c r="B44" s="40">
        <f>_xlfn.STDEV.S(B37:B41)</f>
        <v>13.372722882466967</v>
      </c>
      <c r="C44" s="40">
        <f>D44-B44</f>
        <v>4.0631745534304713</v>
      </c>
      <c r="D44" s="40">
        <f>AVERAGE(B37:B41)</f>
        <v>17.435897435897438</v>
      </c>
      <c r="E44" s="40">
        <f>D44+B44</f>
        <v>30.808620318364405</v>
      </c>
      <c r="G44" s="1"/>
    </row>
    <row r="45" spans="1:7">
      <c r="G45" s="1"/>
    </row>
    <row r="46" spans="1:7">
      <c r="G46" s="1"/>
    </row>
    <row r="47" spans="1:7">
      <c r="G47" s="1"/>
    </row>
    <row r="48" spans="1:7">
      <c r="G48" s="1"/>
    </row>
    <row r="49" spans="7:7">
      <c r="G49" s="1"/>
    </row>
    <row r="50" spans="7:7">
      <c r="G50" s="1"/>
    </row>
    <row r="51" spans="7:7">
      <c r="G51" s="1"/>
    </row>
    <row r="52" spans="7:7">
      <c r="G52" s="1"/>
    </row>
    <row r="53" spans="7:7">
      <c r="G53" s="1"/>
    </row>
    <row r="54" spans="7:7">
      <c r="G54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7"/>
  <sheetViews>
    <sheetView workbookViewId="0"/>
  </sheetViews>
  <sheetFormatPr defaultRowHeight="15"/>
  <cols>
    <col min="1" max="1" width="32.42578125" bestFit="1" customWidth="1"/>
    <col min="2" max="2" width="13.5703125" bestFit="1" customWidth="1"/>
    <col min="3" max="5" width="7.85546875" customWidth="1"/>
    <col min="6" max="6" width="21.85546875" bestFit="1" customWidth="1"/>
    <col min="7" max="7" width="20.7109375" style="12" bestFit="1" customWidth="1"/>
    <col min="8" max="8" width="17" bestFit="1" customWidth="1"/>
    <col min="9" max="9" width="5" bestFit="1" customWidth="1"/>
    <col min="10" max="10" width="7.85546875" bestFit="1" customWidth="1"/>
    <col min="12" max="12" width="5" bestFit="1" customWidth="1"/>
    <col min="13" max="13" width="7.85546875" bestFit="1" customWidth="1"/>
  </cols>
  <sheetData>
    <row r="1" spans="1:7">
      <c r="A1" s="10" t="s">
        <v>10</v>
      </c>
      <c r="B1" s="4"/>
      <c r="C1" s="4"/>
    </row>
    <row r="2" spans="1:7">
      <c r="A2" s="15" t="s">
        <v>14</v>
      </c>
      <c r="B2" s="15" t="s">
        <v>28</v>
      </c>
      <c r="C2" s="2"/>
    </row>
    <row r="3" spans="1:7">
      <c r="A3" s="28">
        <v>2017</v>
      </c>
      <c r="B3" s="37">
        <v>7.511737089201878</v>
      </c>
      <c r="C3" s="1"/>
    </row>
    <row r="4" spans="1:7">
      <c r="A4" s="28">
        <v>2018</v>
      </c>
      <c r="B4" s="36">
        <v>12.149532710280374</v>
      </c>
      <c r="C4" s="1"/>
    </row>
    <row r="5" spans="1:7">
      <c r="A5" s="28">
        <v>2019</v>
      </c>
      <c r="B5" s="36">
        <v>30.188679245283019</v>
      </c>
      <c r="C5" s="1"/>
    </row>
    <row r="6" spans="1:7">
      <c r="A6" s="28">
        <v>2020</v>
      </c>
      <c r="B6" s="37">
        <v>14.150943396226415</v>
      </c>
      <c r="C6" s="1"/>
    </row>
    <row r="7" spans="1:7">
      <c r="A7" s="28">
        <v>2021</v>
      </c>
      <c r="B7" s="37">
        <v>15.887850467289718</v>
      </c>
      <c r="C7" s="1"/>
    </row>
    <row r="9" spans="1:7">
      <c r="A9" s="4" t="s">
        <v>31</v>
      </c>
      <c r="B9" s="4" t="s">
        <v>32</v>
      </c>
      <c r="C9" s="4" t="s">
        <v>27</v>
      </c>
      <c r="D9" s="4" t="s">
        <v>33</v>
      </c>
      <c r="G9"/>
    </row>
    <row r="10" spans="1:7">
      <c r="A10" t="s">
        <v>30</v>
      </c>
      <c r="B10" s="40">
        <v>6.8767433390207451</v>
      </c>
      <c r="C10" s="40">
        <v>15.977748581656281</v>
      </c>
      <c r="D10" s="40">
        <v>30.156256408084253</v>
      </c>
      <c r="G10"/>
    </row>
    <row r="11" spans="1:7">
      <c r="G11"/>
    </row>
    <row r="12" spans="1:7">
      <c r="A12" s="4"/>
      <c r="B12" s="1"/>
      <c r="C12" s="1"/>
      <c r="D12" s="1"/>
      <c r="E12" s="1"/>
      <c r="G12"/>
    </row>
    <row r="13" spans="1:7">
      <c r="A13" s="4"/>
      <c r="B13" s="4"/>
      <c r="C13" s="4"/>
      <c r="D13" s="4"/>
      <c r="E13" s="4"/>
      <c r="G13"/>
    </row>
    <row r="14" spans="1:7">
      <c r="B14" s="40"/>
      <c r="C14" s="40"/>
      <c r="D14" s="40"/>
      <c r="E14" s="40"/>
      <c r="G14"/>
    </row>
    <row r="18" spans="1:7">
      <c r="A18" s="11" t="s">
        <v>8</v>
      </c>
      <c r="B18" s="4"/>
      <c r="C18" s="4"/>
    </row>
    <row r="19" spans="1:7">
      <c r="A19" s="15" t="s">
        <v>14</v>
      </c>
      <c r="B19" s="15" t="s">
        <v>28</v>
      </c>
      <c r="C19" s="2"/>
    </row>
    <row r="20" spans="1:7">
      <c r="A20" s="28">
        <v>2017</v>
      </c>
      <c r="B20" s="37">
        <v>13.761467889908257</v>
      </c>
      <c r="C20" s="1"/>
    </row>
    <row r="21" spans="1:7">
      <c r="A21" s="28">
        <v>2018</v>
      </c>
      <c r="B21" s="36">
        <v>7.2727272727272725</v>
      </c>
      <c r="C21" s="1"/>
    </row>
    <row r="22" spans="1:7">
      <c r="A22" s="28">
        <v>2019</v>
      </c>
      <c r="B22" s="36">
        <v>4.5871559633027523</v>
      </c>
      <c r="C22" s="1"/>
    </row>
    <row r="23" spans="1:7">
      <c r="A23" s="28">
        <v>2020</v>
      </c>
      <c r="B23" s="37">
        <v>4.5871559633027523</v>
      </c>
      <c r="C23" s="1"/>
    </row>
    <row r="24" spans="1:7">
      <c r="A24" s="28">
        <v>2021</v>
      </c>
      <c r="B24" s="36">
        <v>2.7272727272727271</v>
      </c>
      <c r="C24" s="1"/>
    </row>
    <row r="26" spans="1:7">
      <c r="A26" s="4" t="s">
        <v>31</v>
      </c>
      <c r="B26" s="4" t="s">
        <v>32</v>
      </c>
      <c r="C26" s="4" t="s">
        <v>27</v>
      </c>
      <c r="D26" s="4" t="s">
        <v>33</v>
      </c>
      <c r="F26" s="5"/>
      <c r="G26" s="5"/>
    </row>
    <row r="27" spans="1:7">
      <c r="A27" t="s">
        <v>30</v>
      </c>
      <c r="B27" s="40">
        <v>2.3122540091956045</v>
      </c>
      <c r="C27" s="40">
        <v>6.5871559633027514</v>
      </c>
      <c r="D27" s="40">
        <v>13.792298917671436</v>
      </c>
      <c r="F27" s="5"/>
      <c r="G27" s="5"/>
    </row>
    <row r="28" spans="1:7">
      <c r="A28" s="5"/>
      <c r="B28" s="5"/>
      <c r="C28" s="5"/>
      <c r="D28" s="5"/>
      <c r="E28" s="5"/>
      <c r="F28" s="5"/>
      <c r="G28" s="5"/>
    </row>
    <row r="29" spans="1:7">
      <c r="B29" s="1"/>
      <c r="C29" s="1"/>
      <c r="D29" s="1"/>
      <c r="E29" s="1"/>
      <c r="F29" s="5"/>
      <c r="G29" s="5"/>
    </row>
    <row r="30" spans="1:7">
      <c r="A30" s="4"/>
      <c r="B30" s="4"/>
      <c r="C30" s="4"/>
      <c r="D30" s="4"/>
      <c r="E30" s="4"/>
      <c r="F30" s="5"/>
      <c r="G30" s="5"/>
    </row>
    <row r="31" spans="1:7">
      <c r="B31" s="40"/>
      <c r="C31" s="40"/>
      <c r="D31" s="40"/>
      <c r="E31" s="40"/>
      <c r="F31" s="5"/>
      <c r="G31" s="5"/>
    </row>
    <row r="32" spans="1:7">
      <c r="A32" s="5"/>
      <c r="B32" s="1"/>
    </row>
    <row r="33" spans="1:5">
      <c r="A33" s="5"/>
      <c r="B33" s="1"/>
    </row>
    <row r="34" spans="1:5">
      <c r="A34" s="11" t="s">
        <v>9</v>
      </c>
      <c r="B34" s="4"/>
    </row>
    <row r="35" spans="1:5">
      <c r="A35" s="15" t="s">
        <v>14</v>
      </c>
      <c r="B35" s="15" t="s">
        <v>28</v>
      </c>
    </row>
    <row r="36" spans="1:5">
      <c r="A36" s="28">
        <v>2017</v>
      </c>
      <c r="B36" s="37">
        <v>8.3333333333333321</v>
      </c>
    </row>
    <row r="37" spans="1:5">
      <c r="A37" s="28">
        <v>2018</v>
      </c>
      <c r="B37" s="36">
        <v>15.384615384615385</v>
      </c>
    </row>
    <row r="38" spans="1:5">
      <c r="A38" s="28">
        <v>2019</v>
      </c>
      <c r="B38" s="36">
        <v>15.384615384615385</v>
      </c>
    </row>
    <row r="39" spans="1:5">
      <c r="A39" s="28">
        <v>2020</v>
      </c>
      <c r="B39" s="37">
        <v>15.384615384615385</v>
      </c>
    </row>
    <row r="40" spans="1:5">
      <c r="A40" s="28">
        <v>2021</v>
      </c>
      <c r="B40" s="36">
        <v>23.076923076923077</v>
      </c>
      <c r="C40" s="1"/>
    </row>
    <row r="42" spans="1:5">
      <c r="A42" s="4" t="s">
        <v>31</v>
      </c>
      <c r="B42" s="4" t="s">
        <v>32</v>
      </c>
      <c r="C42" s="4" t="s">
        <v>27</v>
      </c>
      <c r="D42" s="4" t="s">
        <v>33</v>
      </c>
    </row>
    <row r="43" spans="1:5">
      <c r="A43" s="1" t="s">
        <v>30</v>
      </c>
      <c r="B43" s="40">
        <v>8.6332497876522467</v>
      </c>
      <c r="C43" s="40">
        <v>15.512820512820515</v>
      </c>
      <c r="D43" s="40">
        <v>25.233251746143814</v>
      </c>
    </row>
    <row r="46" spans="1:5">
      <c r="A46" s="4"/>
      <c r="B46" s="4"/>
      <c r="C46" s="4"/>
      <c r="D46" s="4"/>
      <c r="E46" s="4"/>
    </row>
    <row r="47" spans="1:5">
      <c r="A47" s="1"/>
      <c r="B47" s="40"/>
      <c r="C47" s="40"/>
      <c r="D47" s="40"/>
      <c r="E47" s="4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8"/>
  <sheetViews>
    <sheetView workbookViewId="0"/>
  </sheetViews>
  <sheetFormatPr defaultRowHeight="15"/>
  <cols>
    <col min="1" max="1" width="16.7109375" bestFit="1" customWidth="1"/>
    <col min="2" max="2" width="12.85546875" bestFit="1" customWidth="1"/>
    <col min="3" max="3" width="10.5703125" style="12" bestFit="1" customWidth="1"/>
    <col min="4" max="4" width="9" bestFit="1" customWidth="1"/>
    <col min="5" max="5" width="9.7109375" customWidth="1"/>
    <col min="6" max="6" width="21.85546875" bestFit="1" customWidth="1"/>
    <col min="7" max="7" width="16.85546875" style="12" bestFit="1" customWidth="1"/>
    <col min="8" max="8" width="13.28515625" bestFit="1" customWidth="1"/>
    <col min="16" max="16" width="15.140625" bestFit="1" customWidth="1"/>
  </cols>
  <sheetData>
    <row r="1" spans="1:7">
      <c r="A1" s="11" t="s">
        <v>4</v>
      </c>
      <c r="B1" s="4"/>
      <c r="C1" s="13"/>
    </row>
    <row r="2" spans="1:7">
      <c r="A2" s="15" t="s">
        <v>14</v>
      </c>
      <c r="B2" s="15" t="s">
        <v>2</v>
      </c>
      <c r="C2" s="14"/>
    </row>
    <row r="3" spans="1:7">
      <c r="A3" s="28">
        <v>2017</v>
      </c>
      <c r="B3" s="29">
        <v>4</v>
      </c>
      <c r="C3" s="3"/>
    </row>
    <row r="4" spans="1:7">
      <c r="A4" s="28">
        <v>2018</v>
      </c>
      <c r="B4" s="29">
        <v>2</v>
      </c>
      <c r="C4" s="3"/>
    </row>
    <row r="5" spans="1:7">
      <c r="A5" s="28">
        <v>2019</v>
      </c>
      <c r="B5" s="29">
        <v>2</v>
      </c>
      <c r="C5" s="3"/>
    </row>
    <row r="6" spans="1:7">
      <c r="A6" s="28">
        <v>2020</v>
      </c>
      <c r="B6" s="29">
        <v>8</v>
      </c>
      <c r="C6" s="3"/>
    </row>
    <row r="7" spans="1:7">
      <c r="A7" s="28">
        <v>2021</v>
      </c>
      <c r="B7" s="29">
        <v>2</v>
      </c>
      <c r="C7" s="3"/>
    </row>
    <row r="9" spans="1:7">
      <c r="A9" s="4" t="s">
        <v>31</v>
      </c>
      <c r="B9" s="4" t="s">
        <v>32</v>
      </c>
      <c r="C9" s="4" t="s">
        <v>27</v>
      </c>
      <c r="D9" s="4" t="s">
        <v>33</v>
      </c>
      <c r="F9" s="3"/>
      <c r="G9" s="3"/>
    </row>
    <row r="10" spans="1:7">
      <c r="A10" s="1" t="s">
        <v>39</v>
      </c>
      <c r="B10" s="41">
        <v>1</v>
      </c>
      <c r="C10" s="41">
        <v>4</v>
      </c>
      <c r="D10" s="41">
        <v>7</v>
      </c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C12"/>
      <c r="F12" s="3"/>
      <c r="G12" s="3"/>
    </row>
    <row r="13" spans="1:7">
      <c r="A13" s="4"/>
      <c r="B13" s="4"/>
      <c r="C13" s="4"/>
      <c r="D13" s="4"/>
      <c r="E13" s="4"/>
      <c r="F13" s="3"/>
      <c r="G13" s="3"/>
    </row>
    <row r="14" spans="1:7">
      <c r="A14" s="1"/>
      <c r="B14" s="40"/>
      <c r="C14" s="41"/>
      <c r="D14" s="41"/>
      <c r="E14" s="41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11" t="s">
        <v>5</v>
      </c>
      <c r="B18" s="4"/>
    </row>
    <row r="19" spans="1:7">
      <c r="A19" s="15" t="s">
        <v>14</v>
      </c>
      <c r="B19" s="15" t="s">
        <v>2</v>
      </c>
    </row>
    <row r="20" spans="1:7">
      <c r="A20" s="28">
        <v>2017</v>
      </c>
      <c r="B20" s="29">
        <v>1</v>
      </c>
    </row>
    <row r="21" spans="1:7">
      <c r="A21" s="28">
        <v>2018</v>
      </c>
      <c r="B21" s="29">
        <v>0</v>
      </c>
    </row>
    <row r="22" spans="1:7">
      <c r="A22" s="28">
        <v>2019</v>
      </c>
      <c r="B22" s="29">
        <v>1</v>
      </c>
    </row>
    <row r="23" spans="1:7">
      <c r="A23" s="28">
        <v>2020</v>
      </c>
      <c r="B23" s="29">
        <v>0</v>
      </c>
    </row>
    <row r="24" spans="1:7">
      <c r="A24" s="28">
        <v>2021</v>
      </c>
      <c r="B24" s="29">
        <v>0</v>
      </c>
      <c r="C24" s="3"/>
    </row>
    <row r="26" spans="1:7">
      <c r="A26" s="4" t="s">
        <v>31</v>
      </c>
      <c r="B26" s="4" t="s">
        <v>32</v>
      </c>
      <c r="C26" s="4" t="s">
        <v>27</v>
      </c>
      <c r="D26" s="4" t="s">
        <v>33</v>
      </c>
      <c r="G26"/>
    </row>
    <row r="27" spans="1:7">
      <c r="A27" s="1" t="s">
        <v>39</v>
      </c>
      <c r="B27" s="2">
        <v>0</v>
      </c>
      <c r="C27" s="2">
        <v>0</v>
      </c>
      <c r="D27" s="2">
        <v>2</v>
      </c>
      <c r="G27"/>
    </row>
    <row r="28" spans="1:7">
      <c r="C28"/>
      <c r="G28"/>
    </row>
    <row r="29" spans="1:7">
      <c r="C29"/>
      <c r="G29"/>
    </row>
    <row r="30" spans="1:7">
      <c r="A30" s="4"/>
      <c r="B30" s="4"/>
      <c r="C30" s="4"/>
      <c r="D30" s="4"/>
      <c r="E30" s="4"/>
      <c r="G30"/>
    </row>
    <row r="31" spans="1:7">
      <c r="A31" s="1"/>
      <c r="B31" s="2"/>
      <c r="C31" s="2"/>
      <c r="D31" s="2"/>
      <c r="E31" s="2"/>
      <c r="G31"/>
    </row>
    <row r="32" spans="1:7">
      <c r="C32"/>
      <c r="G32"/>
    </row>
    <row r="33" spans="3:7">
      <c r="C33"/>
      <c r="G33"/>
    </row>
    <row r="34" spans="3:7">
      <c r="C34"/>
      <c r="G34"/>
    </row>
    <row r="35" spans="3:7">
      <c r="C35"/>
      <c r="G35"/>
    </row>
    <row r="36" spans="3:7">
      <c r="G36"/>
    </row>
    <row r="37" spans="3:7">
      <c r="G37"/>
    </row>
    <row r="38" spans="3:7">
      <c r="G3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0"/>
  <sheetViews>
    <sheetView workbookViewId="0">
      <selection activeCell="B3" sqref="B3"/>
    </sheetView>
  </sheetViews>
  <sheetFormatPr defaultRowHeight="15"/>
  <cols>
    <col min="1" max="1" width="13.28515625" bestFit="1" customWidth="1"/>
    <col min="2" max="2" width="15" bestFit="1" customWidth="1"/>
    <col min="3" max="5" width="7.85546875" customWidth="1"/>
  </cols>
  <sheetData>
    <row r="1" spans="1:4">
      <c r="A1" s="11" t="s">
        <v>0</v>
      </c>
      <c r="B1" s="4"/>
    </row>
    <row r="2" spans="1:4">
      <c r="A2" s="15" t="s">
        <v>14</v>
      </c>
      <c r="B2" s="15" t="s">
        <v>3</v>
      </c>
    </row>
    <row r="3" spans="1:4">
      <c r="A3" s="28">
        <v>2017</v>
      </c>
      <c r="B3" s="36">
        <v>410.45454545511694</v>
      </c>
    </row>
    <row r="4" spans="1:4">
      <c r="A4" s="28">
        <v>2018</v>
      </c>
      <c r="B4" s="36">
        <v>45.909090909154408</v>
      </c>
    </row>
    <row r="5" spans="1:4">
      <c r="A5" s="28">
        <v>2019</v>
      </c>
      <c r="B5" s="36">
        <v>273</v>
      </c>
    </row>
    <row r="6" spans="1:4">
      <c r="A6" s="28">
        <v>2020</v>
      </c>
      <c r="B6" s="36">
        <v>105.0000000002794</v>
      </c>
    </row>
    <row r="7" spans="1:4">
      <c r="A7" s="28">
        <v>2021</v>
      </c>
      <c r="B7" s="36">
        <v>19</v>
      </c>
    </row>
    <row r="9" spans="1:4">
      <c r="A9" s="4" t="s">
        <v>31</v>
      </c>
      <c r="B9" s="4" t="s">
        <v>32</v>
      </c>
      <c r="C9" s="4" t="s">
        <v>27</v>
      </c>
      <c r="D9" s="4" t="s">
        <v>33</v>
      </c>
    </row>
    <row r="10" spans="1:4">
      <c r="A10" s="1" t="s">
        <v>30</v>
      </c>
      <c r="B10" s="40">
        <v>15.712965894768166</v>
      </c>
      <c r="C10" s="40">
        <v>170.67272727291015</v>
      </c>
      <c r="D10" s="40">
        <v>643.38664646943937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4"/>
  <sheetViews>
    <sheetView workbookViewId="0"/>
  </sheetViews>
  <sheetFormatPr defaultRowHeight="15"/>
  <cols>
    <col min="1" max="1" width="28.28515625" bestFit="1" customWidth="1"/>
    <col min="2" max="2" width="12.85546875" bestFit="1" customWidth="1"/>
  </cols>
  <sheetData>
    <row r="1" spans="1:5">
      <c r="A1" s="11" t="s">
        <v>6</v>
      </c>
      <c r="B1" s="4"/>
    </row>
    <row r="2" spans="1:5">
      <c r="A2" s="15" t="s">
        <v>14</v>
      </c>
      <c r="B2" s="15" t="s">
        <v>2</v>
      </c>
    </row>
    <row r="3" spans="1:5">
      <c r="A3" s="28">
        <v>2017</v>
      </c>
      <c r="B3" s="29">
        <v>4</v>
      </c>
    </row>
    <row r="4" spans="1:5">
      <c r="A4" s="28">
        <v>2018</v>
      </c>
      <c r="B4" s="29">
        <v>1</v>
      </c>
    </row>
    <row r="5" spans="1:5">
      <c r="A5" s="28">
        <v>2019</v>
      </c>
      <c r="B5" s="29">
        <v>2</v>
      </c>
    </row>
    <row r="6" spans="1:5">
      <c r="A6" s="28">
        <v>2020</v>
      </c>
      <c r="B6" s="29">
        <v>4</v>
      </c>
    </row>
    <row r="7" spans="1:5">
      <c r="A7" s="28">
        <v>2021</v>
      </c>
      <c r="B7" s="29">
        <v>5</v>
      </c>
    </row>
    <row r="9" spans="1:5">
      <c r="A9" s="4" t="s">
        <v>31</v>
      </c>
      <c r="B9" s="4" t="s">
        <v>32</v>
      </c>
      <c r="C9" s="4" t="s">
        <v>27</v>
      </c>
      <c r="D9" s="4" t="s">
        <v>33</v>
      </c>
    </row>
    <row r="10" spans="1:5">
      <c r="A10" s="1" t="s">
        <v>37</v>
      </c>
      <c r="B10" s="41">
        <v>1</v>
      </c>
      <c r="C10" s="41">
        <v>3</v>
      </c>
      <c r="D10" s="41">
        <v>6</v>
      </c>
    </row>
    <row r="12" spans="1:5">
      <c r="C12" s="12"/>
    </row>
    <row r="13" spans="1:5">
      <c r="A13" s="4"/>
      <c r="B13" s="4"/>
      <c r="C13" s="4"/>
      <c r="D13" s="4"/>
      <c r="E13" s="4"/>
    </row>
    <row r="14" spans="1:5">
      <c r="A14" s="1"/>
      <c r="B14" s="2"/>
      <c r="C14" s="2"/>
      <c r="D14" s="2"/>
      <c r="E14" s="2"/>
    </row>
    <row r="18" spans="1:5">
      <c r="A18" s="1"/>
      <c r="B18" s="1"/>
    </row>
    <row r="19" spans="1:5">
      <c r="A19" s="11" t="s">
        <v>7</v>
      </c>
      <c r="B19" s="4"/>
    </row>
    <row r="20" spans="1:5">
      <c r="A20" s="15" t="s">
        <v>14</v>
      </c>
      <c r="B20" s="15" t="s">
        <v>2</v>
      </c>
    </row>
    <row r="21" spans="1:5">
      <c r="A21" s="28">
        <v>2017</v>
      </c>
      <c r="B21" s="29">
        <v>4</v>
      </c>
    </row>
    <row r="22" spans="1:5">
      <c r="A22" s="28">
        <v>2018</v>
      </c>
      <c r="B22" s="29">
        <v>4</v>
      </c>
    </row>
    <row r="23" spans="1:5">
      <c r="A23" s="28">
        <v>2019</v>
      </c>
      <c r="B23" s="29">
        <v>0</v>
      </c>
    </row>
    <row r="24" spans="1:5">
      <c r="A24" s="28">
        <v>2020</v>
      </c>
      <c r="B24" s="29">
        <v>0</v>
      </c>
    </row>
    <row r="25" spans="1:5">
      <c r="A25" s="28">
        <v>2021</v>
      </c>
      <c r="B25" s="29">
        <v>1</v>
      </c>
    </row>
    <row r="27" spans="1:5">
      <c r="A27" s="4" t="s">
        <v>31</v>
      </c>
      <c r="B27" s="4" t="s">
        <v>32</v>
      </c>
      <c r="C27" s="4" t="s">
        <v>27</v>
      </c>
      <c r="D27" s="4" t="s">
        <v>33</v>
      </c>
    </row>
    <row r="28" spans="1:5">
      <c r="A28" s="1" t="s">
        <v>39</v>
      </c>
      <c r="B28" s="2">
        <v>0</v>
      </c>
      <c r="C28" s="2">
        <v>2</v>
      </c>
      <c r="D28" s="2">
        <v>4</v>
      </c>
    </row>
    <row r="30" spans="1:5">
      <c r="C30" s="12"/>
    </row>
    <row r="31" spans="1:5">
      <c r="A31" s="4"/>
      <c r="B31" s="4"/>
      <c r="C31" s="4"/>
      <c r="D31" s="4"/>
      <c r="E31" s="4"/>
    </row>
    <row r="32" spans="1:5">
      <c r="A32" s="1"/>
      <c r="B32" s="2"/>
      <c r="C32" s="2"/>
      <c r="D32" s="2"/>
      <c r="E32" s="2"/>
    </row>
    <row r="36" spans="1:5">
      <c r="A36" s="11" t="s">
        <v>1</v>
      </c>
      <c r="B36" s="4"/>
    </row>
    <row r="37" spans="1:5">
      <c r="A37" s="15" t="s">
        <v>14</v>
      </c>
      <c r="B37" s="15" t="s">
        <v>2</v>
      </c>
    </row>
    <row r="38" spans="1:5">
      <c r="A38" s="28">
        <v>2017</v>
      </c>
      <c r="B38" s="29">
        <v>3</v>
      </c>
    </row>
    <row r="39" spans="1:5">
      <c r="A39" s="28">
        <v>2018</v>
      </c>
      <c r="B39" s="29">
        <v>6</v>
      </c>
    </row>
    <row r="40" spans="1:5">
      <c r="A40" s="28">
        <v>2019</v>
      </c>
      <c r="B40" s="29">
        <v>1</v>
      </c>
    </row>
    <row r="41" spans="1:5">
      <c r="A41" s="28">
        <v>2020</v>
      </c>
      <c r="B41" s="29">
        <v>1</v>
      </c>
    </row>
    <row r="42" spans="1:5">
      <c r="A42" s="28">
        <v>2021</v>
      </c>
      <c r="B42" s="29">
        <v>2</v>
      </c>
    </row>
    <row r="44" spans="1:5">
      <c r="A44" s="4" t="s">
        <v>31</v>
      </c>
      <c r="B44" s="4" t="s">
        <v>32</v>
      </c>
      <c r="C44" s="4" t="s">
        <v>27</v>
      </c>
      <c r="D44" s="4" t="s">
        <v>33</v>
      </c>
    </row>
    <row r="45" spans="1:5">
      <c r="A45" s="1" t="s">
        <v>36</v>
      </c>
      <c r="B45" s="41">
        <v>0</v>
      </c>
      <c r="C45" s="41">
        <v>3</v>
      </c>
      <c r="D45" s="41">
        <v>8</v>
      </c>
    </row>
    <row r="46" spans="1:5">
      <c r="A46" s="12"/>
      <c r="B46" s="12"/>
    </row>
    <row r="47" spans="1:5">
      <c r="C47" s="12"/>
    </row>
    <row r="48" spans="1:5">
      <c r="A48" s="4"/>
      <c r="B48" s="4"/>
      <c r="C48" s="4"/>
      <c r="D48" s="4"/>
      <c r="E48" s="4"/>
    </row>
    <row r="49" spans="1:5">
      <c r="A49" s="1"/>
      <c r="B49" s="2"/>
      <c r="C49" s="2"/>
      <c r="D49" s="2"/>
      <c r="E49" s="2"/>
    </row>
    <row r="50" spans="1:5">
      <c r="A50" s="12"/>
      <c r="B50" s="12"/>
    </row>
    <row r="51" spans="1:5">
      <c r="A51" s="12"/>
      <c r="B51" s="12"/>
    </row>
    <row r="52" spans="1:5">
      <c r="A52" s="12"/>
      <c r="B52" s="12"/>
    </row>
    <row r="53" spans="1:5">
      <c r="A53" s="12"/>
      <c r="B53" s="12"/>
    </row>
    <row r="54" spans="1:5">
      <c r="A54" s="12"/>
      <c r="B54" s="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0"/>
  <sheetViews>
    <sheetView workbookViewId="0">
      <selection activeCell="B18" sqref="B18"/>
    </sheetView>
  </sheetViews>
  <sheetFormatPr defaultRowHeight="15"/>
  <cols>
    <col min="1" max="1" width="36.7109375" style="9" bestFit="1" customWidth="1"/>
    <col min="2" max="2" width="13.7109375" style="9" customWidth="1"/>
    <col min="3" max="3" width="16" style="9" bestFit="1" customWidth="1"/>
    <col min="4" max="4" width="26.85546875" style="9" bestFit="1" customWidth="1"/>
    <col min="5" max="5" width="23.85546875" style="9" bestFit="1" customWidth="1"/>
    <col min="6" max="6" width="55.85546875" style="9" bestFit="1" customWidth="1"/>
    <col min="7" max="7" width="45.85546875" style="9" bestFit="1" customWidth="1"/>
    <col min="8" max="16384" width="9.140625" style="9"/>
  </cols>
  <sheetData>
    <row r="1" spans="1:7">
      <c r="A1" s="33" t="s">
        <v>14</v>
      </c>
      <c r="B1" s="34" t="s">
        <v>16</v>
      </c>
      <c r="C1" s="34" t="s">
        <v>15</v>
      </c>
      <c r="D1" s="34" t="s">
        <v>17</v>
      </c>
      <c r="E1" s="34" t="s">
        <v>18</v>
      </c>
      <c r="F1" s="34" t="s">
        <v>29</v>
      </c>
      <c r="G1" s="16" t="s">
        <v>40</v>
      </c>
    </row>
    <row r="2" spans="1:7">
      <c r="A2" s="31">
        <v>2015</v>
      </c>
      <c r="B2" s="32">
        <v>87</v>
      </c>
      <c r="C2" s="32">
        <v>160</v>
      </c>
      <c r="D2" s="32">
        <f t="shared" ref="D2:D7" si="0">B2+C2</f>
        <v>247</v>
      </c>
      <c r="E2" s="39">
        <v>87</v>
      </c>
      <c r="F2" s="39">
        <f t="shared" ref="F2:F3" si="1">C2+E2</f>
        <v>247</v>
      </c>
      <c r="G2" s="42"/>
    </row>
    <row r="3" spans="1:7">
      <c r="A3" s="31">
        <v>2016</v>
      </c>
      <c r="B3" s="32">
        <v>597</v>
      </c>
      <c r="C3" s="35">
        <f>2380-113</f>
        <v>2267</v>
      </c>
      <c r="D3" s="32">
        <f t="shared" si="0"/>
        <v>2864</v>
      </c>
      <c r="E3" s="39">
        <v>343</v>
      </c>
      <c r="F3" s="39">
        <f t="shared" si="1"/>
        <v>2610</v>
      </c>
      <c r="G3" s="42" t="s">
        <v>60</v>
      </c>
    </row>
    <row r="4" spans="1:7">
      <c r="A4" s="38">
        <v>2017</v>
      </c>
      <c r="B4" s="39">
        <v>271</v>
      </c>
      <c r="C4" s="39">
        <f>2431</f>
        <v>2431</v>
      </c>
      <c r="D4" s="39">
        <f t="shared" si="0"/>
        <v>2702</v>
      </c>
      <c r="E4" s="39">
        <v>271</v>
      </c>
      <c r="F4" s="39">
        <f>C4+E4</f>
        <v>2702</v>
      </c>
      <c r="G4" s="42"/>
    </row>
    <row r="5" spans="1:7">
      <c r="A5" s="31">
        <v>2018</v>
      </c>
      <c r="B5" s="32">
        <v>224</v>
      </c>
      <c r="C5" s="35">
        <f>4036-131</f>
        <v>3905</v>
      </c>
      <c r="D5" s="32">
        <f t="shared" si="0"/>
        <v>4129</v>
      </c>
      <c r="E5" s="39">
        <v>224</v>
      </c>
      <c r="F5" s="39">
        <f>C5+E5</f>
        <v>4129</v>
      </c>
      <c r="G5" s="42" t="s">
        <v>61</v>
      </c>
    </row>
    <row r="6" spans="1:7">
      <c r="A6" s="31">
        <v>2019</v>
      </c>
      <c r="B6" s="32">
        <v>59</v>
      </c>
      <c r="C6" s="32">
        <v>1696</v>
      </c>
      <c r="D6" s="32">
        <f t="shared" si="0"/>
        <v>1755</v>
      </c>
      <c r="E6" s="39">
        <v>59</v>
      </c>
      <c r="F6" s="39">
        <f>C6+E6</f>
        <v>1755</v>
      </c>
      <c r="G6" s="42"/>
    </row>
    <row r="7" spans="1:7">
      <c r="A7" s="31">
        <v>2020</v>
      </c>
      <c r="B7" s="32">
        <v>26</v>
      </c>
      <c r="C7" s="32">
        <v>1368</v>
      </c>
      <c r="D7" s="32">
        <f t="shared" si="0"/>
        <v>1394</v>
      </c>
      <c r="E7" s="39">
        <v>26</v>
      </c>
      <c r="F7" s="39">
        <f>C7+E7</f>
        <v>1394</v>
      </c>
      <c r="G7" s="42"/>
    </row>
    <row r="8" spans="1:7">
      <c r="A8" s="31">
        <v>2021</v>
      </c>
      <c r="B8" s="32">
        <v>151</v>
      </c>
      <c r="C8" s="32">
        <v>1227</v>
      </c>
      <c r="D8" s="32">
        <f>B8+C8</f>
        <v>1378</v>
      </c>
      <c r="E8" s="39">
        <v>151</v>
      </c>
      <c r="F8" s="39">
        <f>C8+E8</f>
        <v>1378</v>
      </c>
      <c r="G8" s="42"/>
    </row>
    <row r="9" spans="1:7">
      <c r="A9" s="21"/>
      <c r="B9" s="22"/>
      <c r="C9" s="22"/>
      <c r="D9" s="22"/>
      <c r="E9" s="22"/>
      <c r="F9" s="23"/>
      <c r="G9" s="21"/>
    </row>
    <row r="10" spans="1:7">
      <c r="A10" s="17" t="s">
        <v>21</v>
      </c>
      <c r="B10" s="19"/>
      <c r="C10" s="19"/>
      <c r="D10" s="19">
        <f>MIN(D2:D8)</f>
        <v>247</v>
      </c>
      <c r="E10" s="19"/>
      <c r="F10" s="19"/>
      <c r="G10" s="42"/>
    </row>
    <row r="11" spans="1:7">
      <c r="A11" s="17" t="s">
        <v>20</v>
      </c>
      <c r="B11" s="19"/>
      <c r="C11" s="19"/>
      <c r="D11" s="19">
        <f>MAX(D2:D8)</f>
        <v>4129</v>
      </c>
      <c r="E11" s="19"/>
      <c r="F11" s="19"/>
      <c r="G11" s="42"/>
    </row>
    <row r="12" spans="1:7">
      <c r="A12" s="17" t="s">
        <v>22</v>
      </c>
      <c r="B12" s="18"/>
      <c r="C12" s="20" t="s">
        <v>25</v>
      </c>
      <c r="D12" s="20">
        <f>(D3+D4+D6+D7+D8)/5</f>
        <v>2018.6</v>
      </c>
      <c r="E12" s="20" t="s">
        <v>26</v>
      </c>
      <c r="F12" s="20">
        <f>(F3+F4+F6+F7+F8)/5</f>
        <v>1967.8</v>
      </c>
      <c r="G12" s="42"/>
    </row>
    <row r="14" spans="1:7">
      <c r="A14" s="17" t="s">
        <v>19</v>
      </c>
      <c r="B14" s="24">
        <f>0.17*$D$12</f>
        <v>343.16200000000003</v>
      </c>
    </row>
    <row r="15" spans="1:7">
      <c r="A15" s="27"/>
      <c r="B15" s="27"/>
    </row>
    <row r="16" spans="1:7">
      <c r="A16" s="17" t="s">
        <v>24</v>
      </c>
      <c r="B16" s="25">
        <v>159567215.22206807</v>
      </c>
      <c r="C16" s="9" t="s">
        <v>64</v>
      </c>
      <c r="D16" s="26"/>
    </row>
    <row r="17" spans="1:2">
      <c r="A17" s="27"/>
      <c r="B17" s="27"/>
    </row>
    <row r="18" spans="1:2">
      <c r="A18" s="17" t="s">
        <v>23</v>
      </c>
      <c r="B18" s="25">
        <f>B16*0.01/$F$12</f>
        <v>810.89142810279543</v>
      </c>
    </row>
    <row r="19" spans="1:2">
      <c r="A19" s="27"/>
      <c r="B19" s="27"/>
    </row>
    <row r="20" spans="1:2">
      <c r="A20" s="17" t="s">
        <v>27</v>
      </c>
      <c r="B20" s="24">
        <f>$F$12</f>
        <v>1967.8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8f493e50-f4fa-4672-bec5-6587e791f720">R0002363529</Record_x0020_Number>
    <TaxCatchAll xmlns="8f493e50-f4fa-4672-bec5-6587e791f720">
      <Value>65</Value>
      <Value>59</Value>
      <Value>16</Value>
    </TaxCatchAll>
    <Business_x0020_Groups xmlns="8f493e50-f4fa-4672-bec5-6587e791f720">Operations</Business_x0020_Groups>
    <Person_x0020_or_x0020_Group xmlns="cdf0dde9-ebef-4e0b-9cde-c91850d92f2d">
      <UserInfo>
        <DisplayName>Preeti Ravindran</DisplayName>
        <AccountId>3533</AccountId>
        <AccountType/>
      </UserInfo>
    </Person_x0020_or_x0020_Group>
    <Published_x0020_Externally xmlns="8f493e50-f4fa-4672-bec5-6587e791f720">Yes</Published_x0020_Externally>
    <Document_x0020_Category xmlns="8f493e50-f4fa-4672-bec5-6587e791f720">Supporting Information</Document_x0020_Category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ocument_x0020_Status xmlns="cdf0dde9-ebef-4e0b-9cde-c91850d92f2d">Final</Document_x0020_Status>
    <Confidential1 xmlns="8f493e50-f4fa-4672-bec5-6587e791f720">No</Confidential1>
    <Attachment_x0020_ID xmlns="8f493e50-f4fa-4672-bec5-6587e791f720" xsi:nil="true"/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set Performance Document" ma:contentTypeID="0x01010040455D106F859F468E6D452FBFEBB26800C59C9A82CDE5764EAD1F452E2F1CD8720058BCFE3CDD5C804E8242FBFDF24A01A4" ma:contentTypeVersion="12" ma:contentTypeDescription="Generic TasNetwork-branded word doc tailored for Asset Performance" ma:contentTypeScope="" ma:versionID="52ec624e6ff629bb0bb9fa6766d34b41">
  <xsd:schema xmlns:xsd="http://www.w3.org/2001/XMLSchema" xmlns:xs="http://www.w3.org/2001/XMLSchema" xmlns:p="http://schemas.microsoft.com/office/2006/metadata/properties" xmlns:ns1="http://schemas.microsoft.com/sharepoint/v3" xmlns:ns2="d32907c5-24ad-45fa-b08b-e299a201b8a6" xmlns:ns3="http://schemas.microsoft.com/sharepoint/v4" xmlns:ns4="36d5f1f3-72ea-4272-acf1-563d5db71558" targetNamespace="http://schemas.microsoft.com/office/2006/metadata/properties" ma:root="true" ma:fieldsID="528337a8586a5da05824a75e210ec6fe" ns1:_="" ns2:_="" ns3:_="" ns4:_="">
    <xsd:import namespace="http://schemas.microsoft.com/sharepoint/v3"/>
    <xsd:import namespace="d32907c5-24ad-45fa-b08b-e299a201b8a6"/>
    <xsd:import namespace="http://schemas.microsoft.com/sharepoint/v4"/>
    <xsd:import namespace="36d5f1f3-72ea-4272-acf1-563d5db71558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3:IconOverlay" minOccurs="0"/>
                <xsd:element ref="ns1:DocumentSetDescription" minOccurs="0"/>
                <xsd:element ref="ns4:o500523aac7a459c9a0761cc3eec887a" minOccurs="0"/>
                <xsd:element ref="ns2:TaxCatchAll" minOccurs="0"/>
                <xsd:element ref="ns2:TaxCatchAllLabel" minOccurs="0"/>
                <xsd:element ref="ns4:h810d27d647a43d5b1a9bba6d113d670" minOccurs="0"/>
                <xsd:element ref="ns4:j4932573ffca4ddc8fe8ac14ee6df65f" minOccurs="0"/>
                <xsd:element ref="ns4:b560f7bae0b2492785b45268e6b9d801" minOccurs="0"/>
                <xsd:element ref="ns4:j4e549213bfc4c749bd5f487fda2960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0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907c5-24ad-45fa-b08b-e299a201b8a6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8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TaxCatchAll" ma:index="12" nillable="true" ma:displayName="Taxonomy Catch All Column" ma:hidden="true" ma:list="{8b4dba8e-bde8-4ac2-8551-f996d89d3c23}" ma:internalName="TaxCatchAll" ma:showField="CatchAllData" ma:web="d32907c5-24ad-45fa-b08b-e299a201b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8b4dba8e-bde8-4ac2-8551-f996d89d3c23}" ma:internalName="TaxCatchAllLabel" ma:readOnly="true" ma:showField="CatchAllDataLabel" ma:web="d32907c5-24ad-45fa-b08b-e299a201b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5f1f3-72ea-4272-acf1-563d5db71558" elementFormDefault="qualified">
    <xsd:import namespace="http://schemas.microsoft.com/office/2006/documentManagement/types"/>
    <xsd:import namespace="http://schemas.microsoft.com/office/infopath/2007/PartnerControls"/>
    <xsd:element name="o500523aac7a459c9a0761cc3eec887a" ma:index="11" nillable="true" ma:taxonomy="true" ma:internalName="o500523aac7a459c9a0761cc3eec887a" ma:taxonomyFieldName="Primary_x0020_Audience" ma:displayName="AP Stakeholders" ma:default="" ma:fieldId="{8500523a-ac7a-459c-9a07-61cc3eec887a}" ma:taxonomyMulti="true" ma:sspId="ad4ba584-9f2e-4c1f-a403-05b05b3bfc09" ma:termSetId="15a05a38-6d43-4309-b18b-3a5cbf79307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810d27d647a43d5b1a9bba6d113d670" ma:index="15" nillable="true" ma:taxonomy="true" ma:internalName="h810d27d647a43d5b1a9bba6d113d670" ma:taxonomyFieldName="Network" ma:displayName="Network" ma:default="" ma:fieldId="{1810d27d-647a-43d5-b1a9-bba6d113d670}" ma:taxonomyMulti="true" ma:sspId="ad4ba584-9f2e-4c1f-a403-05b05b3bfc09" ma:termSetId="91549181-2f14-44ee-8892-0c72e73d5d7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4932573ffca4ddc8fe8ac14ee6df65f" ma:index="17" nillable="true" ma:taxonomy="true" ma:internalName="j4932573ffca4ddc8fe8ac14ee6df65f" ma:taxonomyFieldName="AP_x0020_Year" ma:displayName="AP Year" ma:default="" ma:fieldId="{34932573-ffca-4ddc-8fe8-ac14ee6df65f}" ma:sspId="ad4ba584-9f2e-4c1f-a403-05b05b3bfc09" ma:termSetId="8d0a1dd6-38c0-4063-8d18-e2550ec0c24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b560f7bae0b2492785b45268e6b9d801" ma:index="19" nillable="true" ma:taxonomy="true" ma:internalName="b560f7bae0b2492785b45268e6b9d801" ma:taxonomyFieldName="AP_x0020_Other" ma:displayName="AP Other" ma:default="" ma:fieldId="{b560f7ba-e0b2-4927-85b4-5268e6b9d801}" ma:taxonomyMulti="true" ma:sspId="ad4ba584-9f2e-4c1f-a403-05b05b3bfc09" ma:termSetId="d6e9b4af-9678-4f46-a450-ddb977502fd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4e549213bfc4c749bd5f487fda29603" ma:index="21" nillable="true" ma:taxonomy="true" ma:internalName="j4e549213bfc4c749bd5f487fda29603" ma:taxonomyFieldName="AP_x0020_Category" ma:displayName="AP Category" ma:default="" ma:fieldId="{34e54921-3bfc-4c74-9bd5-f487fda29603}" ma:taxonomyMulti="true" ma:sspId="ad4ba584-9f2e-4c1f-a403-05b05b3bfc09" ma:termSetId="49b3f4f2-aebe-475f-8bff-296ed34381fc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959CD9CB7D29F2488657205585980DC8" ma:contentTypeVersion="11" ma:contentTypeDescription="" ma:contentTypeScope="" ma:versionID="3b9cbdfcd76ece5c8c8a993b7b6caf03">
  <xsd:schema xmlns:xsd="http://www.w3.org/2001/XMLSchema" xmlns:xs="http://www.w3.org/2001/XMLSchema" xmlns:p="http://schemas.microsoft.com/office/2006/metadata/properties" xmlns:ns1="8f493e50-f4fa-4672-bec5-6587e791f720" xmlns:ns3="cdf0dde9-ebef-4e0b-9cde-c91850d92f2d" targetNamespace="http://schemas.microsoft.com/office/2006/metadata/properties" ma:root="true" ma:fieldsID="61f92c5bded25d940e0c44e2f11605e2" ns1:_="" ns3:_="">
    <xsd:import namespace="8f493e50-f4fa-4672-bec5-6587e791f720"/>
    <xsd:import namespace="cdf0dde9-ebef-4e0b-9cde-c91850d92f2d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/>
                <xsd:element ref="ns1:Document_x0020_Category" minOccurs="0"/>
                <xsd:element ref="ns1:Published_x0020_Externally" minOccurs="0"/>
                <xsd:element ref="ns3:Person_x0020_or_x0020_Group" minOccurs="0"/>
                <xsd:element ref="ns1:d515513357cb4f278bf18cadf524fc2b" minOccurs="0"/>
                <xsd:element ref="ns1:TaxCatchAllLabel" minOccurs="0"/>
                <xsd:element ref="ns1:m5487619c60d4cdf829961d62f0a4c8b" minOccurs="0"/>
                <xsd:element ref="ns1:TaxCatchAll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format="Dropdown" ma:internalName="Business_x0020_Groups">
      <xsd:simpleType>
        <xsd:restriction base="dms:Choice">
          <xsd:enumeration value="Finance"/>
          <xsd:enumeration value="Growth"/>
          <xsd:enumeration value="Governance"/>
          <xsd:enumeration value="Operations"/>
          <xsd:enumeration value="People"/>
          <xsd:enumeration value="Stakeholder"/>
          <xsd:enumeration value="Transformation, Strategy &amp; Digital"/>
        </xsd:restriction>
      </xsd:simpleType>
    </xsd:element>
    <xsd:element name="Attachment_x0020_Category" ma:index="10" ma:displayName="Attachment Category" ma:default="Primary Attachment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  <xsd:enumeration value="Submission"/>
          <xsd:enumeration value="Supporting Information"/>
          <xsd:enumeration value="Correspondence"/>
          <xsd:enumeration value="Presentation"/>
          <xsd:enumeration value="Strategy"/>
          <xsd:enumeration value="Not applicable"/>
          <xsd:enumeration value="Superseded"/>
        </xsd:restriction>
      </xsd:simpleType>
    </xsd:element>
    <xsd:element name="Published_x0020_Externally" ma:index="12" nillable="true" ma:displayName="Send to AER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487619c60d4cdf829961d62f0a4c8b" ma:index="22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0dde9-ebef-4e0b-9cde-c91850d92f2d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  <xsd:enumeration value="Superseded"/>
        </xsd:restriction>
      </xsd:simpleType>
    </xsd:element>
    <xsd:element name="Person_x0020_or_x0020_Group" ma:index="13" nillable="true" ma:displayName="Person or Group" ma:list="UserInfo" ma:SearchPeopleOnly="false" ma:SharePointGroup="0" ma:internalName="Person_x0020_or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22CDC1-C4D5-433C-AF13-316D482436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75FA4-E311-4E1D-A930-95A7EE66C628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sharepoint/v4"/>
    <ds:schemaRef ds:uri="http://purl.org/dc/elements/1.1/"/>
    <ds:schemaRef ds:uri="http://schemas.microsoft.com/office/2006/metadata/properties"/>
    <ds:schemaRef ds:uri="36d5f1f3-72ea-4272-acf1-563d5db71558"/>
    <ds:schemaRef ds:uri="http://schemas.openxmlformats.org/package/2006/metadata/core-properties"/>
    <ds:schemaRef ds:uri="http://schemas.microsoft.com/sharepoint/v3"/>
    <ds:schemaRef ds:uri="d32907c5-24ad-45fa-b08b-e299a201b8a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C1B09E-417E-47A2-B86E-204AA40D5B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32907c5-24ad-45fa-b08b-e299a201b8a6"/>
    <ds:schemaRef ds:uri="http://schemas.microsoft.com/sharepoint/v4"/>
    <ds:schemaRef ds:uri="36d5f1f3-72ea-4272-acf1-563d5db715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5F6496-F216-413A-B2D0-5F507A753C5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7686EC6-F60E-4B1B-8A65-917BB2A129BA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R24 Targets</vt:lpstr>
      <vt:lpstr>Fault COR</vt:lpstr>
      <vt:lpstr>Forced COR</vt:lpstr>
      <vt:lpstr>LOS</vt:lpstr>
      <vt:lpstr>AOD</vt:lpstr>
      <vt:lpstr>POE</vt:lpstr>
      <vt:lpstr>MIC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2022-02-23T07:54:13Z</cp:lastPrinted>
  <dcterms:created xsi:type="dcterms:W3CDTF">2021-12-07T00:04:06Z</dcterms:created>
  <dcterms:modified xsi:type="dcterms:W3CDTF">2022-12-20T22:50:41Z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0x01010001E02CCC3410964E993CCD35D068A93E020400959CD9CB7D29F2488657205585980DC8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{beb4de79-a34e-4291-b5ba-47fc60a5ef64}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R0002363529</vt:lpwstr>
  </property>
  <property fmtid="{D5CDD505-2E9C-101B-9397-08002B2CF9AE}" pid="14" name="RecordPoint_SubmissionCompleted">
    <vt:lpwstr>2023-01-23T12:00:15.4600704+11:00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</Properties>
</file>