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AD.tasnetworks.com.au\user$\user_folders\RiewoldtS\My Documents\Regulation\Data Collection\Reset RIN 24-29\Documents\"/>
    </mc:Choice>
  </mc:AlternateContent>
  <bookViews>
    <workbookView xWindow="0" yWindow="0" windowWidth="25130" windowHeight="12000"/>
  </bookViews>
  <sheets>
    <sheet name="Performance reporting template" sheetId="5" r:id="rId1"/>
    <sheet name="CSAT complaints" sheetId="4" r:id="rId2"/>
    <sheet name="CSIS Inputs" sheetId="1" r:id="rId3"/>
    <sheet name="CSAT outages" sheetId="2" r:id="rId4"/>
    <sheet name="CSAT connections" sheetId="3" r:id="rId5"/>
  </sheets>
  <definedNames>
    <definedName name="cs_max">'Performance reporting template'!$D$5</definedName>
    <definedName name="cs_min">'Performance reporting template'!$D$6</definedName>
    <definedName name="ir_complaints">'CSIS Inputs'!$C$15</definedName>
    <definedName name="ir_connections">'CSIS Inputs'!$C$17</definedName>
    <definedName name="ir_outages">'CSIS Inputs'!$C$16</definedName>
    <definedName name="target_complaints">'CSIS Inputs'!$H$7</definedName>
    <definedName name="target_connections">'CSIS Inputs'!$H$9</definedName>
    <definedName name="target_outages">'CSIS Inputs'!$H$8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22" i="3"/>
  <c r="D29" i="2"/>
  <c r="E29" i="2" s="1"/>
  <c r="E22" i="4"/>
  <c r="D22" i="4"/>
  <c r="E17" i="1"/>
  <c r="E16" i="1"/>
  <c r="E15" i="1"/>
  <c r="D17" i="1"/>
  <c r="D16" i="1"/>
  <c r="D15" i="1"/>
  <c r="D11" i="5" l="1"/>
  <c r="D16" i="5" s="1"/>
  <c r="E11" i="5"/>
  <c r="E16" i="5" s="1"/>
  <c r="D12" i="5"/>
  <c r="E12" i="5"/>
  <c r="E17" i="5" s="1"/>
  <c r="D13" i="5"/>
  <c r="D18" i="5" s="1"/>
  <c r="E13" i="5"/>
  <c r="E18" i="5" s="1"/>
  <c r="C13" i="5"/>
  <c r="C18" i="5" s="1"/>
  <c r="C12" i="5"/>
  <c r="C11" i="5"/>
  <c r="C16" i="5" s="1"/>
  <c r="C7" i="3" l="1"/>
  <c r="C7" i="2"/>
  <c r="C7" i="4"/>
  <c r="C17" i="1" l="1"/>
  <c r="C16" i="1"/>
  <c r="C15" i="1"/>
  <c r="C20" i="5" l="1"/>
  <c r="C22" i="5" s="1"/>
  <c r="E20" i="5"/>
  <c r="E22" i="5" s="1"/>
  <c r="D20" i="5" l="1"/>
  <c r="D22" i="5" s="1"/>
  <c r="G15" i="4" l="1"/>
  <c r="G14" i="4"/>
  <c r="C6" i="3"/>
  <c r="G15" i="3"/>
  <c r="G14" i="3"/>
  <c r="C6" i="4" l="1"/>
  <c r="E22" i="2" l="1"/>
  <c r="D22" i="2"/>
  <c r="E16" i="2"/>
  <c r="C6" i="2" s="1"/>
  <c r="D16" i="2"/>
</calcChain>
</file>

<file path=xl/sharedStrings.xml><?xml version="1.0" encoding="utf-8"?>
<sst xmlns="http://schemas.openxmlformats.org/spreadsheetml/2006/main" count="113" uniqueCount="53">
  <si>
    <t>Customer satisfaction with outages</t>
  </si>
  <si>
    <t>Target</t>
  </si>
  <si>
    <t>Incentive Rate</t>
  </si>
  <si>
    <t>Average</t>
  </si>
  <si>
    <t>2019-20</t>
  </si>
  <si>
    <t>2020-21</t>
  </si>
  <si>
    <t>2021-22</t>
  </si>
  <si>
    <t>2022-23</t>
  </si>
  <si>
    <t>Planned outages</t>
  </si>
  <si>
    <t>Unplanned outages</t>
  </si>
  <si>
    <t>TasNetworks actuals</t>
  </si>
  <si>
    <t>CSBA benchmark</t>
  </si>
  <si>
    <t>Summary</t>
  </si>
  <si>
    <t>Targets</t>
  </si>
  <si>
    <t>Incentive rate</t>
  </si>
  <si>
    <t>Incentive Rate %</t>
  </si>
  <si>
    <t>Incentive rate $</t>
  </si>
  <si>
    <t>Customer satisfaction with new connections</t>
  </si>
  <si>
    <t>Average outage CSAT</t>
  </si>
  <si>
    <t>Lower weighting to reflect customer access to this benchmark i.e. if you don't have a new connection then you cannot participate</t>
  </si>
  <si>
    <t>Customer satisfaction with complaints management</t>
  </si>
  <si>
    <t>Incentive rates</t>
  </si>
  <si>
    <t>Parameter</t>
  </si>
  <si>
    <t>TasNetworks performance</t>
  </si>
  <si>
    <t>3 year average industry benchmark</t>
  </si>
  <si>
    <t>3 year average</t>
  </si>
  <si>
    <t>Customer satisfaction rating of complaints handling</t>
  </si>
  <si>
    <t>Customer satisfaction rating of planned and unplanned outages*</t>
  </si>
  <si>
    <t xml:space="preserve"> CSIS target</t>
  </si>
  <si>
    <t>*TasNetworks currently has only one year of data for this parameter and will update with two years for the Revised Proposal.</t>
  </si>
  <si>
    <t>Customer satisfaction rating of planned and unplanned outages</t>
  </si>
  <si>
    <t>2023-24</t>
  </si>
  <si>
    <t>2024-25</t>
  </si>
  <si>
    <t>2025-26</t>
  </si>
  <si>
    <t>Regulatory year</t>
  </si>
  <si>
    <t>2026-27</t>
  </si>
  <si>
    <t>2027-28</t>
  </si>
  <si>
    <t>2028-29</t>
  </si>
  <si>
    <t>Maximum revenue at risk</t>
  </si>
  <si>
    <t>cs_max</t>
  </si>
  <si>
    <t>2024-2029</t>
  </si>
  <si>
    <t>2019-2024</t>
  </si>
  <si>
    <t>cs_miin</t>
  </si>
  <si>
    <t>TasNetworks CSIS reporting</t>
  </si>
  <si>
    <t>Customer service H-factor calculation</t>
  </si>
  <si>
    <t>Use TasNetworks average performance as benchmark due to higher target. Actuals and benchmark data are extracted from CSBA online portal.</t>
  </si>
  <si>
    <t>Use TasNetworks actual peformance for 2021-22 as target as only one full year of data for planned and unplanned customer satisfaction available. Update with 2022-23 performance for revised submission. Actuals and benchmark data are extracted from CSBA online portal.</t>
  </si>
  <si>
    <t>Use CSBA average performance as benchmark due to higher target. Actuals and benchmark data are extracted from CSBA online portal.</t>
  </si>
  <si>
    <t>Parameter H-factor</t>
  </si>
  <si>
    <t>Sum of raw H-factors</t>
  </si>
  <si>
    <t>Capped sum of H-factors</t>
  </si>
  <si>
    <t>Recorded parameter performance</t>
  </si>
  <si>
    <t>Average annual smoothed  revenue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</si>
</sst>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00%"/>
    <numFmt numFmtId="165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3" borderId="0" xfId="0" applyFont="1" applyFill="1"/>
    <xf numFmtId="0" fontId="3" fillId="3" borderId="0" xfId="0" applyFont="1" applyFill="1"/>
    <xf numFmtId="0" fontId="2" fillId="2" borderId="0" xfId="0" applyFont="1" applyFill="1"/>
    <xf numFmtId="0" fontId="2" fillId="0" borderId="1" xfId="0" applyFont="1" applyBorder="1"/>
    <xf numFmtId="0" fontId="5" fillId="0" borderId="0" xfId="0" applyFont="1"/>
    <xf numFmtId="0" fontId="0" fillId="0" borderId="0" xfId="0" applyFill="1"/>
    <xf numFmtId="0" fontId="0" fillId="0" borderId="0" xfId="0" applyFont="1"/>
    <xf numFmtId="164" fontId="0" fillId="0" borderId="0" xfId="0" applyNumberFormat="1"/>
    <xf numFmtId="0" fontId="0" fillId="2" borderId="0" xfId="0" applyFont="1" applyFill="1"/>
    <xf numFmtId="10" fontId="0" fillId="0" borderId="0" xfId="0" applyNumberFormat="1" applyFont="1"/>
    <xf numFmtId="0" fontId="8" fillId="2" borderId="2" xfId="3" applyFont="1" applyFill="1" applyBorder="1" applyAlignment="1">
      <alignment horizontal="left" vertical="center" wrapText="1"/>
    </xf>
    <xf numFmtId="0" fontId="0" fillId="0" borderId="0" xfId="0" applyFont="1" applyFill="1"/>
    <xf numFmtId="2" fontId="0" fillId="0" borderId="0" xfId="0" applyNumberFormat="1" applyFont="1"/>
    <xf numFmtId="0" fontId="8" fillId="5" borderId="0" xfId="3" applyFont="1" applyFill="1" applyBorder="1" applyAlignment="1">
      <alignment horizontal="left" vertical="center" wrapText="1"/>
    </xf>
    <xf numFmtId="10" fontId="8" fillId="4" borderId="0" xfId="1" applyNumberFormat="1" applyFont="1" applyFill="1" applyBorder="1" applyAlignment="1">
      <alignment horizontal="righ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4" fillId="2" borderId="0" xfId="0" applyFont="1" applyFill="1"/>
    <xf numFmtId="0" fontId="4" fillId="0" borderId="0" xfId="0" applyFont="1"/>
    <xf numFmtId="0" fontId="10" fillId="2" borderId="0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2" fillId="0" borderId="0" xfId="0" applyFont="1"/>
    <xf numFmtId="10" fontId="0" fillId="0" borderId="0" xfId="1" applyNumberFormat="1" applyFont="1"/>
    <xf numFmtId="164" fontId="8" fillId="4" borderId="0" xfId="1" applyNumberFormat="1" applyFont="1" applyFill="1" applyBorder="1" applyAlignment="1">
      <alignment horizontal="right" vertical="center" wrapText="1"/>
    </xf>
    <xf numFmtId="10" fontId="0" fillId="0" borderId="0" xfId="0" applyNumberFormat="1"/>
    <xf numFmtId="44" fontId="0" fillId="0" borderId="0" xfId="4" applyFont="1"/>
    <xf numFmtId="0" fontId="12" fillId="0" borderId="0" xfId="0" applyFont="1"/>
    <xf numFmtId="165" fontId="8" fillId="4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5">
    <cellStyle name="Currency" xfId="4" builtinId="4"/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abSelected="1" workbookViewId="0">
      <selection activeCell="C16" sqref="C16"/>
    </sheetView>
  </sheetViews>
  <sheetFormatPr defaultRowHeight="14.5" x14ac:dyDescent="0.35"/>
  <cols>
    <col min="2" max="2" width="58.453125" bestFit="1" customWidth="1"/>
    <col min="3" max="3" width="16.26953125" bestFit="1" customWidth="1"/>
    <col min="4" max="5" width="14.26953125" bestFit="1" customWidth="1"/>
  </cols>
  <sheetData>
    <row r="2" spans="2:12" ht="18.5" x14ac:dyDescent="0.45">
      <c r="B2" s="33" t="s">
        <v>43</v>
      </c>
    </row>
    <row r="3" spans="2:12" x14ac:dyDescent="0.35">
      <c r="B3" s="28" t="s">
        <v>44</v>
      </c>
    </row>
    <row r="5" spans="2:12" x14ac:dyDescent="0.35">
      <c r="B5" s="28" t="s">
        <v>38</v>
      </c>
      <c r="C5" t="s">
        <v>39</v>
      </c>
      <c r="D5" s="29">
        <v>5.0000000000000001E-3</v>
      </c>
    </row>
    <row r="6" spans="2:12" x14ac:dyDescent="0.35">
      <c r="C6" t="s">
        <v>42</v>
      </c>
      <c r="D6" s="29">
        <v>-5.0000000000000001E-3</v>
      </c>
    </row>
    <row r="8" spans="2:12" x14ac:dyDescent="0.35">
      <c r="B8" s="1"/>
      <c r="C8" s="35" t="s">
        <v>41</v>
      </c>
      <c r="D8" s="36"/>
      <c r="E8" s="36"/>
      <c r="F8" s="36"/>
      <c r="G8" s="36"/>
      <c r="H8" s="37" t="s">
        <v>40</v>
      </c>
      <c r="I8" s="38"/>
      <c r="J8" s="38"/>
      <c r="K8" s="38"/>
      <c r="L8" s="38"/>
    </row>
    <row r="9" spans="2:12" x14ac:dyDescent="0.35">
      <c r="B9" s="4" t="s">
        <v>34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31</v>
      </c>
      <c r="H9" s="4" t="s">
        <v>32</v>
      </c>
      <c r="I9" s="4" t="s">
        <v>33</v>
      </c>
      <c r="J9" s="4" t="s">
        <v>35</v>
      </c>
      <c r="K9" s="4" t="s">
        <v>36</v>
      </c>
      <c r="L9" s="4" t="s">
        <v>37</v>
      </c>
    </row>
    <row r="10" spans="2:12" x14ac:dyDescent="0.35">
      <c r="B10" s="39" t="s">
        <v>51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x14ac:dyDescent="0.35">
      <c r="B11" t="s">
        <v>26</v>
      </c>
      <c r="C11">
        <f>'CSIS Inputs'!C7</f>
        <v>6.55</v>
      </c>
      <c r="D11">
        <f>'CSIS Inputs'!D7</f>
        <v>6.78</v>
      </c>
      <c r="E11">
        <f>'CSIS Inputs'!E7</f>
        <v>6.65</v>
      </c>
    </row>
    <row r="12" spans="2:12" x14ac:dyDescent="0.35">
      <c r="B12" t="s">
        <v>30</v>
      </c>
      <c r="C12">
        <f>'CSIS Inputs'!C8</f>
        <v>0</v>
      </c>
      <c r="D12">
        <f>'CSIS Inputs'!D8</f>
        <v>0</v>
      </c>
      <c r="E12">
        <f>'CSIS Inputs'!E8</f>
        <v>7.85</v>
      </c>
    </row>
    <row r="13" spans="2:12" x14ac:dyDescent="0.35">
      <c r="B13" t="s">
        <v>17</v>
      </c>
      <c r="C13">
        <f>'CSIS Inputs'!C9</f>
        <v>7.34</v>
      </c>
      <c r="D13">
        <f>'CSIS Inputs'!D9</f>
        <v>7.27</v>
      </c>
      <c r="E13">
        <f>'CSIS Inputs'!E9</f>
        <v>7.95</v>
      </c>
    </row>
    <row r="14" spans="2:12" x14ac:dyDescent="0.35">
      <c r="C14" s="31"/>
      <c r="D14" s="31"/>
      <c r="E14" s="31"/>
    </row>
    <row r="15" spans="2:12" x14ac:dyDescent="0.35">
      <c r="B15" s="39" t="s">
        <v>48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2:12" x14ac:dyDescent="0.35">
      <c r="B16" t="s">
        <v>26</v>
      </c>
      <c r="C16" s="29">
        <f>ir_complaints*(C11-target_complaints)*100</f>
        <v>-1.1000000000000031E-3</v>
      </c>
      <c r="D16" s="29">
        <f>ir_complaints*(D11-target_complaints)*100</f>
        <v>1.200000000000001E-3</v>
      </c>
      <c r="E16" s="29">
        <f>ir_complaints*(E11-target_complaints)*100</f>
        <v>-9.9999999999997877E-5</v>
      </c>
    </row>
    <row r="17" spans="2:5" x14ac:dyDescent="0.35">
      <c r="B17" t="s">
        <v>30</v>
      </c>
      <c r="C17" s="29">
        <v>0</v>
      </c>
      <c r="D17" s="29">
        <v>0</v>
      </c>
      <c r="E17" s="29">
        <f>ir_outages*(E12-target_outages)*100</f>
        <v>0</v>
      </c>
    </row>
    <row r="18" spans="2:5" x14ac:dyDescent="0.35">
      <c r="B18" t="s">
        <v>17</v>
      </c>
      <c r="C18" s="29">
        <f>ir_connections*(C13-target_connections)*100</f>
        <v>-2.0000000000000018E-3</v>
      </c>
      <c r="D18" s="29">
        <f>ir_connections*(D13-target_connections)*100</f>
        <v>-2.3500000000000031E-3</v>
      </c>
      <c r="E18" s="29">
        <f>ir_connections*(E13-target_connections)*100</f>
        <v>1.0499999999999999E-3</v>
      </c>
    </row>
    <row r="19" spans="2:5" x14ac:dyDescent="0.35">
      <c r="C19" s="31"/>
      <c r="D19" s="31"/>
      <c r="E19" s="31"/>
    </row>
    <row r="20" spans="2:5" x14ac:dyDescent="0.35">
      <c r="B20" s="28" t="s">
        <v>49</v>
      </c>
      <c r="C20" s="29">
        <f>SUM(C16:C18)</f>
        <v>-3.1000000000000047E-3</v>
      </c>
      <c r="D20" s="29">
        <f>SUM(D16:D18)</f>
        <v>-1.1500000000000021E-3</v>
      </c>
      <c r="E20" s="29">
        <f>SUM(E16:E18)</f>
        <v>9.5000000000000206E-4</v>
      </c>
    </row>
    <row r="21" spans="2:5" x14ac:dyDescent="0.35">
      <c r="C21" s="31"/>
      <c r="D21" s="31"/>
      <c r="E21" s="31"/>
    </row>
    <row r="22" spans="2:5" x14ac:dyDescent="0.35">
      <c r="B22" s="28" t="s">
        <v>50</v>
      </c>
      <c r="C22" s="31">
        <f>MIN(MAX(C20,cs_min),cs_max)</f>
        <v>-3.1000000000000047E-3</v>
      </c>
      <c r="D22" s="31">
        <f>MIN(MAX(D20,cs_min),cs_max)</f>
        <v>-1.1500000000000021E-3</v>
      </c>
      <c r="E22" s="31">
        <f>MIN(MAX(E20,cs_min),cs_max)</f>
        <v>9.5000000000000206E-4</v>
      </c>
    </row>
    <row r="24" spans="2:5" x14ac:dyDescent="0.35">
      <c r="C24" s="32"/>
      <c r="D24" s="32"/>
      <c r="E24" s="32"/>
    </row>
  </sheetData>
  <mergeCells count="4">
    <mergeCell ref="C8:G8"/>
    <mergeCell ref="H8:L8"/>
    <mergeCell ref="B10:L10"/>
    <mergeCell ref="B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22" sqref="E22"/>
    </sheetView>
  </sheetViews>
  <sheetFormatPr defaultColWidth="9.1796875" defaultRowHeight="14.5" x14ac:dyDescent="0.35"/>
  <cols>
    <col min="1" max="1" width="9.1796875" style="8"/>
    <col min="2" max="2" width="20.453125" style="8" customWidth="1"/>
    <col min="3" max="3" width="9.453125" style="8" bestFit="1" customWidth="1"/>
    <col min="4" max="4" width="14.7265625" style="8" bestFit="1" customWidth="1"/>
    <col min="5" max="5" width="13.7265625" style="8" customWidth="1"/>
    <col min="6" max="6" width="9.1796875" style="8"/>
    <col min="7" max="7" width="9.453125" style="8" bestFit="1" customWidth="1"/>
    <col min="8" max="16384" width="9.1796875" style="8"/>
  </cols>
  <sheetData>
    <row r="1" spans="1:15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x14ac:dyDescent="0.35">
      <c r="A4" s="4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6" spans="1:15" x14ac:dyDescent="0.35">
      <c r="B6" s="8" t="s">
        <v>1</v>
      </c>
      <c r="C6" s="8">
        <f>MAX(G14:G15)</f>
        <v>6.66</v>
      </c>
      <c r="E6" s="6" t="s">
        <v>45</v>
      </c>
    </row>
    <row r="7" spans="1:15" x14ac:dyDescent="0.35">
      <c r="B7" s="8" t="s">
        <v>2</v>
      </c>
      <c r="C7" s="11">
        <f>C22</f>
        <v>1E-4</v>
      </c>
    </row>
    <row r="9" spans="1:15" x14ac:dyDescent="0.35">
      <c r="A9" s="4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1" spans="1:15" x14ac:dyDescent="0.35">
      <c r="C11" s="42"/>
      <c r="D11" s="42"/>
      <c r="E11" s="42"/>
      <c r="F11" s="42"/>
      <c r="G11" s="42"/>
      <c r="H11" s="42"/>
    </row>
    <row r="12" spans="1:15" x14ac:dyDescent="0.35">
      <c r="B12" s="8" t="s">
        <v>20</v>
      </c>
    </row>
    <row r="13" spans="1:15" ht="15" thickBot="1" x14ac:dyDescent="0.4">
      <c r="B13" s="12"/>
      <c r="C13" s="12" t="s">
        <v>4</v>
      </c>
      <c r="D13" s="12" t="s">
        <v>5</v>
      </c>
      <c r="E13" s="12" t="s">
        <v>6</v>
      </c>
      <c r="F13" s="13"/>
      <c r="G13" s="10" t="s">
        <v>3</v>
      </c>
    </row>
    <row r="14" spans="1:15" x14ac:dyDescent="0.35">
      <c r="B14" s="8" t="s">
        <v>10</v>
      </c>
      <c r="C14" s="8">
        <v>6.55</v>
      </c>
      <c r="D14" s="8">
        <v>6.78</v>
      </c>
      <c r="E14" s="8">
        <v>6.65</v>
      </c>
      <c r="G14" s="8">
        <f>AVERAGE(C14:E14)</f>
        <v>6.66</v>
      </c>
    </row>
    <row r="15" spans="1:15" x14ac:dyDescent="0.35">
      <c r="B15" s="8" t="s">
        <v>11</v>
      </c>
      <c r="C15" s="8">
        <v>5.28</v>
      </c>
      <c r="D15" s="8">
        <v>5.38</v>
      </c>
      <c r="E15" s="8">
        <v>5.55</v>
      </c>
      <c r="G15" s="14">
        <f>AVERAGE(C15:E15)</f>
        <v>5.4033333333333333</v>
      </c>
    </row>
    <row r="18" spans="1:15" x14ac:dyDescent="0.35">
      <c r="A18" s="4" t="s"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21" spans="1:15" ht="58.5" thickBot="1" x14ac:dyDescent="0.4">
      <c r="B21" s="12"/>
      <c r="C21" s="12" t="s">
        <v>15</v>
      </c>
      <c r="D21" s="27" t="s">
        <v>52</v>
      </c>
      <c r="E21" s="12" t="s">
        <v>16</v>
      </c>
    </row>
    <row r="22" spans="1:15" ht="43.5" x14ac:dyDescent="0.35">
      <c r="B22" s="15" t="s">
        <v>26</v>
      </c>
      <c r="C22" s="16">
        <v>1E-4</v>
      </c>
      <c r="D22" s="34">
        <f>1548.18808108262*1000000/5</f>
        <v>309637616.216524</v>
      </c>
      <c r="E22" s="34">
        <f>C22*D22</f>
        <v>30963.7616216524</v>
      </c>
    </row>
  </sheetData>
  <mergeCells count="2">
    <mergeCell ref="C11:E11"/>
    <mergeCell ref="F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H5" sqref="H5:H9"/>
    </sheetView>
  </sheetViews>
  <sheetFormatPr defaultColWidth="9.1796875" defaultRowHeight="14.5" x14ac:dyDescent="0.35"/>
  <cols>
    <col min="1" max="1" width="9.1796875" style="19"/>
    <col min="2" max="2" width="34" style="19" customWidth="1"/>
    <col min="3" max="3" width="9.1796875" style="19"/>
    <col min="4" max="4" width="17.81640625" style="19" customWidth="1"/>
    <col min="5" max="5" width="14.26953125" style="19" customWidth="1"/>
    <col min="6" max="6" width="9.1796875" style="19"/>
    <col min="7" max="7" width="12.1796875" style="19" customWidth="1"/>
    <col min="8" max="8" width="11.81640625" style="19" customWidth="1"/>
    <col min="9" max="16384" width="9.1796875" style="19"/>
  </cols>
  <sheetData>
    <row r="2" spans="1:16" x14ac:dyDescent="0.35">
      <c r="A2" s="4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5" spans="1:16" ht="53.25" customHeight="1" x14ac:dyDescent="0.35">
      <c r="B5" s="20"/>
      <c r="C5" s="40" t="s">
        <v>23</v>
      </c>
      <c r="D5" s="40"/>
      <c r="E5" s="40"/>
      <c r="F5" s="40"/>
      <c r="G5" s="40" t="s">
        <v>24</v>
      </c>
      <c r="H5" s="40" t="s">
        <v>28</v>
      </c>
    </row>
    <row r="6" spans="1:16" ht="29.5" thickBot="1" x14ac:dyDescent="0.4">
      <c r="B6" s="21" t="s">
        <v>22</v>
      </c>
      <c r="C6" s="22" t="s">
        <v>4</v>
      </c>
      <c r="D6" s="22" t="s">
        <v>5</v>
      </c>
      <c r="E6" s="22" t="s">
        <v>6</v>
      </c>
      <c r="F6" s="22" t="s">
        <v>25</v>
      </c>
      <c r="G6" s="41"/>
      <c r="H6" s="41"/>
    </row>
    <row r="7" spans="1:16" ht="29" x14ac:dyDescent="0.35">
      <c r="B7" s="23" t="s">
        <v>26</v>
      </c>
      <c r="C7" s="24">
        <v>6.55</v>
      </c>
      <c r="D7" s="24">
        <v>6.78</v>
      </c>
      <c r="E7" s="24">
        <v>6.65</v>
      </c>
      <c r="F7" s="24">
        <v>6.66</v>
      </c>
      <c r="G7" s="24">
        <v>5.4</v>
      </c>
      <c r="H7" s="24">
        <v>6.66</v>
      </c>
    </row>
    <row r="8" spans="1:16" ht="29" x14ac:dyDescent="0.35">
      <c r="B8" s="23" t="s">
        <v>27</v>
      </c>
      <c r="C8" s="24">
        <v>0</v>
      </c>
      <c r="D8" s="24">
        <v>0</v>
      </c>
      <c r="E8" s="24">
        <v>7.85</v>
      </c>
      <c r="F8" s="24">
        <v>7.85</v>
      </c>
      <c r="G8" s="24">
        <v>7.43</v>
      </c>
      <c r="H8" s="24">
        <v>7.85</v>
      </c>
      <c r="J8" s="19" t="s">
        <v>29</v>
      </c>
    </row>
    <row r="9" spans="1:16" ht="29.5" thickBot="1" x14ac:dyDescent="0.4">
      <c r="B9" s="25" t="s">
        <v>17</v>
      </c>
      <c r="C9" s="26">
        <v>7.34</v>
      </c>
      <c r="D9" s="26">
        <v>7.27</v>
      </c>
      <c r="E9" s="26">
        <v>7.95</v>
      </c>
      <c r="F9" s="26">
        <v>7.52</v>
      </c>
      <c r="G9" s="26">
        <v>7.74</v>
      </c>
      <c r="H9" s="26">
        <v>7.74</v>
      </c>
    </row>
    <row r="12" spans="1:16" x14ac:dyDescent="0.35">
      <c r="A12" s="4" t="s">
        <v>21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4" spans="1:16" ht="44" thickBot="1" x14ac:dyDescent="0.4">
      <c r="B14" s="27" t="s">
        <v>22</v>
      </c>
      <c r="C14" s="27" t="s">
        <v>15</v>
      </c>
      <c r="D14" s="27" t="s">
        <v>52</v>
      </c>
      <c r="E14" s="27" t="s">
        <v>16</v>
      </c>
    </row>
    <row r="15" spans="1:16" ht="29" x14ac:dyDescent="0.35">
      <c r="B15" s="17" t="s">
        <v>26</v>
      </c>
      <c r="C15" s="16">
        <f>'CSAT complaints'!C7</f>
        <v>1E-4</v>
      </c>
      <c r="D15" s="34">
        <f>1548.18808108262*1000000/5</f>
        <v>309637616.216524</v>
      </c>
      <c r="E15" s="34">
        <f>C15*D15</f>
        <v>30963.7616216524</v>
      </c>
    </row>
    <row r="16" spans="1:16" ht="29" x14ac:dyDescent="0.35">
      <c r="B16" s="17" t="s">
        <v>30</v>
      </c>
      <c r="C16" s="16">
        <f>'CSAT outages'!C7</f>
        <v>1E-4</v>
      </c>
      <c r="D16" s="34">
        <f>1548.18808108262*1000000/5</f>
        <v>309637616.216524</v>
      </c>
      <c r="E16" s="34">
        <f>C16*D16</f>
        <v>30963.7616216524</v>
      </c>
    </row>
    <row r="17" spans="2:5" ht="29" x14ac:dyDescent="0.35">
      <c r="B17" s="17" t="s">
        <v>17</v>
      </c>
      <c r="C17" s="30">
        <f>'CSAT connections'!C7</f>
        <v>5.0000000000000002E-5</v>
      </c>
      <c r="D17" s="34">
        <f>1548.18808108262*1000000/5</f>
        <v>309637616.216524</v>
      </c>
      <c r="E17" s="34">
        <f>C17*D17</f>
        <v>15481.8808108262</v>
      </c>
    </row>
  </sheetData>
  <mergeCells count="3">
    <mergeCell ref="G5:G6"/>
    <mergeCell ref="C5:F5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workbookViewId="0">
      <selection activeCell="E29" sqref="E29"/>
    </sheetView>
  </sheetViews>
  <sheetFormatPr defaultColWidth="9.1796875" defaultRowHeight="14.5" x14ac:dyDescent="0.35"/>
  <cols>
    <col min="1" max="1" width="9.1796875" style="8"/>
    <col min="2" max="2" width="20" style="8" bestFit="1" customWidth="1"/>
    <col min="3" max="3" width="8.54296875" style="8" bestFit="1" customWidth="1"/>
    <col min="4" max="4" width="14.7265625" style="8" bestFit="1" customWidth="1"/>
    <col min="5" max="5" width="17.1796875" style="8" customWidth="1"/>
    <col min="6" max="6" width="16" style="8" bestFit="1" customWidth="1"/>
    <col min="7" max="7" width="10.7265625" style="8" bestFit="1" customWidth="1"/>
    <col min="8" max="16384" width="9.1796875" style="8"/>
  </cols>
  <sheetData>
    <row r="1" spans="1:16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x14ac:dyDescent="0.35">
      <c r="A4" s="4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6" spans="1:16" ht="30" customHeight="1" x14ac:dyDescent="0.35">
      <c r="B6" s="8" t="s">
        <v>1</v>
      </c>
      <c r="C6" s="8">
        <f>E16</f>
        <v>7.8450000000000006</v>
      </c>
      <c r="E6" s="43" t="s">
        <v>46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x14ac:dyDescent="0.35">
      <c r="B7" s="8" t="s">
        <v>2</v>
      </c>
      <c r="C7" s="11">
        <f>C29</f>
        <v>1E-4</v>
      </c>
    </row>
    <row r="9" spans="1:16" x14ac:dyDescent="0.35">
      <c r="A9" s="4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16" x14ac:dyDescent="0.35">
      <c r="C11" s="42"/>
      <c r="D11" s="42"/>
      <c r="E11" s="42"/>
      <c r="F11" s="42"/>
      <c r="G11" s="42"/>
      <c r="H11" s="42"/>
    </row>
    <row r="12" spans="1:16" x14ac:dyDescent="0.35">
      <c r="B12" s="8" t="s">
        <v>10</v>
      </c>
    </row>
    <row r="13" spans="1:16" x14ac:dyDescent="0.35">
      <c r="B13" s="10"/>
      <c r="C13" s="10" t="s">
        <v>4</v>
      </c>
      <c r="D13" s="10" t="s">
        <v>5</v>
      </c>
      <c r="E13" s="10" t="s">
        <v>6</v>
      </c>
      <c r="F13" s="10" t="s">
        <v>7</v>
      </c>
      <c r="H13" s="13"/>
    </row>
    <row r="14" spans="1:16" x14ac:dyDescent="0.35">
      <c r="B14" s="8" t="s">
        <v>8</v>
      </c>
      <c r="D14" s="8">
        <v>8.31</v>
      </c>
      <c r="E14" s="8">
        <v>8.4700000000000006</v>
      </c>
    </row>
    <row r="15" spans="1:16" x14ac:dyDescent="0.35">
      <c r="B15" s="8" t="s">
        <v>9</v>
      </c>
      <c r="E15" s="8">
        <v>7.22</v>
      </c>
    </row>
    <row r="16" spans="1:16" x14ac:dyDescent="0.35">
      <c r="B16" s="5" t="s">
        <v>18</v>
      </c>
      <c r="C16" s="5"/>
      <c r="D16" s="5">
        <f>AVERAGE(D14:D15)</f>
        <v>8.31</v>
      </c>
      <c r="E16" s="5">
        <f>AVERAGE(E14:E15)</f>
        <v>7.8450000000000006</v>
      </c>
      <c r="F16" s="5"/>
    </row>
    <row r="18" spans="1:16" x14ac:dyDescent="0.35">
      <c r="B18" s="8" t="s">
        <v>11</v>
      </c>
    </row>
    <row r="19" spans="1:16" x14ac:dyDescent="0.35">
      <c r="B19" s="10"/>
      <c r="C19" s="10" t="s">
        <v>4</v>
      </c>
      <c r="D19" s="10" t="s">
        <v>5</v>
      </c>
      <c r="E19" s="10" t="s">
        <v>6</v>
      </c>
      <c r="F19" s="10" t="s">
        <v>7</v>
      </c>
    </row>
    <row r="20" spans="1:16" x14ac:dyDescent="0.35">
      <c r="B20" s="8" t="s">
        <v>8</v>
      </c>
      <c r="D20" s="8">
        <v>7.87</v>
      </c>
      <c r="E20" s="8">
        <v>7.98</v>
      </c>
    </row>
    <row r="21" spans="1:16" x14ac:dyDescent="0.35">
      <c r="B21" s="8" t="s">
        <v>9</v>
      </c>
      <c r="E21" s="8">
        <v>6.87</v>
      </c>
    </row>
    <row r="22" spans="1:16" x14ac:dyDescent="0.35">
      <c r="B22" s="5" t="s">
        <v>18</v>
      </c>
      <c r="C22" s="5"/>
      <c r="D22" s="5">
        <f>AVERAGE(D20:D21)</f>
        <v>7.87</v>
      </c>
      <c r="E22" s="5">
        <f>AVERAGE(E20:E21)</f>
        <v>7.4250000000000007</v>
      </c>
      <c r="F22" s="5"/>
    </row>
    <row r="25" spans="1:16" x14ac:dyDescent="0.35">
      <c r="A25" s="4" t="s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8" spans="1:16" ht="58.5" thickBot="1" x14ac:dyDescent="0.4">
      <c r="B28" s="12"/>
      <c r="C28" s="12" t="s">
        <v>15</v>
      </c>
      <c r="D28" s="27" t="s">
        <v>52</v>
      </c>
      <c r="E28" s="12" t="s">
        <v>16</v>
      </c>
    </row>
    <row r="29" spans="1:16" ht="43.5" x14ac:dyDescent="0.35">
      <c r="B29" s="15" t="s">
        <v>30</v>
      </c>
      <c r="C29" s="16">
        <v>1E-4</v>
      </c>
      <c r="D29" s="34">
        <f>1548.18808108262*1000000/5</f>
        <v>309637616.216524</v>
      </c>
      <c r="E29" s="34">
        <f>C29*D29</f>
        <v>30963.7616216524</v>
      </c>
    </row>
  </sheetData>
  <mergeCells count="3">
    <mergeCell ref="F11:H11"/>
    <mergeCell ref="C11:E11"/>
    <mergeCell ref="E6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22" sqref="I22"/>
    </sheetView>
  </sheetViews>
  <sheetFormatPr defaultRowHeight="14.5" x14ac:dyDescent="0.35"/>
  <cols>
    <col min="2" max="2" width="19.26953125" bestFit="1" customWidth="1"/>
    <col min="4" max="4" width="14.7265625" bestFit="1" customWidth="1"/>
    <col min="5" max="5" width="13.54296875" customWidth="1"/>
  </cols>
  <sheetData>
    <row r="1" spans="1:15" x14ac:dyDescent="0.3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x14ac:dyDescent="0.3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x14ac:dyDescent="0.35">
      <c r="B6" t="s">
        <v>1</v>
      </c>
      <c r="C6">
        <f>MAX(G14:G15)</f>
        <v>7.7399999999999993</v>
      </c>
      <c r="E6" s="6" t="s">
        <v>47</v>
      </c>
    </row>
    <row r="7" spans="1:15" x14ac:dyDescent="0.35">
      <c r="B7" t="s">
        <v>2</v>
      </c>
      <c r="C7" s="9">
        <f>C22</f>
        <v>5.0000000000000002E-5</v>
      </c>
      <c r="E7" s="6" t="s">
        <v>19</v>
      </c>
    </row>
    <row r="9" spans="1:15" x14ac:dyDescent="0.35">
      <c r="A9" s="4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1" spans="1:15" x14ac:dyDescent="0.35">
      <c r="C11" s="44"/>
      <c r="D11" s="44"/>
      <c r="E11" s="44"/>
      <c r="F11" s="44"/>
      <c r="G11" s="44"/>
      <c r="H11" s="44"/>
    </row>
    <row r="12" spans="1:15" x14ac:dyDescent="0.35">
      <c r="B12" t="s">
        <v>17</v>
      </c>
    </row>
    <row r="13" spans="1:15" ht="15" thickBot="1" x14ac:dyDescent="0.4">
      <c r="B13" s="12"/>
      <c r="C13" s="12" t="s">
        <v>4</v>
      </c>
      <c r="D13" s="12" t="s">
        <v>5</v>
      </c>
      <c r="E13" s="12" t="s">
        <v>6</v>
      </c>
      <c r="F13" s="7"/>
      <c r="G13" s="1" t="s">
        <v>3</v>
      </c>
    </row>
    <row r="14" spans="1:15" x14ac:dyDescent="0.35">
      <c r="B14" t="s">
        <v>10</v>
      </c>
      <c r="C14">
        <v>7.34</v>
      </c>
      <c r="D14">
        <v>7.27</v>
      </c>
      <c r="E14">
        <v>7.95</v>
      </c>
      <c r="G14">
        <f>AVERAGE(C14:E14)</f>
        <v>7.52</v>
      </c>
    </row>
    <row r="15" spans="1:15" x14ac:dyDescent="0.35">
      <c r="B15" t="s">
        <v>11</v>
      </c>
      <c r="C15">
        <v>7.59</v>
      </c>
      <c r="D15">
        <v>7.79</v>
      </c>
      <c r="E15">
        <v>7.84</v>
      </c>
      <c r="G15">
        <f>AVERAGE(C15:E15)</f>
        <v>7.7399999999999993</v>
      </c>
    </row>
    <row r="18" spans="1:15" x14ac:dyDescent="0.35">
      <c r="A18" s="4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1" spans="1:15" ht="58.5" thickBot="1" x14ac:dyDescent="0.4">
      <c r="B21" s="12"/>
      <c r="C21" s="12" t="s">
        <v>15</v>
      </c>
      <c r="D21" s="27" t="s">
        <v>52</v>
      </c>
      <c r="E21" s="12" t="s">
        <v>16</v>
      </c>
    </row>
    <row r="22" spans="1:15" ht="29" x14ac:dyDescent="0.35">
      <c r="B22" s="17" t="s">
        <v>17</v>
      </c>
      <c r="C22" s="16">
        <v>5.0000000000000002E-5</v>
      </c>
      <c r="D22" s="34">
        <f>1548.18808108262*1000000/5</f>
        <v>309637616.216524</v>
      </c>
      <c r="E22" s="34">
        <f>C22*D22</f>
        <v>15481.8808108262</v>
      </c>
    </row>
  </sheetData>
  <mergeCells count="2">
    <mergeCell ref="C11:E11"/>
    <mergeCell ref="F11:H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493e50-f4fa-4672-bec5-6587e791f720">
      <Value>69</Value>
      <Value>59</Value>
      <Value>16</Value>
    </TaxCatchAll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Record_x0020_Number xmlns="8f493e50-f4fa-4672-bec5-6587e791f720">R0002363886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 ＆ Distribution</TermName>
          <TermId xmlns="http://schemas.microsoft.com/office/infopath/2007/PartnerControls">ffca1f0e-884d-4691-99e7-0b5ba1dafe6d</TermId>
        </TermInfo>
      </Terms>
    </d515513357cb4f278bf18cadf524fc2b>
    <Business_x0020_Groups xmlns="8f493e50-f4fa-4672-bec5-6587e791f720">Stakeholder</Business_x0020_Groups>
    <Person_x0020_or_x0020_Group xmlns="cdf0dde9-ebef-4e0b-9cde-c91850d92f2d">
      <UserInfo>
        <DisplayName>Sandra Thaow</DisplayName>
        <AccountId>8577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Attachment_x0020_Category xmlns="8f493e50-f4fa-4672-bec5-6587e791f720">Primary Attachment</Attachment_x0020_Category>
    <Document_x0020_Status xmlns="cdf0dde9-ebef-4e0b-9cde-c91850d92f2d">Draft</Document_x0020_Status>
    <Confidential1 xmlns="8f493e50-f4fa-4672-bec5-6587e791f720">No</Confidential1>
    <Attachment_x0020_ID xmlns="8f493e50-f4fa-4672-bec5-6587e791f72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B33AE-949D-472E-ABD7-28D129BBA57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509D20-3DDB-437A-82C4-363C45759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57BDD-D437-4ACF-9B00-A0A83C15394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4"/>
    <ds:schemaRef ds:uri="65F647F3-7ABA-487D-A0B3-630645BECF61"/>
    <ds:schemaRef ds:uri="http://purl.org/dc/terms/"/>
    <ds:schemaRef ds:uri="http://schemas.microsoft.com/office/infopath/2007/PartnerControls"/>
    <ds:schemaRef ds:uri="8f493e50-f4fa-4672-bec5-6587e791f72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E1B18C1-FF54-4778-AB86-8DABD6498C2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Performance reporting template</vt:lpstr>
      <vt:lpstr>CSAT complaints</vt:lpstr>
      <vt:lpstr>CSIS Inputs</vt:lpstr>
      <vt:lpstr>CSAT outages</vt:lpstr>
      <vt:lpstr>CSAT connections</vt:lpstr>
      <vt:lpstr>cs_max</vt:lpstr>
      <vt:lpstr>cs_min</vt:lpstr>
      <vt:lpstr>ir_complaints</vt:lpstr>
      <vt:lpstr>ir_connections</vt:lpstr>
      <vt:lpstr>ir_outages</vt:lpstr>
      <vt:lpstr>target_complaints</vt:lpstr>
      <vt:lpstr>target_connections</vt:lpstr>
      <vt:lpstr>target_outages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2022-12-06T06:16:29Z</dcterms:created>
  <dcterms:modified xsi:type="dcterms:W3CDTF">2023-01-23T00:08:26Z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{b4f064a0-4bf0-485e-8736-00f1ebf584ec}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RecordPoint_RecordNumberSubmitted">
    <vt:lpwstr>R0002363886</vt:lpwstr>
  </property>
  <property fmtid="{D5CDD505-2E9C-101B-9397-08002B2CF9AE}" pid="9" name="RecordPoint_SubmissionCompleted">
    <vt:lpwstr>2023-01-23T12:00:50.4139720+11:00</vt:lpwstr>
  </property>
  <property fmtid="{D5CDD505-2E9C-101B-9397-08002B2CF9AE}" pid="10" name="Determination Category">
    <vt:lpwstr>59;#Models and Pricing Tariffs|2d578944-a888-48cf-9157-a3f07df87eae</vt:lpwstr>
  </property>
  <property fmtid="{D5CDD505-2E9C-101B-9397-08002B2CF9AE}" pid="11" name="Determination Activity">
    <vt:lpwstr>16;#Revenue Proposal|f3980111-814c-44b7-9aa4-fe076fe6d80d</vt:lpwstr>
  </property>
  <property fmtid="{D5CDD505-2E9C-101B-9397-08002B2CF9AE}" pid="12" name="Network">
    <vt:lpwstr>69;#Transmission ＆ Distribution|ffca1f0e-884d-4691-99e7-0b5ba1dafe6d</vt:lpwstr>
  </property>
  <property fmtid="{D5CDD505-2E9C-101B-9397-08002B2CF9AE}" pid="13" name="RecordPoint_SubmissionDate">
    <vt:lpwstr/>
  </property>
  <property fmtid="{D5CDD505-2E9C-101B-9397-08002B2CF9AE}" pid="14" name="RecordPoint_RecordFormat">
    <vt:lpwstr/>
  </property>
  <property fmtid="{D5CDD505-2E9C-101B-9397-08002B2CF9AE}" pid="15" name="RecordPoint_ActiveItemMoved">
    <vt:lpwstr/>
  </property>
</Properties>
</file>