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pivotTables/pivotTable1.xml" ContentType="application/vnd.openxmlformats-officedocument.spreadsheetml.pivotTable+xml"/>
  <Override PartName="/xl/drawings/drawing4.xml" ContentType="application/vnd.openxmlformats-officedocument.drawing+xml"/>
  <Override PartName="/xl/charts/chart5.xml" ContentType="application/vnd.openxmlformats-officedocument.drawingml.chart+xml"/>
  <Override PartName="/xl/pivotTables/pivotTable2.xml" ContentType="application/vnd.openxmlformats-officedocument.spreadsheetml.pivotTable+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5" yWindow="495" windowWidth="16140" windowHeight="9630" activeTab="1"/>
  </bookViews>
  <sheets>
    <sheet name="Reference" sheetId="20" r:id="rId1"/>
    <sheet name="OMQ LOS events" sheetId="1" r:id="rId2"/>
    <sheet name="LOS" sheetId="19" r:id="rId3"/>
    <sheet name="LOS proposed" sheetId="17" r:id="rId4"/>
    <sheet name="LOS ptable" sheetId="4" r:id="rId5"/>
    <sheet name="AOD" sheetId="22" r:id="rId6"/>
    <sheet name="AOD ptable" sheetId="21" r:id="rId7"/>
    <sheet name="FaultOR" sheetId="24" r:id="rId8"/>
    <sheet name="ForcedOR" sheetId="26" r:id="rId9"/>
    <sheet name="Faults" sheetId="32" r:id="rId10"/>
    <sheet name="POEquipment" sheetId="28" r:id="rId11"/>
    <sheet name="PO of Equipment" sheetId="27" r:id="rId12"/>
    <sheet name="MIC" sheetId="29" r:id="rId13"/>
    <sheet name="LOS thresholds" sheetId="31" r:id="rId14"/>
    <sheet name="OLD&gt;" sheetId="16" r:id="rId15"/>
    <sheet name="Sheet1" sheetId="30" r:id="rId16"/>
  </sheets>
  <definedNames>
    <definedName name="_xlnm._FilterDatabase" localSheetId="9" hidden="1">Faults!$A$2:$AT$46</definedName>
    <definedName name="_xlnm._FilterDatabase" localSheetId="1" hidden="1">'OMQ LOS events'!$A$3:$U$3</definedName>
  </definedNames>
  <calcPr calcId="162913"/>
  <pivotCaches>
    <pivotCache cacheId="0" r:id="rId17"/>
  </pivotCaches>
  <fileRecoveryPr autoRecover="0"/>
</workbook>
</file>

<file path=xl/calcChain.xml><?xml version="1.0" encoding="utf-8"?>
<calcChain xmlns="http://schemas.openxmlformats.org/spreadsheetml/2006/main">
  <c r="D17" i="22" l="1"/>
  <c r="D16" i="22"/>
  <c r="P107" i="1" l="1"/>
  <c r="Q107" i="1"/>
  <c r="P108" i="1"/>
  <c r="Q108" i="1"/>
  <c r="P109" i="1"/>
  <c r="Q109" i="1"/>
  <c r="P110" i="1"/>
  <c r="Q110" i="1"/>
  <c r="P111" i="1"/>
  <c r="Q111" i="1"/>
  <c r="P112" i="1"/>
  <c r="Q112" i="1"/>
  <c r="P113" i="1"/>
  <c r="Q113" i="1"/>
  <c r="P114" i="1"/>
  <c r="Q114" i="1"/>
  <c r="P115" i="1"/>
  <c r="Q115" i="1"/>
  <c r="C14" i="29" l="1"/>
  <c r="C9" i="29"/>
  <c r="H48" i="31" l="1"/>
  <c r="D48" i="31"/>
  <c r="I45" i="31"/>
  <c r="H45" i="31"/>
  <c r="G45" i="31"/>
  <c r="F45" i="31"/>
  <c r="E45" i="31"/>
  <c r="D45" i="31"/>
  <c r="C45" i="31"/>
  <c r="I44" i="31"/>
  <c r="H44" i="31"/>
  <c r="G44" i="31"/>
  <c r="F44" i="31"/>
  <c r="E44" i="31"/>
  <c r="D44" i="31"/>
  <c r="C44" i="31"/>
  <c r="I26" i="31"/>
  <c r="H26" i="31"/>
  <c r="F26" i="31"/>
  <c r="E26" i="31"/>
  <c r="D26" i="31"/>
  <c r="C26" i="31"/>
  <c r="I25" i="31"/>
  <c r="H25" i="31"/>
  <c r="G25" i="31"/>
  <c r="F25" i="31"/>
  <c r="E25" i="31"/>
  <c r="D25" i="31"/>
  <c r="C25" i="31"/>
  <c r="I24" i="31"/>
  <c r="H24" i="31"/>
  <c r="G24" i="31"/>
  <c r="F24" i="31"/>
  <c r="E24" i="31"/>
  <c r="D24" i="31"/>
  <c r="C24" i="31"/>
  <c r="G14" i="29" l="1"/>
  <c r="C13" i="29" l="1"/>
  <c r="G13" i="29" s="1"/>
  <c r="G9" i="29" l="1"/>
  <c r="C10" i="29"/>
  <c r="G10" i="29" s="1"/>
  <c r="C11" i="29"/>
  <c r="G11" i="29" s="1"/>
  <c r="C60" i="28" l="1"/>
  <c r="C59" i="28"/>
  <c r="C49" i="28"/>
  <c r="C48" i="28"/>
  <c r="C40" i="28"/>
  <c r="C39" i="28"/>
  <c r="C29" i="28"/>
  <c r="C28" i="28"/>
  <c r="C20" i="28"/>
  <c r="C19" i="28"/>
  <c r="D16" i="28"/>
  <c r="C9" i="28"/>
  <c r="C8" i="28"/>
  <c r="G16" i="27"/>
  <c r="F16" i="27"/>
  <c r="E16" i="27"/>
  <c r="C60" i="26"/>
  <c r="C59" i="26"/>
  <c r="D54" i="26"/>
  <c r="C49" i="26"/>
  <c r="C48" i="26"/>
  <c r="D55" i="26" s="1"/>
  <c r="C40" i="26"/>
  <c r="C39" i="26"/>
  <c r="D33" i="26"/>
  <c r="C29" i="26"/>
  <c r="C28" i="26"/>
  <c r="C20" i="26"/>
  <c r="C19" i="26"/>
  <c r="C9" i="26"/>
  <c r="C8" i="26"/>
  <c r="D54" i="24"/>
  <c r="D57" i="24"/>
  <c r="C60" i="24"/>
  <c r="C59" i="24"/>
  <c r="C49" i="24"/>
  <c r="D56" i="24" s="1"/>
  <c r="C48" i="24"/>
  <c r="D33" i="24"/>
  <c r="C40" i="24"/>
  <c r="C39" i="24"/>
  <c r="C29" i="24"/>
  <c r="C28" i="24"/>
  <c r="D34" i="24" s="1"/>
  <c r="D20" i="19"/>
  <c r="D16" i="24"/>
  <c r="D17" i="24"/>
  <c r="C8" i="24"/>
  <c r="C20" i="24"/>
  <c r="C19" i="24"/>
  <c r="C9" i="24"/>
  <c r="D16" i="26"/>
  <c r="C20" i="22"/>
  <c r="C19" i="22"/>
  <c r="C12" i="22"/>
  <c r="C9" i="22"/>
  <c r="C8" i="22"/>
  <c r="E19" i="19"/>
  <c r="C19" i="19"/>
  <c r="C16" i="19"/>
  <c r="D22" i="19" s="1"/>
  <c r="C15" i="19"/>
  <c r="D21" i="19" s="1"/>
  <c r="E27" i="19"/>
  <c r="C8" i="19"/>
  <c r="C7" i="19"/>
  <c r="F24" i="19"/>
  <c r="C8" i="17"/>
  <c r="C7" i="17"/>
  <c r="F15" i="17" s="1"/>
  <c r="C27" i="17"/>
  <c r="C26" i="17"/>
  <c r="C20" i="17"/>
  <c r="E20" i="17"/>
  <c r="P101" i="1"/>
  <c r="Q101" i="1"/>
  <c r="P102" i="1"/>
  <c r="Q102" i="1"/>
  <c r="P103" i="1"/>
  <c r="Q103" i="1"/>
  <c r="P104" i="1"/>
  <c r="Q104" i="1"/>
  <c r="P105" i="1"/>
  <c r="Q105" i="1"/>
  <c r="P106" i="1"/>
  <c r="Q106" i="1"/>
  <c r="K23" i="4"/>
  <c r="L23" i="4"/>
  <c r="M23" i="4"/>
  <c r="N23" i="4"/>
  <c r="O23" i="4"/>
  <c r="P23" i="4"/>
  <c r="J23" i="4"/>
  <c r="P94" i="1"/>
  <c r="Q94" i="1"/>
  <c r="P95" i="1"/>
  <c r="Q95" i="1"/>
  <c r="P96" i="1"/>
  <c r="Q96" i="1"/>
  <c r="P97" i="1"/>
  <c r="Q97" i="1"/>
  <c r="P98" i="1"/>
  <c r="Q98" i="1"/>
  <c r="P99" i="1"/>
  <c r="Q99" i="1"/>
  <c r="P100" i="1"/>
  <c r="Q100" i="1"/>
  <c r="P4" i="1"/>
  <c r="Q4" i="1"/>
  <c r="P5" i="1"/>
  <c r="Q5" i="1"/>
  <c r="P6" i="1"/>
  <c r="Q6" i="1"/>
  <c r="P7" i="1"/>
  <c r="Q7" i="1"/>
  <c r="P8" i="1"/>
  <c r="Q8" i="1"/>
  <c r="P9" i="1"/>
  <c r="Q9" i="1"/>
  <c r="P10" i="1"/>
  <c r="Q10" i="1"/>
  <c r="P11" i="1"/>
  <c r="Q11" i="1"/>
  <c r="P12" i="1"/>
  <c r="Q12" i="1"/>
  <c r="P13" i="1"/>
  <c r="Q13" i="1"/>
  <c r="P14" i="1"/>
  <c r="Q14" i="1"/>
  <c r="P15" i="1"/>
  <c r="Q15" i="1"/>
  <c r="P16" i="1"/>
  <c r="Q16" i="1"/>
  <c r="P17" i="1"/>
  <c r="Q17" i="1"/>
  <c r="P18" i="1"/>
  <c r="Q18" i="1"/>
  <c r="P19" i="1"/>
  <c r="Q19" i="1"/>
  <c r="P20" i="1"/>
  <c r="Q20" i="1"/>
  <c r="P21" i="1"/>
  <c r="Q21" i="1"/>
  <c r="P22" i="1"/>
  <c r="Q22" i="1"/>
  <c r="P23" i="1"/>
  <c r="Q23" i="1"/>
  <c r="P24" i="1"/>
  <c r="Q24" i="1"/>
  <c r="P25" i="1"/>
  <c r="Q25" i="1"/>
  <c r="P26" i="1"/>
  <c r="Q26" i="1"/>
  <c r="P27" i="1"/>
  <c r="Q27" i="1"/>
  <c r="P28" i="1"/>
  <c r="Q28" i="1"/>
  <c r="P29" i="1"/>
  <c r="Q29" i="1"/>
  <c r="P30" i="1"/>
  <c r="Q30" i="1"/>
  <c r="P31" i="1"/>
  <c r="Q31" i="1"/>
  <c r="P32" i="1"/>
  <c r="Q32" i="1"/>
  <c r="P33" i="1"/>
  <c r="Q33" i="1"/>
  <c r="P34" i="1"/>
  <c r="Q34" i="1"/>
  <c r="P35" i="1"/>
  <c r="Q35" i="1"/>
  <c r="P36" i="1"/>
  <c r="Q36" i="1"/>
  <c r="P37" i="1"/>
  <c r="Q37" i="1"/>
  <c r="P38" i="1"/>
  <c r="Q38" i="1"/>
  <c r="P39" i="1"/>
  <c r="Q39" i="1"/>
  <c r="P40" i="1"/>
  <c r="Q40" i="1"/>
  <c r="P41" i="1"/>
  <c r="Q41" i="1"/>
  <c r="P42" i="1"/>
  <c r="Q42" i="1"/>
  <c r="P43" i="1"/>
  <c r="Q43" i="1"/>
  <c r="P44" i="1"/>
  <c r="Q44" i="1"/>
  <c r="P45" i="1"/>
  <c r="Q45" i="1"/>
  <c r="P46" i="1"/>
  <c r="Q46" i="1"/>
  <c r="P47" i="1"/>
  <c r="Q47" i="1"/>
  <c r="P48" i="1"/>
  <c r="Q48" i="1"/>
  <c r="P49" i="1"/>
  <c r="Q49" i="1"/>
  <c r="P50" i="1"/>
  <c r="Q50" i="1"/>
  <c r="P51" i="1"/>
  <c r="Q51" i="1"/>
  <c r="P52" i="1"/>
  <c r="Q52" i="1"/>
  <c r="P53" i="1"/>
  <c r="Q53" i="1"/>
  <c r="P54" i="1"/>
  <c r="Q54" i="1"/>
  <c r="P55" i="1"/>
  <c r="Q55" i="1"/>
  <c r="P56" i="1"/>
  <c r="Q56" i="1"/>
  <c r="P57" i="1"/>
  <c r="Q57" i="1"/>
  <c r="P58" i="1"/>
  <c r="Q58" i="1"/>
  <c r="P59" i="1"/>
  <c r="Q59" i="1"/>
  <c r="P60" i="1"/>
  <c r="Q60" i="1"/>
  <c r="P61" i="1"/>
  <c r="Q61" i="1"/>
  <c r="P62" i="1"/>
  <c r="Q62" i="1"/>
  <c r="P63" i="1"/>
  <c r="Q63" i="1"/>
  <c r="P64" i="1"/>
  <c r="Q64" i="1"/>
  <c r="P65" i="1"/>
  <c r="Q65" i="1"/>
  <c r="P66" i="1"/>
  <c r="Q66" i="1"/>
  <c r="P67" i="1"/>
  <c r="Q67" i="1"/>
  <c r="P68" i="1"/>
  <c r="Q68" i="1"/>
  <c r="P69" i="1"/>
  <c r="Q69" i="1"/>
  <c r="P70" i="1"/>
  <c r="Q70" i="1"/>
  <c r="P71" i="1"/>
  <c r="Q71" i="1"/>
  <c r="P72" i="1"/>
  <c r="Q72" i="1"/>
  <c r="P73" i="1"/>
  <c r="Q73" i="1"/>
  <c r="P74" i="1"/>
  <c r="Q74" i="1"/>
  <c r="P75" i="1"/>
  <c r="Q75" i="1"/>
  <c r="P76" i="1"/>
  <c r="Q76" i="1"/>
  <c r="P77" i="1"/>
  <c r="Q77" i="1"/>
  <c r="P78" i="1"/>
  <c r="Q78" i="1"/>
  <c r="P79" i="1"/>
  <c r="Q79" i="1"/>
  <c r="P80" i="1"/>
  <c r="Q80" i="1"/>
  <c r="P81" i="1"/>
  <c r="Q81" i="1"/>
  <c r="P82" i="1"/>
  <c r="Q82" i="1"/>
  <c r="P83" i="1"/>
  <c r="Q83" i="1"/>
  <c r="P84" i="1"/>
  <c r="Q84" i="1"/>
  <c r="P85" i="1"/>
  <c r="Q85" i="1"/>
  <c r="P86" i="1"/>
  <c r="Q86" i="1"/>
  <c r="P87" i="1"/>
  <c r="Q87" i="1"/>
  <c r="P88" i="1"/>
  <c r="Q88" i="1"/>
  <c r="P89" i="1"/>
  <c r="Q89" i="1"/>
  <c r="P90" i="1"/>
  <c r="Q90" i="1"/>
  <c r="P91" i="1"/>
  <c r="Q91" i="1"/>
  <c r="P92" i="1"/>
  <c r="Q92" i="1"/>
  <c r="P93" i="1"/>
  <c r="Q93" i="1"/>
  <c r="F23" i="19"/>
  <c r="C26" i="19"/>
  <c r="F21" i="19"/>
  <c r="E26" i="19"/>
  <c r="F20" i="19"/>
  <c r="C27" i="19"/>
  <c r="F22" i="19"/>
  <c r="D23" i="19" l="1"/>
  <c r="D25" i="19" s="1"/>
  <c r="F13" i="17"/>
  <c r="F17" i="17"/>
  <c r="D14" i="22"/>
  <c r="D13" i="22"/>
  <c r="D15" i="22"/>
  <c r="F16" i="17"/>
  <c r="D17" i="26"/>
  <c r="D35" i="26"/>
  <c r="D24" i="19"/>
  <c r="D15" i="28"/>
  <c r="D53" i="24"/>
  <c r="D57" i="26"/>
  <c r="D34" i="26"/>
  <c r="D37" i="26"/>
  <c r="D36" i="26"/>
  <c r="D56" i="26"/>
  <c r="D53" i="26"/>
  <c r="D14" i="26"/>
  <c r="D13" i="26"/>
  <c r="D15" i="26"/>
  <c r="D55" i="24"/>
  <c r="D37" i="24"/>
  <c r="D36" i="24"/>
  <c r="D35" i="24"/>
  <c r="D13" i="24"/>
  <c r="D15" i="24"/>
  <c r="D14" i="24"/>
  <c r="D18" i="22"/>
  <c r="D15" i="17"/>
  <c r="D16" i="17"/>
  <c r="D14" i="17"/>
  <c r="D17" i="17"/>
  <c r="F25" i="19"/>
  <c r="C19" i="17"/>
  <c r="E19" i="17"/>
  <c r="D13" i="17"/>
  <c r="F14" i="17"/>
  <c r="F18" i="17" s="1"/>
  <c r="D35" i="28"/>
  <c r="D54" i="28"/>
  <c r="D53" i="28"/>
  <c r="D57" i="28"/>
  <c r="D55" i="28"/>
  <c r="D56" i="28"/>
  <c r="D33" i="28"/>
  <c r="D36" i="28"/>
  <c r="D37" i="28"/>
  <c r="D17" i="28"/>
  <c r="D14" i="28"/>
  <c r="D13" i="28"/>
  <c r="D34" i="28"/>
  <c r="D18" i="24" l="1"/>
  <c r="D38" i="24"/>
  <c r="D18" i="28"/>
  <c r="D58" i="24"/>
  <c r="D58" i="26"/>
  <c r="D38" i="26"/>
  <c r="D18" i="26"/>
  <c r="D18" i="17"/>
  <c r="D58" i="28"/>
  <c r="D38" i="28"/>
  <c r="C12" i="29" l="1"/>
  <c r="G12" i="29" s="1"/>
  <c r="E16" i="29" l="1"/>
  <c r="E17" i="29"/>
  <c r="D19" i="29" s="1"/>
  <c r="C8" i="29"/>
  <c r="G8" i="29" s="1"/>
  <c r="E15" i="29"/>
  <c r="G17" i="29" l="1"/>
  <c r="C22" i="29" s="1"/>
</calcChain>
</file>

<file path=xl/comments1.xml><?xml version="1.0" encoding="utf-8"?>
<comments xmlns="http://schemas.openxmlformats.org/spreadsheetml/2006/main">
  <authors>
    <author>Author</author>
  </authors>
  <commentList>
    <comment ref="A6" authorId="0" shapeId="0">
      <text>
        <r>
          <rPr>
            <b/>
            <sz val="9"/>
            <color indexed="81"/>
            <rFont val="Tahoma"/>
            <family val="2"/>
          </rPr>
          <t>Author:</t>
        </r>
        <r>
          <rPr>
            <sz val="9"/>
            <color indexed="81"/>
            <rFont val="Tahoma"/>
            <family val="2"/>
          </rPr>
          <t xml:space="preserve">
Dummy s curve as weighting = 0% </t>
        </r>
      </text>
    </comment>
  </commentList>
</comments>
</file>

<file path=xl/sharedStrings.xml><?xml version="1.0" encoding="utf-8"?>
<sst xmlns="http://schemas.openxmlformats.org/spreadsheetml/2006/main" count="2289" uniqueCount="648">
  <si>
    <t>Outage Month Query</t>
  </si>
  <si>
    <t>WASP Outage Key</t>
  </si>
  <si>
    <t>PROMS Request No</t>
  </si>
  <si>
    <t>Month</t>
  </si>
  <si>
    <t>Start Time</t>
  </si>
  <si>
    <t>End Time</t>
  </si>
  <si>
    <t>Duration (Min)</t>
  </si>
  <si>
    <t>Element ID</t>
  </si>
  <si>
    <t>Element Name</t>
  </si>
  <si>
    <t>Element Type</t>
  </si>
  <si>
    <t>Request Type</t>
  </si>
  <si>
    <t>Request Reason</t>
  </si>
  <si>
    <t>Request Instigator</t>
  </si>
  <si>
    <t>Out of Service</t>
  </si>
  <si>
    <t>Unserved MW Min</t>
  </si>
  <si>
    <t>System Minutes</t>
  </si>
  <si>
    <t>Comments</t>
  </si>
  <si>
    <t>CAPEX</t>
  </si>
  <si>
    <t>AER STPIS</t>
  </si>
  <si>
    <t>LOS Duration</t>
  </si>
  <si>
    <t xml:space="preserve">Jul 2011  </t>
  </si>
  <si>
    <t>Feeder</t>
  </si>
  <si>
    <t xml:space="preserve">Fault               </t>
  </si>
  <si>
    <t>Yes</t>
  </si>
  <si>
    <t>No</t>
  </si>
  <si>
    <t>Undefined</t>
  </si>
  <si>
    <t>Pending Investigation</t>
  </si>
  <si>
    <t xml:space="preserve">Transend            </t>
  </si>
  <si>
    <t>Transmission</t>
  </si>
  <si>
    <t>Fatigue</t>
  </si>
  <si>
    <t>Critical</t>
  </si>
  <si>
    <t xml:space="preserve">E0030   </t>
  </si>
  <si>
    <t>CS-KI-KR 110 kV Transmission Circuit (changed to E1955)</t>
  </si>
  <si>
    <t>Unknown</t>
  </si>
  <si>
    <t>IR1131 CS-KI-KR tripped with loss of supply at Kingston, Knights Road, Kermandie and Huon River substations.
3 separate LOS durations are summed</t>
  </si>
  <si>
    <t>Non-Critical</t>
  </si>
  <si>
    <t xml:space="preserve">E0728   </t>
  </si>
  <si>
    <t>NH 11 kV A Bus</t>
  </si>
  <si>
    <t>Bus</t>
  </si>
  <si>
    <t>Human Error During Planned Work</t>
  </si>
  <si>
    <t>IR1140 North Hobart feeders tripped during planned work
IR1140 North Hobart feeders tripped during planned work</t>
  </si>
  <si>
    <t xml:space="preserve">E0374   </t>
  </si>
  <si>
    <t>KI 110/11 kV T2 Transformer Circuit</t>
  </si>
  <si>
    <t>Transformer</t>
  </si>
  <si>
    <t>Ancillary Equipment Failure</t>
  </si>
  <si>
    <t xml:space="preserve">IR1134 KI T2 tripped on Bucholz alarm and caused loss of supply at Kingston substation.
</t>
  </si>
  <si>
    <t>Mechanical Failure</t>
  </si>
  <si>
    <t xml:space="preserve">Sep 2011  </t>
  </si>
  <si>
    <t>Intertrip</t>
  </si>
  <si>
    <t xml:space="preserve">Generator Request   </t>
  </si>
  <si>
    <t xml:space="preserve">E0784   </t>
  </si>
  <si>
    <t>PL 22 kV B Bus</t>
  </si>
  <si>
    <t xml:space="preserve">IR1161 Port Latta 22kV B Bus tripped due to error during planned work.
</t>
  </si>
  <si>
    <t xml:space="preserve">E0722   </t>
  </si>
  <si>
    <t>NT 110 kV XBus</t>
  </si>
  <si>
    <t>Abnormal Operating Conditions</t>
  </si>
  <si>
    <t xml:space="preserve">IR1165 Newton 110 kV bus bar tripped due to T2 Bucholz trip caused b y low oil level, causing loss of supply.
</t>
  </si>
  <si>
    <t xml:space="preserve">E0720   </t>
  </si>
  <si>
    <t>FA-RB-QT 110 kV Transmission Circuit</t>
  </si>
  <si>
    <t xml:space="preserve">IR1164 Farrell-Rosebery-Queenstown transmission circuit tripped due to equipment failure (A helical dead end failed on FA-RB).
</t>
  </si>
  <si>
    <t>Adverse Weather</t>
  </si>
  <si>
    <t xml:space="preserve">IR1166 BU-PL, BU-ST, SB-WN-ST and PL-ST 110 kV transmission circuits tripped with lightning in area. Loss of supply at Port Latta Substation.
</t>
  </si>
  <si>
    <t xml:space="preserve">E0402   </t>
  </si>
  <si>
    <t>BU-ST 110 kV Transmission Circuit</t>
  </si>
  <si>
    <t xml:space="preserve">E0779   </t>
  </si>
  <si>
    <t>PL 22 kV B2 Feeder Circuit</t>
  </si>
  <si>
    <t xml:space="preserve">Oct 2011  </t>
  </si>
  <si>
    <t xml:space="preserve">E1068   </t>
  </si>
  <si>
    <t>GT-GC 220 kV Transmission Circuit</t>
  </si>
  <si>
    <t>Basslink</t>
  </si>
  <si>
    <t xml:space="preserve">Basslink            </t>
  </si>
  <si>
    <t xml:space="preserve">IR1179 GT-GC transmission circuit tripped, suspect filter protection trip at Basslink converter station.
</t>
  </si>
  <si>
    <t xml:space="preserve">Nov 2011  </t>
  </si>
  <si>
    <t>Generator</t>
  </si>
  <si>
    <t xml:space="preserve">E1702   </t>
  </si>
  <si>
    <t>TE 110 kV Bus SPS</t>
  </si>
  <si>
    <t xml:space="preserve">SPS trip Temco load
</t>
  </si>
  <si>
    <t>Switching Error</t>
  </si>
  <si>
    <t xml:space="preserve">E0617   </t>
  </si>
  <si>
    <t>GO 220/22 kV T6 Transformer Circuit</t>
  </si>
  <si>
    <t xml:space="preserve">IR?? Gordon Substation 200/22 kV T1 and 220 kV B Bus bar trip
</t>
  </si>
  <si>
    <t>Internal Fault</t>
  </si>
  <si>
    <t xml:space="preserve">Dec 2011  </t>
  </si>
  <si>
    <t xml:space="preserve">E0193   </t>
  </si>
  <si>
    <t>SO 110/22 kV T2 Transformer Circuit</t>
  </si>
  <si>
    <t>Moisture Ingress</t>
  </si>
  <si>
    <t xml:space="preserve">IR1211 Sorell Substation 110/22kV transformer T2 tripped due to water ingress.
Restoration date and time to be determined </t>
  </si>
  <si>
    <t xml:space="preserve">E0274   </t>
  </si>
  <si>
    <t>PM-AV 110 kV Transmission Circuit</t>
  </si>
  <si>
    <t>Vegetation</t>
  </si>
  <si>
    <t xml:space="preserve">Feb 2012  </t>
  </si>
  <si>
    <t xml:space="preserve">MI                  </t>
  </si>
  <si>
    <t xml:space="preserve">IR1226 Nyrstar feeders tripped, suspect due to operation of harmonic filter.
</t>
  </si>
  <si>
    <t xml:space="preserve">E0237   </t>
  </si>
  <si>
    <t>RI 11 kV Q3 Feeder Circuit</t>
  </si>
  <si>
    <t>Wildlife</t>
  </si>
  <si>
    <t xml:space="preserve">E0323   </t>
  </si>
  <si>
    <t>BY 6.6 kV E Bus</t>
  </si>
  <si>
    <t xml:space="preserve">IR1132 Boyer 6.6 kV E Bus Bar tripped during planned work.
</t>
  </si>
  <si>
    <t xml:space="preserve">E0940   </t>
  </si>
  <si>
    <t>UL 22 kV A Bus</t>
  </si>
  <si>
    <t>Poor Construction</t>
  </si>
  <si>
    <t xml:space="preserve">IR1134 Ulverstone feeders (all) tripped during bush fire response, suspect script calc error.
</t>
  </si>
  <si>
    <t xml:space="preserve">Mar 2012  </t>
  </si>
  <si>
    <t xml:space="preserve">E0276   </t>
  </si>
  <si>
    <t>PM-AL 110 kV Transmission Circuit</t>
  </si>
  <si>
    <t xml:space="preserve">IR1276 Palmerston-Arthurs Lake 110kV transmission circuit tripped with lightning in the area, suspect lightning.
</t>
  </si>
  <si>
    <t xml:space="preserve">E0373   </t>
  </si>
  <si>
    <t>KI 110/11 kV T1 Transformer Circuit</t>
  </si>
  <si>
    <t xml:space="preserve">IR1273 Kingston T2 tripped due to an error during commissioning.
</t>
  </si>
  <si>
    <t xml:space="preserve">Apr 2012  </t>
  </si>
  <si>
    <t xml:space="preserve">E0400   </t>
  </si>
  <si>
    <t>BU-HM 110 kV Transmission Circuit</t>
  </si>
  <si>
    <t xml:space="preserve">IR1135 Burnie 110 kV transmission line circuits tripped during severe lightning with LOS at Burnie, Ulverstone, Emu Bay, Port Latta, Smithton and Hampshire substations.
</t>
  </si>
  <si>
    <t xml:space="preserve">E0397   </t>
  </si>
  <si>
    <t>BU 220/110 kV T2 Transformer  Circuit</t>
  </si>
  <si>
    <t xml:space="preserve">IR1275 CS-KI-KR 110 kV transmission line circuit tripped during planned work when a tree contacted line.
</t>
  </si>
  <si>
    <t>Not in WASP</t>
  </si>
  <si>
    <t xml:space="preserve">May 2012  </t>
  </si>
  <si>
    <t xml:space="preserve">E0318   </t>
  </si>
  <si>
    <t>BY 6.6 kV B Bus</t>
  </si>
  <si>
    <t>Protection Design / Calculations Incorrect</t>
  </si>
  <si>
    <t xml:space="preserve">IR1282 Boyer 6.6kV A and B bus circuits tripped due to a protection deficiency following faulted customer feeder.
</t>
  </si>
  <si>
    <t xml:space="preserve">E0316   </t>
  </si>
  <si>
    <t>BY 6.6 kV A Bus</t>
  </si>
  <si>
    <t xml:space="preserve">E0293   </t>
  </si>
  <si>
    <t>AL 110/6.6 kV T1 Transformer Circuit</t>
  </si>
  <si>
    <t>IR1140 Arthurs Lake T1 transformer circuit tripped with loss of supply at Arthurs Lake when Hydro Pumps were started.
investigation not conclusive due to lack of SOE data and lack of protection testing/ investigation.</t>
  </si>
  <si>
    <t xml:space="preserve">IR1284 Boyer 6.6 kV A and B bus circuits tripped due to protection deficiency following faulted customer feeder.
</t>
  </si>
  <si>
    <t xml:space="preserve">IR1142 FA-RB-QT and QT-NT 110kV transmission circuit tripped with lightning in area with loss of supply to Aurora (Henty Gold)
</t>
  </si>
  <si>
    <t xml:space="preserve">E0721   </t>
  </si>
  <si>
    <t>QT-NT 110 kV Transmission Circuit</t>
  </si>
  <si>
    <t xml:space="preserve">E0406   </t>
  </si>
  <si>
    <t>FA-QU-SR-HM 110 kV Transmission Circuit</t>
  </si>
  <si>
    <t>Insulation Failure</t>
  </si>
  <si>
    <t xml:space="preserve">Jul 2012  </t>
  </si>
  <si>
    <t xml:space="preserve">E1616   </t>
  </si>
  <si>
    <t>HR 11 kV A Bus Circuit</t>
  </si>
  <si>
    <t xml:space="preserve">IR1217 Huon River customer lost supply for a planned outage with no notification.
</t>
  </si>
  <si>
    <t xml:space="preserve">Aug 2012  </t>
  </si>
  <si>
    <t xml:space="preserve">E0407   </t>
  </si>
  <si>
    <t>DB 110/22 kV T1 Transformer Circuit</t>
  </si>
  <si>
    <t xml:space="preserve">IR1159 DB T1 transformer circuit tripped with LOS at Derwent Bridge
</t>
  </si>
  <si>
    <t xml:space="preserve">Sep 2012  </t>
  </si>
  <si>
    <t xml:space="preserve">IR1169 Chapel Street feeders (2) tripped during protection testing.
</t>
  </si>
  <si>
    <t xml:space="preserve">E0115   </t>
  </si>
  <si>
    <t>CS 11 kV Q2 Feeder Circuit</t>
  </si>
  <si>
    <t xml:space="preserve">IR1167 Queenstown-Newton 110 kV transmission circuit tripped with loss of supply at Newton Substation.
</t>
  </si>
  <si>
    <t xml:space="preserve">E0191   </t>
  </si>
  <si>
    <t>LF-SO-TB 110 kV Transmission Circuit</t>
  </si>
  <si>
    <t xml:space="preserve">IR1168 LF-SO-TB 110kV transmission circuit was forced out due to insulator damage by shooting.
</t>
  </si>
  <si>
    <t xml:space="preserve">IR1113 Farrell-Rosebery-Queenstown 110kV transmission circuit tripped with loss of supply to West Coast.
</t>
  </si>
  <si>
    <t xml:space="preserve">Oct 2012  </t>
  </si>
  <si>
    <t xml:space="preserve">IR1171 PM-AV 110 kV transmission line circuit tripped due to incorrect VT selection during planned work. LOS at Avoca and St Marys.
</t>
  </si>
  <si>
    <t>Fire (Bush)</t>
  </si>
  <si>
    <t xml:space="preserve">E0538   </t>
  </si>
  <si>
    <t>SH-FA 1 220 kV Transmission Circuit</t>
  </si>
  <si>
    <t xml:space="preserve">Nov 2012  </t>
  </si>
  <si>
    <t xml:space="preserve">IR1176 LF-SO-TB 110 kV transmission circuit tripped with lightning in area.
</t>
  </si>
  <si>
    <t xml:space="preserve">IR1177 SH-FA 1 and 2 220 kV transmission circuits tripped due to lightning strike with loss of supply to West Coast.
</t>
  </si>
  <si>
    <t xml:space="preserve">E0857   </t>
  </si>
  <si>
    <t>RB 110/44 kV T2 Transformer Circuit</t>
  </si>
  <si>
    <t xml:space="preserve">IR1179 Rosebery T2 tripped possibly due to grading error with new T2 protection.
</t>
  </si>
  <si>
    <t xml:space="preserve">E0510   </t>
  </si>
  <si>
    <t>GT-CO 4 220 kV Transmission Circuit</t>
  </si>
  <si>
    <t xml:space="preserve">IR1180 George Town 220 kV Bus Bar tripped due to testing error
</t>
  </si>
  <si>
    <t xml:space="preserve">E0504   </t>
  </si>
  <si>
    <t>GT 220 kV B Bus</t>
  </si>
  <si>
    <t xml:space="preserve">E0470   </t>
  </si>
  <si>
    <t>KR 110/11 kV T1 Transformer Circuit</t>
  </si>
  <si>
    <t xml:space="preserve">IR1187 Knights Road transformer circuits tripped with loss of supply.
</t>
  </si>
  <si>
    <t xml:space="preserve">Force Majeure       </t>
  </si>
  <si>
    <t xml:space="preserve">IR1188 PM-AL 110 kV transmission circuit tripped due to bushfire, with loss of supply at Arthurs Lake.
</t>
  </si>
  <si>
    <t xml:space="preserve">Dec 2012  </t>
  </si>
  <si>
    <t xml:space="preserve">IR1194 Farrell-Rosebery-Queenstown 110 kV transmission circuit tripped - Suspected Lightning
</t>
  </si>
  <si>
    <t xml:space="preserve">IR1199 FA-RB-QT 110 kV transmission circuit tripped with Lightning in area.
</t>
  </si>
  <si>
    <t xml:space="preserve">E0785   </t>
  </si>
  <si>
    <t>QU 110/22 kV T1 Transformer Circuit</t>
  </si>
  <si>
    <t xml:space="preserve">IR1200 Que T1 transformer tripped
</t>
  </si>
  <si>
    <t xml:space="preserve">IR1201 LF-SO-TB 110 kV transmission circuit tripped with lightning in area
</t>
  </si>
  <si>
    <t xml:space="preserve">Feb 2013  </t>
  </si>
  <si>
    <t xml:space="preserve">E1878   </t>
  </si>
  <si>
    <t>SL 110/22 kV T1 Transformer Circuit</t>
  </si>
  <si>
    <t xml:space="preserve">IR1215 St Leonards T1 and T2 transformer circuits tripped folllowing a feeder fault due to a protection grading issue..
</t>
  </si>
  <si>
    <t xml:space="preserve">Mar 2013  </t>
  </si>
  <si>
    <t xml:space="preserve">IR1230 Port Latta feeders tripped, suspect Grange Resources misoperation in their yard.
</t>
  </si>
  <si>
    <t xml:space="preserve">IR1233 FA-QU-SR-HM 110 kV line tripped due to lightning.
</t>
  </si>
  <si>
    <t xml:space="preserve">IR1260 QT-NT 110 kV transmission circuit tripped during work for new Newton T2 circuit.
</t>
  </si>
  <si>
    <t xml:space="preserve">Apr 2013  </t>
  </si>
  <si>
    <t xml:space="preserve">E0233   </t>
  </si>
  <si>
    <t>RI 11 kV D3 Feeder Circuit</t>
  </si>
  <si>
    <t xml:space="preserve">IR1262 Risdon D352A 11 kV feeder tripped due to intertrip from Nyrstar.
</t>
  </si>
  <si>
    <t>Customer</t>
  </si>
  <si>
    <t xml:space="preserve">IR1300 LF-SO-TB 110 kV transmission line circuit tripped due to broken conductor at a time of severe winds
</t>
  </si>
  <si>
    <t xml:space="preserve">May 2013  </t>
  </si>
  <si>
    <t xml:space="preserve">IR1301 Derwent Bridge 110/22 kV T1 transformer circuit tripped following a feeder fault due to a protection grading issue.
</t>
  </si>
  <si>
    <t xml:space="preserve">E0792   </t>
  </si>
  <si>
    <t>QT 110 kV Bus</t>
  </si>
  <si>
    <t xml:space="preserve">IR1302 Queenstown 110 kV A Bus tripped due to incorrect protection settings at QT after an inter-trip caused by incorrect isolation for planned work at Newton.
</t>
  </si>
  <si>
    <t xml:space="preserve">E0234   </t>
  </si>
  <si>
    <t>RI 11 kV E3 Feeder Circuit</t>
  </si>
  <si>
    <t xml:space="preserve">IR1304 Risdon E352 feeder tripped due to error during planned work on SCADA. The consequent overload of customer plant caused a loss of supply.
</t>
  </si>
  <si>
    <t xml:space="preserve">Jun 2013  </t>
  </si>
  <si>
    <t xml:space="preserve">IR1334 FA-QU-SR-HM 110 kV transmission circuit tripped due to failed insulator.
</t>
  </si>
  <si>
    <t>IR1335 Arthurs Lake T1 tripped during testing of Hydro pump circuit. T1 was out of service at the time on PROMS 123203.
marked in service due to cct being oos at the time</t>
  </si>
  <si>
    <t xml:space="preserve">Jul 2013  </t>
  </si>
  <si>
    <t>IR1341 Arthurs Lake T1 transformer tripped due to intertrip from Hydro at pump start.
marked in service as T1 oos at the time.    fault oput against feeder as T1 out of service at the time</t>
  </si>
  <si>
    <t xml:space="preserve">IR1342 Mornington 33kV D252 tripped due to equipment failure, with smoke causing forced outage of 33 kV A and B buses.
33kV B Bus energised at 1941. Howrah Zone energised at 1952. Cambridge Zone backfed by Aurora at 1958. Fire Brigade have left site.  </t>
  </si>
  <si>
    <t xml:space="preserve">E1782   </t>
  </si>
  <si>
    <t>MT 33 kV A Bus</t>
  </si>
  <si>
    <t xml:space="preserve">Aug 2013  </t>
  </si>
  <si>
    <t xml:space="preserve">IR22 Derwent Bridge T1 transformer circuit tripped due to a protection grading issue following a feeder fault.
</t>
  </si>
  <si>
    <t xml:space="preserve">IR26 QT-NT 110 kV transmission circuit tripped with lightning in area.
</t>
  </si>
  <si>
    <t xml:space="preserve">IR30 DB T1 transformer circuit tripped following a feeder fault due to SEF protection being out of service.
</t>
  </si>
  <si>
    <t xml:space="preserve">Sep 2013  </t>
  </si>
  <si>
    <t xml:space="preserve">IR1430 RB T1 and FA-RB-QT 110 kV circuits tripped following a human error during planned maintenance work, with loss of supply at Rosebery, Queenstown and Newton.
</t>
  </si>
  <si>
    <t xml:space="preserve">Oct 2013  </t>
  </si>
  <si>
    <t xml:space="preserve">IR1449 FA-JB 220 kV and FA-RB-QT 110 kV transmission circuits tripped with LOS at Queenstown and Newton, suspect lightning.
</t>
  </si>
  <si>
    <t xml:space="preserve">IR1451 FA-RB-QT 110 kV transmission circuit tripped due to lightning with LOS at Queenstown.
</t>
  </si>
  <si>
    <t xml:space="preserve">E0169   </t>
  </si>
  <si>
    <t>TU-BG-DB 110 kV Transmission Circuit</t>
  </si>
  <si>
    <t xml:space="preserve">E0098   </t>
  </si>
  <si>
    <t>CS 11 kV B Bus</t>
  </si>
  <si>
    <t xml:space="preserve">IR1484 Chapel St 11 kV B Bus tripped during planned work due to an incorrect CB status indication caused by an internal wiring failure.
</t>
  </si>
  <si>
    <t xml:space="preserve">Dec 2013  </t>
  </si>
  <si>
    <t>Protection &amp; Control Device</t>
  </si>
  <si>
    <t xml:space="preserve">IR1532 Boyer 6.6 kV B Bus tripped due to a protection mal-operation following a feedr fault.
</t>
  </si>
  <si>
    <t xml:space="preserve">Jan 2014  </t>
  </si>
  <si>
    <t xml:space="preserve">E0154   </t>
  </si>
  <si>
    <t>MB 110/22 kV T4 Transformer Circuit</t>
  </si>
  <si>
    <t xml:space="preserve">IR1556 Meadowbank T4 transformer circuit tripped due to incorrect isolation during planned work.
</t>
  </si>
  <si>
    <t xml:space="preserve">Feb 2014  </t>
  </si>
  <si>
    <t xml:space="preserve">IR1571 LF-SO-TB 110 kV transmission circuit tripped with lightning in area.
</t>
  </si>
  <si>
    <t xml:space="preserve">IR1587 FA-RB-QT tripped and autoreclosed with lightning in area, and as a consequence feeders at Newton and Queenstown tripped with loss of supply at Queenstown.
</t>
  </si>
  <si>
    <t>IR1596 Trasnsient fault on TU-LE-WA 1 caused PM-AL and TU-LE-WA 1 transmission circuits to trip. Due to protection mal-operation following there was a loss of supply at Arthurs Lake.
LOS at Arthurs Lake due to protection settings issue</t>
  </si>
  <si>
    <t xml:space="preserve">Mar 2014  </t>
  </si>
  <si>
    <t xml:space="preserve">E0317   </t>
  </si>
  <si>
    <t>BY 6.6 kV A3 Feeder Circuit</t>
  </si>
  <si>
    <t xml:space="preserve">IR1597 Boyer 6.6 kV A352 feeder circuit was opened when on load due to a switching error.
</t>
  </si>
  <si>
    <t xml:space="preserve">Jun 2014  </t>
  </si>
  <si>
    <t xml:space="preserve">IR1634 FA-RB-QT 110 kV and FA-JB 220 kV transmission circuits tripped with lightning in the vicinity with loss of supply at Queenstown and Newton.
</t>
  </si>
  <si>
    <t xml:space="preserve">Jul 2014  </t>
  </si>
  <si>
    <t xml:space="preserve">E1941   </t>
  </si>
  <si>
    <t>NT 110/11 kV T2 Transformer Circuit</t>
  </si>
  <si>
    <t xml:space="preserve">IR1637 Newton T2 transformer circuit tripped due to a faulty tap changer with loss of supply to Newton Pumps.
</t>
  </si>
  <si>
    <t xml:space="preserve">IR1640 FA-RB-QT 110 kV transmission circuit tripped and automatically reclosed affecting CMT and Lake Margaret generation.
</t>
  </si>
  <si>
    <t xml:space="preserve">E1614   </t>
  </si>
  <si>
    <t>KR-HR-KE 110 kV Transmission Circuit</t>
  </si>
  <si>
    <t>IR1641 KR-HR-KE 110 kV transmission circuit tripped due to a broken conductor on the HR tee section.
note that HuonRiver is not included in system minutes calc as the non prescribed Tee sectionto HR caused the fault.</t>
  </si>
  <si>
    <t>IR1643 George Town circuits tripped during planned protection work.
GT-TV 2 out of service on PROMS at time of trip</t>
  </si>
  <si>
    <t xml:space="preserve">E0484   </t>
  </si>
  <si>
    <t>GT 110/22 kV T5 Transformer Circuit</t>
  </si>
  <si>
    <t xml:space="preserve">Oct 2014  </t>
  </si>
  <si>
    <t xml:space="preserve">E1027   </t>
  </si>
  <si>
    <t>QU 22 kV A Bus</t>
  </si>
  <si>
    <t xml:space="preserve">IR1655 Que 22 kV bus bar tripped following a customer feeder fault
</t>
  </si>
  <si>
    <t xml:space="preserve">IR1656 FA-RB-QT 110 kV transmission circuit tripped and reclosed with lightning in the vicinity with loss of supply at Queenstown due under frequency protection operation.
</t>
  </si>
  <si>
    <t xml:space="preserve">Apr 2015  </t>
  </si>
  <si>
    <t xml:space="preserve">IR1688 Meadowbank busbar tripped due to incorrect protection isolation during testing.
</t>
  </si>
  <si>
    <t xml:space="preserve">E0153   </t>
  </si>
  <si>
    <t>MB 110 kV Bus</t>
  </si>
  <si>
    <t xml:space="preserve">May 2015  </t>
  </si>
  <si>
    <t xml:space="preserve">E0298   </t>
  </si>
  <si>
    <t>AV-SM 110 kV Transmission Circuit</t>
  </si>
  <si>
    <t xml:space="preserve">IR? AV-SM 110 transmission circuit tripped during severe weather due to windborne bark.
</t>
  </si>
  <si>
    <t xml:space="preserve">IR1695 FA-RB-QT 110 kV transmission circuit tripped with loss of supply at Queenstown and Newton substations.
</t>
  </si>
  <si>
    <t xml:space="preserve">IR1697 GT-CO 4 220 kV transmission circuit tripped due to switching error during planned work.
</t>
  </si>
  <si>
    <t xml:space="preserve">Jun 2015  </t>
  </si>
  <si>
    <t xml:space="preserve">IR1699 FA-QU-SR-HM 110 kV transmission circuit tripped due to ice loading.
</t>
  </si>
  <si>
    <t xml:space="preserve">Jul 2015  </t>
  </si>
  <si>
    <t xml:space="preserve">E0678   </t>
  </si>
  <si>
    <t>TR 110 kV D Bus</t>
  </si>
  <si>
    <t xml:space="preserve">IR2078 Trevallyn 22 kV D Bus was being fed by a Mowbray super feeder when the feeder tripped on directional over current causing loss of supply.
</t>
  </si>
  <si>
    <t xml:space="preserve">Sep 2015  </t>
  </si>
  <si>
    <t xml:space="preserve">E1653   </t>
  </si>
  <si>
    <t>EL 110/11 kV T2 Transformer Circuit</t>
  </si>
  <si>
    <t xml:space="preserve">IIR 1711 Electrona T2 was tripped while removing a bird nest from conservator tank 
</t>
  </si>
  <si>
    <t xml:space="preserve">E1065   </t>
  </si>
  <si>
    <t>QU 22 kV A2 Feeder Circuit</t>
  </si>
  <si>
    <t xml:space="preserve">IR1272 Que Substation incomer breaker A552 tripped during inclement weather.
</t>
  </si>
  <si>
    <t xml:space="preserve">Oct 2015  </t>
  </si>
  <si>
    <t xml:space="preserve">IR2089 BU-HM 110 kV transmission circuit tripped due to unknown cause.
</t>
  </si>
  <si>
    <t xml:space="preserve">Nov 2015  </t>
  </si>
  <si>
    <t xml:space="preserve">IR2092 BU-HM 110 kV transmission circuit tripped due to unknown cause, with loss of supply to Surrey Hills Chip Mill.
</t>
  </si>
  <si>
    <t xml:space="preserve">E0101   </t>
  </si>
  <si>
    <t>CS 11 kV C Bus</t>
  </si>
  <si>
    <t xml:space="preserve">IR2093 Chapel Street 11kV C Bus tripped during planned testing work, with loss of supply to DNSP.
</t>
  </si>
  <si>
    <t xml:space="preserve">IR2094 TU-DB-BG 110 kV transmission circuit tripped due to tree on line with loss of supply at Derwent Bridge.
</t>
  </si>
  <si>
    <t xml:space="preserve">Jan 2016  </t>
  </si>
  <si>
    <t xml:space="preserve">IR2106 BU-HM 110 kV transmission circuit tripped with lightning in area.
</t>
  </si>
  <si>
    <t xml:space="preserve">Apr 2016  </t>
  </si>
  <si>
    <t xml:space="preserve">IR2125 Derwent Bridge 110/22 kV T1 transformer circuit tripped due to incorrect protection settings.
</t>
  </si>
  <si>
    <t xml:space="preserve">May 2016  </t>
  </si>
  <si>
    <t xml:space="preserve">IR2127 FA-RB 110 kV transmission circuit tripped and reclosed twice, with loss of supply at Newton (pumps), Queenstown MI and operation of Lake Margaret anti islanding scheme.
</t>
  </si>
  <si>
    <t xml:space="preserve">IR2129 FA-RB 110 kV and FA-JB 220 kV transmission circuits tripped, with loss of supply at Newton (pumps) and Queenstown MI, with lightning in area.
</t>
  </si>
  <si>
    <t xml:space="preserve">IR2134 BU-HM 110 kV transmission circuit tripped due to equipment failure and locked out.
</t>
  </si>
  <si>
    <t>IR2135 TEMCO SPS Load Block 1 tripped due to incorrect secondary isolation during planned work.
Load shedding occurred due to incorrect inhibit signal configuration within TEMCO RTU.</t>
  </si>
  <si>
    <t>LOS &gt; X</t>
  </si>
  <si>
    <t>X=</t>
  </si>
  <si>
    <t>LOS &gt; Y</t>
  </si>
  <si>
    <t>Grand Total</t>
  </si>
  <si>
    <t>2013</t>
  </si>
  <si>
    <t>2014</t>
  </si>
  <si>
    <t>2015</t>
  </si>
  <si>
    <t>Data</t>
  </si>
  <si>
    <t>Sum of LOS &gt; X</t>
  </si>
  <si>
    <t>Sum of LOS &gt; Y</t>
  </si>
  <si>
    <t>Threshold X=</t>
  </si>
  <si>
    <t>5yav</t>
  </si>
  <si>
    <t>TNSP</t>
  </si>
  <si>
    <t>Powerlink</t>
  </si>
  <si>
    <t>Electranet</t>
  </si>
  <si>
    <t>Transgrid</t>
  </si>
  <si>
    <t>Ausnet</t>
  </si>
  <si>
    <t xml:space="preserve">Jul 2016  </t>
  </si>
  <si>
    <t xml:space="preserve">IR2142 FA-RB-QT 110 kV transmission circuit tripped and reclosed with lightning in area and with loss of supply to CMT at Queenstown.
</t>
  </si>
  <si>
    <t xml:space="preserve">Aug 2016  </t>
  </si>
  <si>
    <t xml:space="preserve">IR2148 FA-QU-SR-HM 110 kV transmission circuit tripped and auto reclosed, with LOS at Que and savage River.
</t>
  </si>
  <si>
    <t xml:space="preserve">Pumping Load        </t>
  </si>
  <si>
    <t xml:space="preserve">IR2149 QT-NT 110 kV transmission circuit tripped and automatically reclosed with lightning in area, with LOS to Newton Pumps.
</t>
  </si>
  <si>
    <t xml:space="preserve">Sep 2016  </t>
  </si>
  <si>
    <t xml:space="preserve">IR2151 Mornington 33 kV Bus tripped during planned work for protection testing.
</t>
  </si>
  <si>
    <t xml:space="preserve">Nov 2016  </t>
  </si>
  <si>
    <t xml:space="preserve">IR2155 FA-RB-QT 110 kV transmission circuit tripped and auto reclosed with lightning in area.
</t>
  </si>
  <si>
    <t xml:space="preserve">Dec 2016  </t>
  </si>
  <si>
    <t xml:space="preserve">E0409   </t>
  </si>
  <si>
    <t>SH-CE 220 kV Transmission Circuit</t>
  </si>
  <si>
    <t>System Condition</t>
  </si>
  <si>
    <t xml:space="preserve">IR2163 SH-CE, SH-WI,SH-LE,SH-FI 220 kV and SH-DG 110 kV transmission circuit tripped due to backup NCSPS action following attempted restoration of SH-GT 2. UFLS action then followed, with 163 MW load shedding to Nyrstar and BBA MIs.
</t>
  </si>
  <si>
    <t xml:space="preserve">IR2166 FA-RB-QT 110 kV transmission circuit tripped and auto reclosed. Newton D352 circuit breaker also tripped at the same time. Lake Margaret anti-islanding scheme operated at the same time.
</t>
  </si>
  <si>
    <t>2016</t>
  </si>
  <si>
    <t>2014-16 results may be extraordinary</t>
  </si>
  <si>
    <t>0.5 seems a reasonable upper threshold given that it results in an average of two events per year</t>
  </si>
  <si>
    <t>Notes</t>
  </si>
  <si>
    <t>TasNetworks</t>
  </si>
  <si>
    <t>YTD 2017</t>
  </si>
  <si>
    <r>
      <rPr>
        <sz val="7"/>
        <rFont val="Times New Roman"/>
        <family val="1"/>
      </rPr>
      <t xml:space="preserve"> </t>
    </r>
    <r>
      <rPr>
        <sz val="11"/>
        <rFont val="Calibri"/>
        <family val="2"/>
      </rPr>
      <t>0.05 seems a reasonable lower threshold given that three of the 4 other TNSPs use this and the average of eight events gives room for improvement</t>
    </r>
  </si>
  <si>
    <t>Threshold X, Y =</t>
  </si>
  <si>
    <t>Version 5 (RR19)</t>
  </si>
  <si>
    <t>Note that the current thresholds of 0.1 and 1.0 still give workable targets of 4 and 0.5 respectively</t>
  </si>
  <si>
    <t>Events</t>
  </si>
  <si>
    <t>5 year total</t>
  </si>
  <si>
    <t>5 year av 12-16</t>
  </si>
  <si>
    <t>5 year av 13-17</t>
  </si>
  <si>
    <t>Version 4 (current period for TN)</t>
  </si>
  <si>
    <t xml:space="preserve">Mar 2017  </t>
  </si>
  <si>
    <t xml:space="preserve">IR2172 Que T1 110/22 kV transformer tripped due to protection relay mal-operation.
</t>
  </si>
  <si>
    <t>Cable Fault</t>
  </si>
  <si>
    <t xml:space="preserve">Apr 2017  </t>
  </si>
  <si>
    <t xml:space="preserve">E0322   </t>
  </si>
  <si>
    <t>BY 6.6 kV D3 Feeder Circuit</t>
  </si>
  <si>
    <t xml:space="preserve">IR2179 Boyer D352 circuit breaker tripped due to operational error causing los of supply.
</t>
  </si>
  <si>
    <t xml:space="preserve">May 2017  </t>
  </si>
  <si>
    <t xml:space="preserve">E1029   </t>
  </si>
  <si>
    <t>SR 22 kV G2 Feeder Circuit</t>
  </si>
  <si>
    <t xml:space="preserve">IR2186 Savage River 22 kV G feeder tripped due to...................................
</t>
  </si>
  <si>
    <t xml:space="preserve">Jun 2017  </t>
  </si>
  <si>
    <t xml:space="preserve">E0951   </t>
  </si>
  <si>
    <t>WA 110/22 kV T1 Transformer Circuit</t>
  </si>
  <si>
    <t xml:space="preserve">DNSP                </t>
  </si>
  <si>
    <t xml:space="preserve">IR2190 waddamana 110/22 kV T1 transformer circuit tripped, under investigation.
</t>
  </si>
  <si>
    <t xml:space="preserve">IR2191 KR-HR-KE 110 kV transmission circuit tripped due to bark on line.
</t>
  </si>
  <si>
    <t xml:space="preserve">Jul 2017  </t>
  </si>
  <si>
    <t xml:space="preserve">E1652   </t>
  </si>
  <si>
    <t>EL 110/11 kV T1 Transformer Circuit</t>
  </si>
  <si>
    <t xml:space="preserve">IR2196 Electrona 110/11 kV T1 transformer circuit tripped during planned work for protection testing, with 5 MW loss of supply.
</t>
  </si>
  <si>
    <t>2017</t>
  </si>
  <si>
    <t>LEOY</t>
  </si>
  <si>
    <t>SD</t>
  </si>
  <si>
    <t>Performance Targets</t>
  </si>
  <si>
    <t>Graph start</t>
  </si>
  <si>
    <t>Collar</t>
  </si>
  <si>
    <t>Target</t>
  </si>
  <si>
    <t>Cap</t>
  </si>
  <si>
    <t>Graph end</t>
  </si>
  <si>
    <t>Mean</t>
  </si>
  <si>
    <t>Sfactor</t>
  </si>
  <si>
    <t>S Factor</t>
  </si>
  <si>
    <t>slope</t>
  </si>
  <si>
    <t>SUM</t>
  </si>
  <si>
    <t>&gt; 0.40 system minutes</t>
  </si>
  <si>
    <t>S Curve</t>
  </si>
  <si>
    <t>intercept</t>
  </si>
  <si>
    <t>TasNetworks Loss of supply event frequency: &gt; x, y system minutes</t>
  </si>
  <si>
    <t>Target (5 year av)</t>
  </si>
  <si>
    <t>No events for various thresholds</t>
  </si>
  <si>
    <t>(7 and 2)</t>
  </si>
  <si>
    <t>(2 and 1)</t>
  </si>
  <si>
    <t>(4 and 1)</t>
  </si>
  <si>
    <t>X threshold</t>
  </si>
  <si>
    <t>Y threshold</t>
  </si>
  <si>
    <t>Current targets</t>
  </si>
  <si>
    <t>(10 and 3)</t>
  </si>
  <si>
    <t>TasNetworks v4</t>
  </si>
  <si>
    <t>Revenue at risk</t>
  </si>
  <si>
    <t>+/- 0.3% AR</t>
  </si>
  <si>
    <t>&gt; 0.05 system minutes</t>
  </si>
  <si>
    <t>&gt; 1.0 sysmins</t>
  </si>
  <si>
    <t>&gt; 0.1 sysmins</t>
  </si>
  <si>
    <t>Loss of supply event frequency: &gt; x, y system minutes</t>
  </si>
  <si>
    <t>Total</t>
  </si>
  <si>
    <t>Average of LOS Duration</t>
  </si>
  <si>
    <t>minutes</t>
  </si>
  <si>
    <t>AOD average outage duration</t>
  </si>
  <si>
    <t>Fault outage rate lines</t>
  </si>
  <si>
    <t>Fault outage rate transformer</t>
  </si>
  <si>
    <t>Fault outage rate reactive plant</t>
  </si>
  <si>
    <t>FaOR fault outage rate</t>
  </si>
  <si>
    <t>ForcedOR fault outage rate</t>
  </si>
  <si>
    <t>Forced outage rate lines</t>
  </si>
  <si>
    <t>Forced outage rate transformer</t>
  </si>
  <si>
    <t>Forced outage rate reactive plant</t>
  </si>
  <si>
    <t>Calendar Year</t>
  </si>
  <si>
    <t>Parameter</t>
  </si>
  <si>
    <t>Failure protection system</t>
  </si>
  <si>
    <t>Material failure of SCADA</t>
  </si>
  <si>
    <t>Incorrect Isolation</t>
  </si>
  <si>
    <t>Proper Operation of Equipment</t>
  </si>
  <si>
    <t>Failure of protection system</t>
  </si>
  <si>
    <t>Results</t>
  </si>
  <si>
    <t>Incorrect operational isolation</t>
  </si>
  <si>
    <t>Total (Planned + Unplanned)</t>
  </si>
  <si>
    <t>(a)</t>
  </si>
  <si>
    <t>Planned</t>
  </si>
  <si>
    <t>(b)</t>
  </si>
  <si>
    <t>Unplanned</t>
  </si>
  <si>
    <t>Regulatory Period</t>
  </si>
  <si>
    <t>(RP)</t>
  </si>
  <si>
    <t>(a) + (b)</t>
  </si>
  <si>
    <t>(d)</t>
  </si>
  <si>
    <t>Capped unplanned count</t>
  </si>
  <si>
    <t>Min of Raw Unplanned or 0.17 x (M)</t>
  </si>
  <si>
    <t>Adjusted performance count</t>
  </si>
  <si>
    <t>planned + capped unplanned</t>
  </si>
  <si>
    <t>(e)</t>
  </si>
  <si>
    <t>RP 2009-14</t>
  </si>
  <si>
    <t>RP 2014-19</t>
  </si>
  <si>
    <t>Max</t>
  </si>
  <si>
    <t>Min</t>
  </si>
  <si>
    <t>Past submissions</t>
  </si>
  <si>
    <t>from result letter</t>
  </si>
  <si>
    <t>from audited template</t>
  </si>
  <si>
    <t>from 2017 YTD</t>
  </si>
  <si>
    <t>Average of 5 median</t>
  </si>
  <si>
    <t>Unplanned outage event limit (0.17 * M) =</t>
  </si>
  <si>
    <t>Dollars per Dispatch Interval ($/DI) =</t>
  </si>
  <si>
    <t>MAR =</t>
  </si>
  <si>
    <t>M =</t>
  </si>
  <si>
    <t>T =</t>
  </si>
  <si>
    <t>CYear</t>
  </si>
  <si>
    <t xml:space="preserve">Aug 2017  </t>
  </si>
  <si>
    <t xml:space="preserve">E0864   </t>
  </si>
  <si>
    <t>RB 44 kV C2 Feeder Circuit</t>
  </si>
  <si>
    <t xml:space="preserve">IR2200 Rosebery C252 44kV feeder tripped with lightning in area.
</t>
  </si>
  <si>
    <t xml:space="preserve">Sep 2017  </t>
  </si>
  <si>
    <t xml:space="preserve">IR2203 Arthurs Lake T1 110/22 kV transformer circuit tripped due to inter trip signal from Hydro while attempting to start pumps.
</t>
  </si>
  <si>
    <t xml:space="preserve">E0863   </t>
  </si>
  <si>
    <t>RB 44 kV A2 Feeder Circuit</t>
  </si>
  <si>
    <t>Overload</t>
  </si>
  <si>
    <t xml:space="preserve">IR2205 Rosebery 44 kV A252  feeder circuit was tripped following overload of T1 when T2 out of service for planned work.
</t>
  </si>
  <si>
    <t xml:space="preserve">E2036   </t>
  </si>
  <si>
    <t>FA-RB-NT-QT 110 kV Transmission Circuit</t>
  </si>
  <si>
    <t xml:space="preserve">IR2206 FA-RB-NT-QT 110 kV transmission circuit tripped with lightning in area causing loss of supply at Queenstown.
</t>
  </si>
  <si>
    <t xml:space="preserve">E0401   </t>
  </si>
  <si>
    <t>BU-PL 110 kV Transmission Circuit</t>
  </si>
  <si>
    <t xml:space="preserve">IR2207 BU-PL 110 kV transmission circuit tripped.
</t>
  </si>
  <si>
    <t xml:space="preserve">IR2208 Que T1 110/22 kV transformer circuit tripped due to cable fault
</t>
  </si>
  <si>
    <t xml:space="preserve">Oct 2017  </t>
  </si>
  <si>
    <t xml:space="preserve">IR2212 Arthurs Lake T1 11/6.6 kV transformer tripped due to third party operator error 
</t>
  </si>
  <si>
    <t xml:space="preserve">Nov 2017  </t>
  </si>
  <si>
    <t xml:space="preserve">E1703   </t>
  </si>
  <si>
    <t>CO 220 kV Bus SPS</t>
  </si>
  <si>
    <t xml:space="preserve">IR2218 Bell Bay Aluminium AUFLS sheme inadvertantly tripped during planned work.
</t>
  </si>
  <si>
    <t>Not In Wasp</t>
  </si>
  <si>
    <t xml:space="preserve">IR2222 AV-SM 110 kV transmission circuit tripped due to lightning.
</t>
  </si>
  <si>
    <t>Transient</t>
  </si>
  <si>
    <t>Lightning</t>
  </si>
  <si>
    <t>Environmental</t>
  </si>
  <si>
    <t>IR2225 PM-SH 220 kV transmission circuit tripped due to lightning.</t>
  </si>
  <si>
    <t>220</t>
  </si>
  <si>
    <t xml:space="preserve">E0291   </t>
  </si>
  <si>
    <t>PM-SH 220 kV Transmission Circuit</t>
  </si>
  <si>
    <t>Sustained</t>
  </si>
  <si>
    <t>IR2223 Farrell 220/110 kV T2 transformer circuit tripped, Cause is pending investigation.</t>
  </si>
  <si>
    <t>220/110</t>
  </si>
  <si>
    <t xml:space="preserve">E0705   </t>
  </si>
  <si>
    <t>FA 220/110 kV T2 Transformer Circuit</t>
  </si>
  <si>
    <t>IR2222 AV-SM 110 kV transmission circuit tripped due to lightning.</t>
  </si>
  <si>
    <t>110</t>
  </si>
  <si>
    <t>IR2221 SH-FA 1 &amp; 2 220 kV transmission circuits tripped due to lightning.</t>
  </si>
  <si>
    <t xml:space="preserve">E0539   </t>
  </si>
  <si>
    <t>SH-FA 2 220 kV Transmission Circuit</t>
  </si>
  <si>
    <t>Testing Error</t>
  </si>
  <si>
    <t>Operational</t>
  </si>
  <si>
    <t>IR2218 Bell Bay Aluminium AUFLS sheme inadvertantly tripped during planned work.</t>
  </si>
  <si>
    <t>PO-PM 3 220 kV Transmission Circuit</t>
  </si>
  <si>
    <t>E0261</t>
  </si>
  <si>
    <t>220kV</t>
  </si>
  <si>
    <t>ITOMS - Overhead Lines</t>
  </si>
  <si>
    <t>Third Party</t>
  </si>
  <si>
    <t xml:space="preserve">IR 2215 Poatina-Palmerston No 3 220 kV transmission circuit tripped due to intertrip signal sent from Poatina Power Station </t>
  </si>
  <si>
    <t xml:space="preserve">E0261   </t>
  </si>
  <si>
    <t>LI-CS 2 220 kV Transmission Circuit</t>
  </si>
  <si>
    <t>E0026</t>
  </si>
  <si>
    <t xml:space="preserve">IR2214 Liapootah-Chapel Street No 2 220 kV transmission circuit tripped and successfuly auto reclosed </t>
  </si>
  <si>
    <t xml:space="preserve">E0026   </t>
  </si>
  <si>
    <t>Circuit breaker</t>
  </si>
  <si>
    <t>BU-F652</t>
  </si>
  <si>
    <t>110KV</t>
  </si>
  <si>
    <t>ITOMS – Compensation Equipment</t>
  </si>
  <si>
    <t>Equipment Failure</t>
  </si>
  <si>
    <t>IIR 2213 Burnie Capacitor C1 failed (blue phase) and tripped circuit breaker F652.  The capacitor circuit was out of service for approximately 6 days</t>
  </si>
  <si>
    <t>Capacitor</t>
  </si>
  <si>
    <t xml:space="preserve">E1392   </t>
  </si>
  <si>
    <t>BU 110 kV C1 Capacitor Circuit</t>
  </si>
  <si>
    <t>E0293</t>
  </si>
  <si>
    <t>ITOMS – Transformer</t>
  </si>
  <si>
    <t xml:space="preserve">IR2212 Arthurs Lake T1 11/6.6 kV transformer tripped due to third party operator error </t>
  </si>
  <si>
    <t>110/6.6</t>
  </si>
  <si>
    <t>Fine</t>
  </si>
  <si>
    <t>E0401</t>
  </si>
  <si>
    <t xml:space="preserve">IR2211 Burnie-Port Latta 110 kV transmission circuit tripped and successfully auto reclosed </t>
  </si>
  <si>
    <t>HA 110/22 kV T4 Transformer Circuit</t>
  </si>
  <si>
    <t>E1424</t>
  </si>
  <si>
    <t>Poor Workmanship</t>
  </si>
  <si>
    <t xml:space="preserve">IR2210 Hadspen T4 tripped due to 22 kV cable failure (B phase) on transformer termination box </t>
  </si>
  <si>
    <t>110/22</t>
  </si>
  <si>
    <t xml:space="preserve">E1424   </t>
  </si>
  <si>
    <t>E0785</t>
  </si>
  <si>
    <t>IR2208 Que T1 110/22 kV transformer circuit tripped due to cable fault</t>
  </si>
  <si>
    <t xml:space="preserve">Norwood-Scottsdale transmission circuit tripped due to unknown reason and successfully auto reclosed after 8 seconds. As a result of transmission circuit tripping Derby D199NC runback scheme activated and reduced MRWF generation to acceptable level. </t>
  </si>
  <si>
    <t xml:space="preserve">IR2209 NW-SD 110 kV transmission circuit tripped, reclosed and tripped. </t>
  </si>
  <si>
    <t xml:space="preserve">E1497   </t>
  </si>
  <si>
    <t>NW-SD 110 kV Transmission Circuit</t>
  </si>
  <si>
    <t>IR2207 BU-PL 110 kV transmission circuit tripped.</t>
  </si>
  <si>
    <t>IR2206 FA-RB-NT-QT 110 kV transmission circuit tripped with lightning in area causing loss of supply at Queenstown.</t>
  </si>
  <si>
    <t>IR2205 Rosebery 44 kV A252  feeder circuit was tripped following overload of T1 when T2 out of service for planned work.</t>
  </si>
  <si>
    <t>44</t>
  </si>
  <si>
    <t>IR2204 QT-NT 110 kV transmission circuit (disposed line) tripped with lightning in area.</t>
  </si>
  <si>
    <t>IR2203 Arthurs Lake T1 110/22 kV transformer circuit tripped due to inter trip signal from Hydro while attempting to start pumps.</t>
  </si>
  <si>
    <t>IR2202 GT-TV 3 220 kV transmission circuit tripped due to intertrip from Tamar Valley power station.</t>
  </si>
  <si>
    <t xml:space="preserve">E1734   </t>
  </si>
  <si>
    <t>GT-TV 3 220 kV Transmission Circuit</t>
  </si>
  <si>
    <t>IR2198 BU-HM 110 kV transmission circuit tripped and autoreclosed with lightning in area.</t>
  </si>
  <si>
    <t>Suspect Lightning</t>
  </si>
  <si>
    <t>IR2200 Rosebery C252 44kV feeder tripped with lightning in area.</t>
  </si>
  <si>
    <t>IR2197 NW-SD-DE 110 kV transmission circuit tripped with lightning in area, also with DE-MR 110 kV transmission circuit.</t>
  </si>
  <si>
    <t xml:space="preserve">E1635   </t>
  </si>
  <si>
    <t>NW-SD-DE 110 kV Transmission Circuit</t>
  </si>
  <si>
    <t>Maintenance Error</t>
  </si>
  <si>
    <t>IR2196 Electrona 110/11 kV T1 transformer circuit tripped during planned work for protection testing, with 5 MW loss of supply.</t>
  </si>
  <si>
    <t>110/11</t>
  </si>
  <si>
    <t>Industrial</t>
  </si>
  <si>
    <t>Pollution</t>
  </si>
  <si>
    <t>IR2194 LF-RI 2 110 kV transmission line ciruit tripped and autoreclosed twice due to pollution combined with fog and caused load shedding at Nyrstar and Norske.</t>
  </si>
  <si>
    <t xml:space="preserve">E1072   </t>
  </si>
  <si>
    <t>LF-RI 2 110 kV Transmission Circuit</t>
  </si>
  <si>
    <t>Bird(s)</t>
  </si>
  <si>
    <t>IR2193 WA-BW 110 kV transmission line circuit tripped and auto reclosed due to wildlife.</t>
  </si>
  <si>
    <t xml:space="preserve">E0001   </t>
  </si>
  <si>
    <t>WA-BW 110 kV Transmission Circuit</t>
  </si>
  <si>
    <t>Wind / Waterborne Debris</t>
  </si>
  <si>
    <t>IR2191 KR-HR-KE 110 kV transmission circuit tripped due to bark on line.</t>
  </si>
  <si>
    <t>DNSP</t>
  </si>
  <si>
    <t>IR2190 Waddamana 110/22 kV T1 transformer circuit tripped due to fault on distribution feeder.</t>
  </si>
  <si>
    <t>IR2187 Tamar Valley power station (internally) trippedcausing GCS operation and sheeding of load by Bell Bay Aluminium.</t>
  </si>
  <si>
    <t>IR2186 Savage River 22 kV G feeder tripped due to fault on customer section of feeder.</t>
  </si>
  <si>
    <t>22</t>
  </si>
  <si>
    <t>IR2184 Hadspen 110/22 kV T4 transformer circuit tripped due to 22 kV cable failure.</t>
  </si>
  <si>
    <t>IR2181 PM-SH 220 kV transmission corcuit tripped at the same time as Basslink with lightning in area.</t>
  </si>
  <si>
    <t>IR2180 Risdon 110 kV C3 capacitor tripped due to failure of protection system.</t>
  </si>
  <si>
    <t xml:space="preserve">E1755   </t>
  </si>
  <si>
    <t>RI 110 kV C3 Capacitor Circuit</t>
  </si>
  <si>
    <t>IR2179 Boyer D352 circuit breaker tripped due to operational error causing loss of supply.</t>
  </si>
  <si>
    <t>6.6</t>
  </si>
  <si>
    <t>Blue phase cable termination failed on secondary side (22 kV) of T4. At this point blue phase 22kV connection from T4 to D552 is supplied via two cables only. The other two phases still have three cable connections each.</t>
  </si>
  <si>
    <t>Transmission Network Parent Asset</t>
  </si>
  <si>
    <t>TRANNET</t>
  </si>
  <si>
    <t xml:space="preserve">IR2178 Hadspen 110/22 kV T4 transformer circuit tripped due to a cable termination failure on blue phase of secondary side (22 kV side) </t>
  </si>
  <si>
    <t xml:space="preserve">Norwood-Scottsdale 110 kV and Norwood-Scottsdale-Derby 110 kV transmission circuit tripped due to lightning strike. </t>
  </si>
  <si>
    <t>IR2177 NW-SD 110 kV transmission circuit tripped and auto reclosed, pending investigation.</t>
  </si>
  <si>
    <t>A bulging capacitor can on top row of C2 was identified during visual inspection.</t>
  </si>
  <si>
    <t>GT C2</t>
  </si>
  <si>
    <t>OG0666</t>
  </si>
  <si>
    <t>IR2176 George Town 220 kV C2 capacitor circuit failed due to a faulty and bulging capacitor can.</t>
  </si>
  <si>
    <t xml:space="preserve">E0505   </t>
  </si>
  <si>
    <t>GT 220 kV C2 Capacitor Circuit</t>
  </si>
  <si>
    <t xml:space="preserve">A blue phase cable termination on 33 kV side of T4 (110/33 kV) was damaged.  </t>
  </si>
  <si>
    <t>KI 110/33 kV T4 Transformer Circuit</t>
  </si>
  <si>
    <t>E1852</t>
  </si>
  <si>
    <t>IR2175 Kingston 110/33 kV T4 transformer circuit tripped due to restrricted earth fault operation caused by a cable termination failure on 33 kV side of T4</t>
  </si>
  <si>
    <t>110/33</t>
  </si>
  <si>
    <t xml:space="preserve">E1852   </t>
  </si>
  <si>
    <t>IR2173 Basslink tripped due to equipment failure at Loy Yang end. Load shed 387 MW by BBA, TEMCO, Nyrstar, Norske Skog.</t>
  </si>
  <si>
    <t>Power transformer</t>
  </si>
  <si>
    <t>QU-T1</t>
  </si>
  <si>
    <t>IR2172 Que T1 110/22 kV transformer tripped due to protection relay mal-operation.</t>
  </si>
  <si>
    <t>IR2171 CS-KI-KR 110 kV transmission circuit tripped due to lightning. Norske skog and Nyrstar shed load due to power quality issues.</t>
  </si>
  <si>
    <t xml:space="preserve">E1955   </t>
  </si>
  <si>
    <t>CS-KI-KR 110 kV Transmission Circuit</t>
  </si>
  <si>
    <t>IR2169 SH-PA-UL 110 kV transmission circuit tripped and autoreclosed.</t>
  </si>
  <si>
    <t xml:space="preserve">E1953   </t>
  </si>
  <si>
    <t>SH-PA-UL 110 kV Transmission Circuit</t>
  </si>
  <si>
    <t>Phase</t>
  </si>
  <si>
    <t>Trip Mode</t>
  </si>
  <si>
    <t>Protection Type</t>
  </si>
  <si>
    <t>WASP Data Finalised</t>
  </si>
  <si>
    <t>Telecommunications Failure</t>
  </si>
  <si>
    <t>Fire Start</t>
  </si>
  <si>
    <t>ScriptCalc Problem</t>
  </si>
  <si>
    <t>NCSPS / FCSPS Operation</t>
  </si>
  <si>
    <t>UFLS / UVLS Operation</t>
  </si>
  <si>
    <t>SPS Operation</t>
  </si>
  <si>
    <t>Correct Lightning Tool Operation</t>
  </si>
  <si>
    <t>Earth Fault</t>
  </si>
  <si>
    <t>Blue Phase Fault</t>
  </si>
  <si>
    <t>White Phase Fault</t>
  </si>
  <si>
    <t>Red Phase Fault</t>
  </si>
  <si>
    <t>Contractor Error</t>
  </si>
  <si>
    <t>Protection Problem</t>
  </si>
  <si>
    <t>Sustained / Transient</t>
  </si>
  <si>
    <t>Weather</t>
  </si>
  <si>
    <t>Failed Component</t>
  </si>
  <si>
    <t>Fault Location</t>
  </si>
  <si>
    <t>Fault Location Asset ID</t>
  </si>
  <si>
    <t>Instigator</t>
  </si>
  <si>
    <t>ITOMS Voltage</t>
  </si>
  <si>
    <t>ITOMS Category</t>
  </si>
  <si>
    <t>Incorrect Op</t>
  </si>
  <si>
    <t>Failure of SCADA</t>
  </si>
  <si>
    <t>Failure of PS</t>
  </si>
  <si>
    <t>Tertiary Cause</t>
  </si>
  <si>
    <t>Secondary Cause</t>
  </si>
  <si>
    <t>Primary Cause</t>
  </si>
  <si>
    <t>Interruption Type</t>
  </si>
  <si>
    <t>Description</t>
  </si>
  <si>
    <t>MW min Lost</t>
  </si>
  <si>
    <t>Duration</t>
  </si>
  <si>
    <t>Actual Close</t>
  </si>
  <si>
    <t>Actual Open</t>
  </si>
  <si>
    <t>Planned Close</t>
  </si>
  <si>
    <t>Planned Open</t>
  </si>
  <si>
    <t>Circuit Voltage</t>
  </si>
  <si>
    <t>Circuit Type</t>
  </si>
  <si>
    <t>Circuit ID</t>
  </si>
  <si>
    <t>Circuit Name</t>
  </si>
  <si>
    <t>Outage Listing between 1/1/2017 and 12/31/2017</t>
  </si>
  <si>
    <t>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</si>
</sst>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quot;$&quot;* #,##0.00_);_(&quot;$&quot;* \(#,##0.00\);_(&quot;$&quot;* &quot;-&quot;??_);_(@_)"/>
    <numFmt numFmtId="165" formatCode="_(* #,##0.00_);_(* \(#,##0.00\);_(* &quot;-&quot;??_);_(@_)"/>
    <numFmt numFmtId="166" formatCode="[$-10409]dd/mm/yyyy\ hh:mm:ss"/>
    <numFmt numFmtId="167" formatCode="[$-10409]0;\-0;&quot;0&quot;"/>
    <numFmt numFmtId="168" formatCode="[$-10409]0.0000;\-0.0000;&quot;0.00&quot;"/>
    <numFmt numFmtId="169" formatCode=";;;"/>
    <numFmt numFmtId="170" formatCode="_-[$€-2]* #,##0.00_-;\-[$€-2]* #,##0.00_-;_-[$€-2]* &quot;-&quot;??_-"/>
    <numFmt numFmtId="171" formatCode="_-&quot;$&quot;* #,##0_-;\-&quot;$&quot;* #,##0_-;_-&quot;$&quot;* &quot;-&quot;??_-;_-@_-"/>
    <numFmt numFmtId="172" formatCode="[$-10409]0.00"/>
    <numFmt numFmtId="173" formatCode="[$-10409]dd/mm/yyyy\ hh:mm"/>
  </numFmts>
  <fonts count="33" x14ac:knownFonts="1">
    <font>
      <sz val="10"/>
      <name val="Arial"/>
    </font>
    <font>
      <sz val="11"/>
      <color theme="1"/>
      <name val="Calibri"/>
      <family val="2"/>
      <scheme val="minor"/>
    </font>
    <font>
      <sz val="10"/>
      <name val="Arial"/>
      <family val="2"/>
    </font>
    <font>
      <sz val="11"/>
      <name val="Calibri"/>
      <family val="2"/>
    </font>
    <font>
      <sz val="10"/>
      <name val="Arial"/>
      <family val="2"/>
    </font>
    <font>
      <sz val="7"/>
      <name val="Times New Roman"/>
      <family val="1"/>
    </font>
    <font>
      <sz val="11"/>
      <color indexed="8"/>
      <name val="Calibri"/>
      <family val="2"/>
    </font>
    <font>
      <u/>
      <sz val="10"/>
      <color indexed="12"/>
      <name val="Arial"/>
      <family val="2"/>
    </font>
    <font>
      <sz val="11"/>
      <color indexed="8"/>
      <name val="Calibri"/>
      <family val="2"/>
    </font>
    <font>
      <sz val="8"/>
      <name val="Comic Sans MS"/>
      <family val="4"/>
    </font>
    <font>
      <sz val="8"/>
      <color indexed="12"/>
      <name val="Comic Sans MS"/>
      <family val="4"/>
    </font>
    <font>
      <b/>
      <sz val="15"/>
      <color indexed="62"/>
      <name val="Calibri"/>
      <family val="2"/>
    </font>
    <font>
      <b/>
      <sz val="11"/>
      <color indexed="62"/>
      <name val="Calibri"/>
      <family val="2"/>
    </font>
    <font>
      <sz val="10"/>
      <name val="Arial"/>
      <family val="2"/>
    </font>
    <font>
      <sz val="11"/>
      <color theme="1"/>
      <name val="Calibri"/>
      <family val="2"/>
      <scheme val="minor"/>
    </font>
    <font>
      <sz val="11"/>
      <color theme="0"/>
      <name val="Calibri"/>
      <family val="2"/>
      <scheme val="minor"/>
    </font>
    <font>
      <sz val="11"/>
      <color indexed="1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3"/>
      <color indexed="62"/>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0"/>
      <name val="Arial"/>
      <family val="2"/>
    </font>
    <font>
      <sz val="9"/>
      <color indexed="81"/>
      <name val="Tahoma"/>
      <family val="2"/>
    </font>
    <font>
      <b/>
      <sz val="9"/>
      <color indexed="81"/>
      <name val="Tahoma"/>
      <family val="2"/>
    </font>
    <font>
      <sz val="10"/>
      <name val="Arial"/>
      <family val="2"/>
    </font>
    <font>
      <sz val="8"/>
      <color indexed="8"/>
      <name val="Arial"/>
      <family val="2"/>
    </font>
    <font>
      <sz val="8"/>
      <color indexed="8"/>
      <name val="Arial"/>
      <charset val="1"/>
    </font>
    <font>
      <b/>
      <sz val="8"/>
      <color indexed="8"/>
      <name val="Arial"/>
      <charset val="1"/>
    </font>
    <font>
      <b/>
      <sz val="11.95"/>
      <color indexed="8"/>
      <name val="Arial"/>
      <charset val="1"/>
    </font>
  </fonts>
  <fills count="3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53"/>
      </patternFill>
    </fill>
    <fill>
      <patternFill patternType="solid">
        <fgColor indexed="5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rgb="FFFFC7CE"/>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theme="4"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9"/>
        <bgColor indexed="0"/>
      </patternFill>
    </fill>
  </fills>
  <borders count="30">
    <border>
      <left/>
      <right/>
      <top/>
      <bottom/>
      <diagonal/>
    </border>
    <border>
      <left/>
      <right/>
      <top/>
      <bottom style="thick">
        <color indexed="49"/>
      </bottom>
      <diagonal/>
    </border>
    <border>
      <left/>
      <right/>
      <top/>
      <bottom style="medium">
        <color indexed="4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double">
        <color rgb="FFFF8001"/>
      </bottom>
      <diagonal/>
    </border>
    <border>
      <left style="hair">
        <color auto="1"/>
      </left>
      <right style="hair">
        <color auto="1"/>
      </right>
      <top style="hair">
        <color auto="1"/>
      </top>
      <bottom style="hair">
        <color auto="1"/>
      </bottom>
      <diagonal/>
    </border>
    <border>
      <left style="thin">
        <color indexed="8"/>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thin">
        <color indexed="8"/>
      </right>
      <top style="dotted">
        <color indexed="8"/>
      </top>
      <bottom style="dotted">
        <color indexed="8"/>
      </bottom>
      <diagonal/>
    </border>
    <border>
      <left style="thin">
        <color indexed="8"/>
      </left>
      <right/>
      <top style="thin">
        <color indexed="8"/>
      </top>
      <bottom/>
      <diagonal/>
    </border>
    <border>
      <left style="thin">
        <color indexed="65"/>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dotted">
        <color indexed="8"/>
      </left>
      <right style="thin">
        <color indexed="8"/>
      </right>
      <top style="dotted">
        <color indexed="8"/>
      </top>
      <bottom style="thin">
        <color indexed="8"/>
      </bottom>
      <diagonal/>
    </border>
    <border>
      <left style="dotted">
        <color indexed="8"/>
      </left>
      <right style="dotted">
        <color indexed="8"/>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style="dotted">
        <color indexed="8"/>
      </left>
      <right style="thin">
        <color indexed="8"/>
      </right>
      <top style="dotted">
        <color indexed="8"/>
      </top>
      <bottom style="thick">
        <color indexed="10"/>
      </bottom>
      <diagonal/>
    </border>
    <border>
      <left style="dotted">
        <color indexed="8"/>
      </left>
      <right style="dotted">
        <color indexed="8"/>
      </right>
      <top style="dotted">
        <color indexed="8"/>
      </top>
      <bottom style="thick">
        <color indexed="10"/>
      </bottom>
      <diagonal/>
    </border>
    <border>
      <left style="thin">
        <color indexed="8"/>
      </left>
      <right style="dotted">
        <color indexed="8"/>
      </right>
      <top style="dotted">
        <color indexed="8"/>
      </top>
      <bottom style="thick">
        <color indexed="10"/>
      </bottom>
      <diagonal/>
    </border>
    <border>
      <left/>
      <right style="thin">
        <color indexed="8"/>
      </right>
      <top style="thick">
        <color indexed="8"/>
      </top>
      <bottom style="thick">
        <color indexed="10"/>
      </bottom>
      <diagonal/>
    </border>
    <border>
      <left/>
      <right/>
      <top style="thick">
        <color indexed="8"/>
      </top>
      <bottom style="thick">
        <color indexed="10"/>
      </bottom>
      <diagonal/>
    </border>
    <border>
      <left style="thin">
        <color indexed="8"/>
      </left>
      <right style="dotted">
        <color indexed="8"/>
      </right>
      <top style="thick">
        <color indexed="8"/>
      </top>
      <bottom style="thick">
        <color indexed="10"/>
      </bottom>
      <diagonal/>
    </border>
  </borders>
  <cellStyleXfs count="10657">
    <xf numFmtId="0" fontId="0" fillId="0" borderId="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5" fillId="7" borderId="0" applyNumberFormat="0" applyBorder="0" applyAlignment="0" applyProtection="0"/>
    <xf numFmtId="0" fontId="15" fillId="1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15"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16" borderId="0" applyNumberFormat="0" applyBorder="0" applyAlignment="0" applyProtection="0"/>
    <xf numFmtId="0" fontId="15" fillId="9"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6" fillId="19" borderId="0" applyNumberFormat="0" applyBorder="0" applyAlignment="0" applyProtection="0"/>
    <xf numFmtId="0" fontId="17" fillId="2" borderId="3" applyNumberFormat="0" applyAlignment="0" applyProtection="0"/>
    <xf numFmtId="0" fontId="18" fillId="20" borderId="4" applyNumberFormat="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9" fillId="0" borderId="0" applyFont="0" applyFill="0" applyBorder="0" applyAlignment="0" applyProtection="0"/>
    <xf numFmtId="165" fontId="4" fillId="0" borderId="0" applyFont="0" applyFill="0" applyBorder="0" applyAlignment="0" applyProtection="0"/>
    <xf numFmtId="165" fontId="9" fillId="0" borderId="0" applyFont="0" applyFill="0" applyBorder="0" applyAlignment="0" applyProtection="0"/>
    <xf numFmtId="165" fontId="4"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4" fontId="9"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2"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0" fontId="19" fillId="0" borderId="0" applyNumberFormat="0" applyFill="0" applyBorder="0" applyAlignment="0" applyProtection="0"/>
    <xf numFmtId="0" fontId="20" fillId="21" borderId="0" applyNumberFormat="0" applyBorder="0" applyAlignment="0" applyProtection="0"/>
    <xf numFmtId="0" fontId="11" fillId="0" borderId="1" applyNumberFormat="0" applyFill="0" applyAlignment="0" applyProtection="0"/>
    <xf numFmtId="0" fontId="21" fillId="0" borderId="5"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0" fillId="0" borderId="0" applyProtection="0">
      <alignment horizontal="center"/>
    </xf>
    <xf numFmtId="169" fontId="10" fillId="0" borderId="0" applyProtection="0">
      <alignment horizontal="center"/>
    </xf>
    <xf numFmtId="0" fontId="7" fillId="0" borderId="0" applyNumberFormat="0" applyFill="0" applyBorder="0" applyAlignment="0" applyProtection="0">
      <alignment vertical="top"/>
      <protection locked="0"/>
    </xf>
    <xf numFmtId="0" fontId="22" fillId="22" borderId="3" applyNumberFormat="0" applyAlignment="0" applyProtection="0"/>
    <xf numFmtId="0" fontId="22" fillId="22" borderId="3"/>
    <xf numFmtId="0" fontId="23" fillId="0" borderId="6" applyNumberFormat="0" applyFill="0" applyAlignment="0" applyProtection="0"/>
    <xf numFmtId="0" fontId="24" fillId="23"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28" fillId="0" borderId="0" applyFont="0" applyFill="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08">
    <xf numFmtId="0" fontId="0" fillId="0" borderId="0" xfId="0"/>
    <xf numFmtId="0" fontId="0" fillId="0" borderId="0" xfId="0" applyAlignment="1">
      <alignment horizontal="right"/>
    </xf>
    <xf numFmtId="0" fontId="25" fillId="0" borderId="0" xfId="0" applyFont="1"/>
    <xf numFmtId="0" fontId="0" fillId="24" borderId="0" xfId="0" applyFill="1"/>
    <xf numFmtId="0" fontId="25" fillId="0" borderId="0" xfId="0" applyFont="1"/>
    <xf numFmtId="0" fontId="0" fillId="0" borderId="0" xfId="0" applyFill="1"/>
    <xf numFmtId="0" fontId="2" fillId="24" borderId="0" xfId="0" applyFont="1" applyFill="1"/>
    <xf numFmtId="0" fontId="0" fillId="0" borderId="0" xfId="0" applyAlignment="1">
      <alignment wrapText="1"/>
    </xf>
    <xf numFmtId="0" fontId="0" fillId="25" borderId="0" xfId="0" applyFill="1" applyAlignment="1">
      <alignment horizontal="center"/>
    </xf>
    <xf numFmtId="0" fontId="2" fillId="25" borderId="0" xfId="0" applyFont="1" applyFill="1" applyAlignment="1">
      <alignment horizontal="center" wrapText="1"/>
    </xf>
    <xf numFmtId="0" fontId="2" fillId="25" borderId="0" xfId="0" applyFont="1" applyFill="1" applyAlignment="1">
      <alignment horizontal="center"/>
    </xf>
    <xf numFmtId="0" fontId="0" fillId="0" borderId="0" xfId="0"/>
    <xf numFmtId="0" fontId="0" fillId="0" borderId="0" xfId="0"/>
    <xf numFmtId="0" fontId="2" fillId="0" borderId="0" xfId="0" applyFont="1"/>
    <xf numFmtId="0" fontId="0" fillId="0" borderId="0" xfId="0"/>
    <xf numFmtId="0" fontId="0" fillId="26" borderId="0" xfId="0" applyFill="1"/>
    <xf numFmtId="0" fontId="2" fillId="26" borderId="0" xfId="0" applyFont="1" applyFill="1"/>
    <xf numFmtId="0" fontId="0" fillId="27" borderId="0" xfId="0" applyFill="1"/>
    <xf numFmtId="0" fontId="2" fillId="27" borderId="0" xfId="0" applyFont="1" applyFill="1"/>
    <xf numFmtId="0" fontId="0" fillId="28" borderId="0" xfId="0" applyFill="1"/>
    <xf numFmtId="0" fontId="2" fillId="28" borderId="0" xfId="0" applyFont="1" applyFill="1"/>
    <xf numFmtId="0" fontId="2" fillId="0" borderId="0" xfId="0" applyFont="1" applyAlignment="1">
      <alignment horizontal="right"/>
    </xf>
    <xf numFmtId="0" fontId="2" fillId="25" borderId="0" xfId="0" applyFont="1" applyFill="1"/>
    <xf numFmtId="0" fontId="0" fillId="25" borderId="0" xfId="0" applyFill="1"/>
    <xf numFmtId="0" fontId="2" fillId="29" borderId="0" xfId="0" applyFont="1" applyFill="1"/>
    <xf numFmtId="1" fontId="0" fillId="29" borderId="0" xfId="0" applyNumberFormat="1" applyFill="1"/>
    <xf numFmtId="0" fontId="0" fillId="29" borderId="0" xfId="0" applyFill="1"/>
    <xf numFmtId="171" fontId="0" fillId="0" borderId="0" xfId="5363" applyNumberFormat="1" applyFont="1"/>
    <xf numFmtId="171" fontId="0" fillId="0" borderId="0" xfId="0" applyNumberFormat="1"/>
    <xf numFmtId="0" fontId="0" fillId="25" borderId="0" xfId="0" applyFill="1" applyAlignment="1">
      <alignment horizontal="right"/>
    </xf>
    <xf numFmtId="0" fontId="0" fillId="0" borderId="0" xfId="0"/>
    <xf numFmtId="0" fontId="0" fillId="0" borderId="0" xfId="0" applyAlignment="1">
      <alignment horizontal="right"/>
    </xf>
    <xf numFmtId="0" fontId="0" fillId="24" borderId="0" xfId="0" applyFill="1"/>
    <xf numFmtId="0" fontId="0" fillId="0" borderId="0" xfId="0"/>
    <xf numFmtId="0" fontId="0" fillId="24" borderId="0" xfId="0" applyFill="1"/>
    <xf numFmtId="0" fontId="0" fillId="0" borderId="0" xfId="0"/>
    <xf numFmtId="0" fontId="0" fillId="0" borderId="0" xfId="0" applyAlignment="1">
      <alignment horizontal="right"/>
    </xf>
    <xf numFmtId="0" fontId="0" fillId="24" borderId="0" xfId="0" applyFill="1"/>
    <xf numFmtId="0" fontId="0" fillId="0" borderId="0" xfId="0"/>
    <xf numFmtId="0" fontId="0" fillId="0" borderId="0" xfId="0" applyAlignment="1">
      <alignment horizontal="right"/>
    </xf>
    <xf numFmtId="0" fontId="0" fillId="24" borderId="0" xfId="0" applyFill="1"/>
    <xf numFmtId="0" fontId="0" fillId="0" borderId="0" xfId="0"/>
    <xf numFmtId="0" fontId="0" fillId="0" borderId="0" xfId="0" applyAlignment="1">
      <alignment horizontal="right"/>
    </xf>
    <xf numFmtId="0" fontId="2" fillId="24" borderId="0" xfId="0" applyFont="1" applyFill="1"/>
    <xf numFmtId="0" fontId="0" fillId="0" borderId="0" xfId="0"/>
    <xf numFmtId="0" fontId="0" fillId="24" borderId="0" xfId="0" applyFill="1"/>
    <xf numFmtId="0" fontId="0" fillId="0" borderId="0" xfId="0"/>
    <xf numFmtId="0" fontId="0" fillId="24" borderId="0" xfId="0" applyFill="1"/>
    <xf numFmtId="0" fontId="0" fillId="0" borderId="0" xfId="0"/>
    <xf numFmtId="0" fontId="0" fillId="0" borderId="0" xfId="0" applyAlignment="1">
      <alignment horizontal="right"/>
    </xf>
    <xf numFmtId="0" fontId="2" fillId="24" borderId="0" xfId="0" applyFont="1" applyFill="1"/>
    <xf numFmtId="0" fontId="0" fillId="0" borderId="0" xfId="0"/>
    <xf numFmtId="0" fontId="0" fillId="0" borderId="0" xfId="0"/>
    <xf numFmtId="0" fontId="0" fillId="0" borderId="7" xfId="0" applyBorder="1"/>
    <xf numFmtId="22" fontId="0" fillId="0" borderId="7" xfId="0" applyNumberFormat="1" applyBorder="1"/>
    <xf numFmtId="0" fontId="29" fillId="30" borderId="8" xfId="0" applyFont="1" applyFill="1" applyBorder="1" applyAlignment="1" applyProtection="1">
      <alignment vertical="top" wrapText="1" readingOrder="1"/>
      <protection locked="0"/>
    </xf>
    <xf numFmtId="0" fontId="29" fillId="30" borderId="9" xfId="0" applyFont="1" applyFill="1" applyBorder="1" applyAlignment="1" applyProtection="1">
      <alignment vertical="top" wrapText="1" readingOrder="1"/>
      <protection locked="0"/>
    </xf>
    <xf numFmtId="166" fontId="29" fillId="30" borderId="9" xfId="0" applyNumberFormat="1" applyFont="1" applyFill="1" applyBorder="1" applyAlignment="1" applyProtection="1">
      <alignment vertical="top" wrapText="1" readingOrder="1"/>
      <protection locked="0"/>
    </xf>
    <xf numFmtId="167" fontId="29" fillId="30" borderId="9" xfId="0" applyNumberFormat="1" applyFont="1" applyFill="1" applyBorder="1" applyAlignment="1" applyProtection="1">
      <alignment vertical="top" wrapText="1" readingOrder="1"/>
      <protection locked="0"/>
    </xf>
    <xf numFmtId="0" fontId="29" fillId="30" borderId="10" xfId="0" applyFont="1" applyFill="1" applyBorder="1" applyAlignment="1" applyProtection="1">
      <alignment vertical="top" wrapText="1" readingOrder="1"/>
      <protection locked="0"/>
    </xf>
    <xf numFmtId="168" fontId="29" fillId="30" borderId="9" xfId="0" applyNumberFormat="1" applyFont="1" applyFill="1" applyBorder="1" applyAlignment="1" applyProtection="1">
      <alignment vertical="top" wrapText="1" readingOrder="1"/>
      <protection locked="0"/>
    </xf>
    <xf numFmtId="0" fontId="0" fillId="0" borderId="11" xfId="0" applyBorder="1"/>
    <xf numFmtId="0" fontId="0" fillId="0" borderId="11" xfId="0" pivotButton="1" applyBorder="1"/>
    <xf numFmtId="0" fontId="0" fillId="0" borderId="12" xfId="0" applyBorder="1"/>
    <xf numFmtId="0" fontId="0" fillId="0" borderId="13" xfId="0" applyBorder="1"/>
    <xf numFmtId="166" fontId="0" fillId="0" borderId="11" xfId="0" applyNumberFormat="1" applyBorder="1"/>
    <xf numFmtId="0" fontId="0" fillId="0" borderId="11" xfId="0" applyNumberFormat="1" applyBorder="1"/>
    <xf numFmtId="0" fontId="0" fillId="0" borderId="13" xfId="0" applyNumberFormat="1" applyBorder="1"/>
    <xf numFmtId="166" fontId="0" fillId="0" borderId="14" xfId="0" applyNumberFormat="1" applyBorder="1"/>
    <xf numFmtId="0" fontId="0" fillId="0" borderId="14" xfId="0" applyNumberFormat="1" applyBorder="1"/>
    <xf numFmtId="0" fontId="0" fillId="0" borderId="15" xfId="0" applyNumberFormat="1" applyBorder="1"/>
    <xf numFmtId="166" fontId="0" fillId="0" borderId="16" xfId="0" applyNumberFormat="1" applyBorder="1"/>
    <xf numFmtId="0" fontId="0" fillId="0" borderId="16" xfId="0" applyNumberFormat="1" applyBorder="1"/>
    <xf numFmtId="0" fontId="0" fillId="0" borderId="17" xfId="0" applyNumberFormat="1" applyBorder="1"/>
    <xf numFmtId="0" fontId="0" fillId="0" borderId="18" xfId="0" pivotButton="1" applyBorder="1"/>
    <xf numFmtId="0" fontId="0" fillId="0" borderId="18" xfId="0" applyBorder="1"/>
    <xf numFmtId="0" fontId="0" fillId="0" borderId="19" xfId="0" applyBorder="1"/>
    <xf numFmtId="1" fontId="0" fillId="0" borderId="19" xfId="0" applyNumberFormat="1" applyBorder="1"/>
    <xf numFmtId="0" fontId="0" fillId="0" borderId="14" xfId="0" applyBorder="1"/>
    <xf numFmtId="1" fontId="0" fillId="0" borderId="20" xfId="0" applyNumberFormat="1" applyBorder="1"/>
    <xf numFmtId="0" fontId="0" fillId="0" borderId="16" xfId="0" applyBorder="1"/>
    <xf numFmtId="1" fontId="0" fillId="0" borderId="18" xfId="0" applyNumberFormat="1" applyBorder="1"/>
    <xf numFmtId="0" fontId="0" fillId="0" borderId="0" xfId="0" quotePrefix="1"/>
    <xf numFmtId="0" fontId="0" fillId="0" borderId="0" xfId="0"/>
    <xf numFmtId="0" fontId="30" fillId="30" borderId="21" xfId="0" applyFont="1" applyFill="1" applyBorder="1" applyAlignment="1" applyProtection="1">
      <alignment vertical="top" wrapText="1" readingOrder="1"/>
      <protection locked="0"/>
    </xf>
    <xf numFmtId="0" fontId="30" fillId="30" borderId="22" xfId="0" applyFont="1" applyFill="1" applyBorder="1" applyAlignment="1" applyProtection="1">
      <alignment vertical="top" wrapText="1" readingOrder="1"/>
      <protection locked="0"/>
    </xf>
    <xf numFmtId="0" fontId="30" fillId="30" borderId="22" xfId="0" applyFont="1" applyFill="1" applyBorder="1" applyAlignment="1" applyProtection="1">
      <alignment horizontal="left" vertical="top" wrapText="1" readingOrder="1"/>
      <protection locked="0"/>
    </xf>
    <xf numFmtId="172" fontId="30" fillId="30" borderId="22" xfId="0" applyNumberFormat="1" applyFont="1" applyFill="1" applyBorder="1" applyAlignment="1" applyProtection="1">
      <alignment horizontal="right" vertical="top" wrapText="1" readingOrder="1"/>
      <protection locked="0"/>
    </xf>
    <xf numFmtId="0" fontId="30" fillId="30" borderId="22" xfId="0" applyFont="1" applyFill="1" applyBorder="1" applyAlignment="1" applyProtection="1">
      <alignment horizontal="right" vertical="top" wrapText="1" readingOrder="1"/>
      <protection locked="0"/>
    </xf>
    <xf numFmtId="173" fontId="30" fillId="30" borderId="22" xfId="0" applyNumberFormat="1" applyFont="1" applyFill="1" applyBorder="1" applyAlignment="1" applyProtection="1">
      <alignment vertical="top" wrapText="1" readingOrder="1"/>
      <protection locked="0"/>
    </xf>
    <xf numFmtId="0" fontId="30" fillId="30" borderId="23" xfId="0" applyFont="1" applyFill="1" applyBorder="1" applyAlignment="1" applyProtection="1">
      <alignment vertical="top" wrapText="1" readingOrder="1"/>
      <protection locked="0"/>
    </xf>
    <xf numFmtId="0" fontId="30" fillId="30" borderId="10" xfId="0" applyFont="1" applyFill="1" applyBorder="1" applyAlignment="1" applyProtection="1">
      <alignment vertical="top" wrapText="1" readingOrder="1"/>
      <protection locked="0"/>
    </xf>
    <xf numFmtId="0" fontId="30" fillId="30" borderId="9" xfId="0" applyFont="1" applyFill="1" applyBorder="1" applyAlignment="1" applyProtection="1">
      <alignment vertical="top" wrapText="1" readingOrder="1"/>
      <protection locked="0"/>
    </xf>
    <xf numFmtId="0" fontId="30" fillId="30" borderId="9" xfId="0" applyFont="1" applyFill="1" applyBorder="1" applyAlignment="1" applyProtection="1">
      <alignment horizontal="left" vertical="top" wrapText="1" readingOrder="1"/>
      <protection locked="0"/>
    </xf>
    <xf numFmtId="172" fontId="30" fillId="30" borderId="9" xfId="0" applyNumberFormat="1" applyFont="1" applyFill="1" applyBorder="1" applyAlignment="1" applyProtection="1">
      <alignment horizontal="right" vertical="top" wrapText="1" readingOrder="1"/>
      <protection locked="0"/>
    </xf>
    <xf numFmtId="0" fontId="30" fillId="30" borderId="9" xfId="0" applyFont="1" applyFill="1" applyBorder="1" applyAlignment="1" applyProtection="1">
      <alignment horizontal="right" vertical="top" wrapText="1" readingOrder="1"/>
      <protection locked="0"/>
    </xf>
    <xf numFmtId="173" fontId="30" fillId="30" borderId="9" xfId="0" applyNumberFormat="1" applyFont="1" applyFill="1" applyBorder="1" applyAlignment="1" applyProtection="1">
      <alignment vertical="top" wrapText="1" readingOrder="1"/>
      <protection locked="0"/>
    </xf>
    <xf numFmtId="0" fontId="30" fillId="30" borderId="8" xfId="0" applyFont="1" applyFill="1" applyBorder="1" applyAlignment="1" applyProtection="1">
      <alignment vertical="top" wrapText="1" readingOrder="1"/>
      <protection locked="0"/>
    </xf>
    <xf numFmtId="0" fontId="31" fillId="30" borderId="24" xfId="0" applyFont="1" applyFill="1" applyBorder="1" applyAlignment="1" applyProtection="1">
      <alignment vertical="top" wrapText="1" readingOrder="1"/>
      <protection locked="0"/>
    </xf>
    <xf numFmtId="0" fontId="31" fillId="30" borderId="25" xfId="0" applyFont="1" applyFill="1" applyBorder="1" applyAlignment="1" applyProtection="1">
      <alignment vertical="top" wrapText="1" readingOrder="1"/>
      <protection locked="0"/>
    </xf>
    <xf numFmtId="0" fontId="31" fillId="30" borderId="25" xfId="0" applyFont="1" applyFill="1" applyBorder="1" applyAlignment="1" applyProtection="1">
      <alignment horizontal="right" vertical="top" wrapText="1" readingOrder="1"/>
      <protection locked="0"/>
    </xf>
    <xf numFmtId="0" fontId="31" fillId="30" borderId="26" xfId="0" applyFont="1" applyFill="1" applyBorder="1" applyAlignment="1" applyProtection="1">
      <alignment vertical="top" wrapText="1" readingOrder="1"/>
      <protection locked="0"/>
    </xf>
    <xf numFmtId="0" fontId="0" fillId="0" borderId="0" xfId="0" applyAlignment="1">
      <alignment wrapText="1" readingOrder="1"/>
    </xf>
    <xf numFmtId="0" fontId="0" fillId="0" borderId="0" xfId="0"/>
    <xf numFmtId="0" fontId="25" fillId="0" borderId="0" xfId="0" applyFont="1"/>
    <xf numFmtId="0" fontId="32" fillId="30" borderId="29" xfId="0" applyFont="1" applyFill="1" applyBorder="1" applyAlignment="1" applyProtection="1">
      <alignment horizontal="center" vertical="top" wrapText="1" readingOrder="1"/>
      <protection locked="0"/>
    </xf>
    <xf numFmtId="0" fontId="0" fillId="30" borderId="28" xfId="0" applyFill="1" applyBorder="1" applyAlignment="1" applyProtection="1">
      <alignment vertical="top" wrapText="1"/>
      <protection locked="0"/>
    </xf>
    <xf numFmtId="0" fontId="0" fillId="30" borderId="27" xfId="0" applyFill="1" applyBorder="1" applyAlignment="1" applyProtection="1">
      <alignment vertical="top" wrapText="1"/>
      <protection locked="0"/>
    </xf>
  </cellXfs>
  <cellStyles count="10657">
    <cellStyle name="20% - Accent1" xfId="1" builtinId="30" customBuiltin="1"/>
    <cellStyle name="20% - Accent1 2" xfId="2"/>
    <cellStyle name="20% - Accent1 2 10" xfId="3"/>
    <cellStyle name="20% - Accent1 2 10 2" xfId="4"/>
    <cellStyle name="20% - Accent1 2 10 2 2" xfId="5367"/>
    <cellStyle name="20% - Accent1 2 10 3" xfId="5"/>
    <cellStyle name="20% - Accent1 2 10 3 2" xfId="5368"/>
    <cellStyle name="20% - Accent1 2 10 4" xfId="6"/>
    <cellStyle name="20% - Accent1 2 10 4 2" xfId="5369"/>
    <cellStyle name="20% - Accent1 2 10 5" xfId="5366"/>
    <cellStyle name="20% - Accent1 2 11" xfId="7"/>
    <cellStyle name="20% - Accent1 2 11 2" xfId="8"/>
    <cellStyle name="20% - Accent1 2 11 2 2" xfId="5371"/>
    <cellStyle name="20% - Accent1 2 11 3" xfId="9"/>
    <cellStyle name="20% - Accent1 2 11 3 2" xfId="5372"/>
    <cellStyle name="20% - Accent1 2 11 4" xfId="10"/>
    <cellStyle name="20% - Accent1 2 11 4 2" xfId="5373"/>
    <cellStyle name="20% - Accent1 2 11 5" xfId="5370"/>
    <cellStyle name="20% - Accent1 2 12" xfId="11"/>
    <cellStyle name="20% - Accent1 2 12 2" xfId="5374"/>
    <cellStyle name="20% - Accent1 2 13" xfId="12"/>
    <cellStyle name="20% - Accent1 2 13 2" xfId="5375"/>
    <cellStyle name="20% - Accent1 2 14" xfId="13"/>
    <cellStyle name="20% - Accent1 2 14 2" xfId="5376"/>
    <cellStyle name="20% - Accent1 2 15" xfId="5365"/>
    <cellStyle name="20% - Accent1 2 2" xfId="14"/>
    <cellStyle name="20% - Accent1 2 2 10" xfId="15"/>
    <cellStyle name="20% - Accent1 2 2 10 2" xfId="5378"/>
    <cellStyle name="20% - Accent1 2 2 11" xfId="16"/>
    <cellStyle name="20% - Accent1 2 2 11 2" xfId="5379"/>
    <cellStyle name="20% - Accent1 2 2 12" xfId="5377"/>
    <cellStyle name="20% - Accent1 2 2 2" xfId="17"/>
    <cellStyle name="20% - Accent1 2 2 2 10" xfId="5380"/>
    <cellStyle name="20% - Accent1 2 2 2 2" xfId="18"/>
    <cellStyle name="20% - Accent1 2 2 2 2 2" xfId="19"/>
    <cellStyle name="20% - Accent1 2 2 2 2 2 2" xfId="20"/>
    <cellStyle name="20% - Accent1 2 2 2 2 2 2 2" xfId="5383"/>
    <cellStyle name="20% - Accent1 2 2 2 2 2 3" xfId="21"/>
    <cellStyle name="20% - Accent1 2 2 2 2 2 3 2" xfId="5384"/>
    <cellStyle name="20% - Accent1 2 2 2 2 2 4" xfId="22"/>
    <cellStyle name="20% - Accent1 2 2 2 2 2 4 2" xfId="5385"/>
    <cellStyle name="20% - Accent1 2 2 2 2 2 5" xfId="5382"/>
    <cellStyle name="20% - Accent1 2 2 2 2 3" xfId="23"/>
    <cellStyle name="20% - Accent1 2 2 2 2 3 2" xfId="24"/>
    <cellStyle name="20% - Accent1 2 2 2 2 3 2 2" xfId="5387"/>
    <cellStyle name="20% - Accent1 2 2 2 2 3 3" xfId="25"/>
    <cellStyle name="20% - Accent1 2 2 2 2 3 3 2" xfId="5388"/>
    <cellStyle name="20% - Accent1 2 2 2 2 3 4" xfId="26"/>
    <cellStyle name="20% - Accent1 2 2 2 2 3 4 2" xfId="5389"/>
    <cellStyle name="20% - Accent1 2 2 2 2 3 5" xfId="5386"/>
    <cellStyle name="20% - Accent1 2 2 2 2 4" xfId="27"/>
    <cellStyle name="20% - Accent1 2 2 2 2 4 2" xfId="28"/>
    <cellStyle name="20% - Accent1 2 2 2 2 4 2 2" xfId="5391"/>
    <cellStyle name="20% - Accent1 2 2 2 2 4 3" xfId="29"/>
    <cellStyle name="20% - Accent1 2 2 2 2 4 3 2" xfId="5392"/>
    <cellStyle name="20% - Accent1 2 2 2 2 4 4" xfId="30"/>
    <cellStyle name="20% - Accent1 2 2 2 2 4 4 2" xfId="5393"/>
    <cellStyle name="20% - Accent1 2 2 2 2 4 5" xfId="5390"/>
    <cellStyle name="20% - Accent1 2 2 2 2 5" xfId="31"/>
    <cellStyle name="20% - Accent1 2 2 2 2 5 2" xfId="5394"/>
    <cellStyle name="20% - Accent1 2 2 2 2 6" xfId="32"/>
    <cellStyle name="20% - Accent1 2 2 2 2 6 2" xfId="5395"/>
    <cellStyle name="20% - Accent1 2 2 2 2 7" xfId="33"/>
    <cellStyle name="20% - Accent1 2 2 2 2 7 2" xfId="5396"/>
    <cellStyle name="20% - Accent1 2 2 2 2 8" xfId="5381"/>
    <cellStyle name="20% - Accent1 2 2 2 3" xfId="34"/>
    <cellStyle name="20% - Accent1 2 2 2 3 2" xfId="35"/>
    <cellStyle name="20% - Accent1 2 2 2 3 2 2" xfId="36"/>
    <cellStyle name="20% - Accent1 2 2 2 3 2 2 2" xfId="5399"/>
    <cellStyle name="20% - Accent1 2 2 2 3 2 3" xfId="37"/>
    <cellStyle name="20% - Accent1 2 2 2 3 2 3 2" xfId="5400"/>
    <cellStyle name="20% - Accent1 2 2 2 3 2 4" xfId="38"/>
    <cellStyle name="20% - Accent1 2 2 2 3 2 4 2" xfId="5401"/>
    <cellStyle name="20% - Accent1 2 2 2 3 2 5" xfId="5398"/>
    <cellStyle name="20% - Accent1 2 2 2 3 3" xfId="39"/>
    <cellStyle name="20% - Accent1 2 2 2 3 3 2" xfId="40"/>
    <cellStyle name="20% - Accent1 2 2 2 3 3 2 2" xfId="5403"/>
    <cellStyle name="20% - Accent1 2 2 2 3 3 3" xfId="41"/>
    <cellStyle name="20% - Accent1 2 2 2 3 3 3 2" xfId="5404"/>
    <cellStyle name="20% - Accent1 2 2 2 3 3 4" xfId="42"/>
    <cellStyle name="20% - Accent1 2 2 2 3 3 4 2" xfId="5405"/>
    <cellStyle name="20% - Accent1 2 2 2 3 3 5" xfId="5402"/>
    <cellStyle name="20% - Accent1 2 2 2 3 4" xfId="43"/>
    <cellStyle name="20% - Accent1 2 2 2 3 4 2" xfId="5406"/>
    <cellStyle name="20% - Accent1 2 2 2 3 5" xfId="44"/>
    <cellStyle name="20% - Accent1 2 2 2 3 5 2" xfId="5407"/>
    <cellStyle name="20% - Accent1 2 2 2 3 6" xfId="45"/>
    <cellStyle name="20% - Accent1 2 2 2 3 6 2" xfId="5408"/>
    <cellStyle name="20% - Accent1 2 2 2 3 7" xfId="5397"/>
    <cellStyle name="20% - Accent1 2 2 2 4" xfId="46"/>
    <cellStyle name="20% - Accent1 2 2 2 4 2" xfId="47"/>
    <cellStyle name="20% - Accent1 2 2 2 4 2 2" xfId="5410"/>
    <cellStyle name="20% - Accent1 2 2 2 4 3" xfId="48"/>
    <cellStyle name="20% - Accent1 2 2 2 4 3 2" xfId="5411"/>
    <cellStyle name="20% - Accent1 2 2 2 4 4" xfId="49"/>
    <cellStyle name="20% - Accent1 2 2 2 4 4 2" xfId="5412"/>
    <cellStyle name="20% - Accent1 2 2 2 4 5" xfId="5409"/>
    <cellStyle name="20% - Accent1 2 2 2 5" xfId="50"/>
    <cellStyle name="20% - Accent1 2 2 2 5 2" xfId="51"/>
    <cellStyle name="20% - Accent1 2 2 2 5 2 2" xfId="5414"/>
    <cellStyle name="20% - Accent1 2 2 2 5 3" xfId="52"/>
    <cellStyle name="20% - Accent1 2 2 2 5 3 2" xfId="5415"/>
    <cellStyle name="20% - Accent1 2 2 2 5 4" xfId="53"/>
    <cellStyle name="20% - Accent1 2 2 2 5 4 2" xfId="5416"/>
    <cellStyle name="20% - Accent1 2 2 2 5 5" xfId="5413"/>
    <cellStyle name="20% - Accent1 2 2 2 6" xfId="54"/>
    <cellStyle name="20% - Accent1 2 2 2 6 2" xfId="55"/>
    <cellStyle name="20% - Accent1 2 2 2 6 2 2" xfId="5418"/>
    <cellStyle name="20% - Accent1 2 2 2 6 3" xfId="56"/>
    <cellStyle name="20% - Accent1 2 2 2 6 3 2" xfId="5419"/>
    <cellStyle name="20% - Accent1 2 2 2 6 4" xfId="57"/>
    <cellStyle name="20% - Accent1 2 2 2 6 4 2" xfId="5420"/>
    <cellStyle name="20% - Accent1 2 2 2 6 5" xfId="5417"/>
    <cellStyle name="20% - Accent1 2 2 2 7" xfId="58"/>
    <cellStyle name="20% - Accent1 2 2 2 7 2" xfId="5421"/>
    <cellStyle name="20% - Accent1 2 2 2 8" xfId="59"/>
    <cellStyle name="20% - Accent1 2 2 2 8 2" xfId="5422"/>
    <cellStyle name="20% - Accent1 2 2 2 9" xfId="60"/>
    <cellStyle name="20% - Accent1 2 2 2 9 2" xfId="5423"/>
    <cellStyle name="20% - Accent1 2 2 3" xfId="61"/>
    <cellStyle name="20% - Accent1 2 2 3 2" xfId="62"/>
    <cellStyle name="20% - Accent1 2 2 3 2 2" xfId="63"/>
    <cellStyle name="20% - Accent1 2 2 3 2 2 2" xfId="64"/>
    <cellStyle name="20% - Accent1 2 2 3 2 2 2 2" xfId="5427"/>
    <cellStyle name="20% - Accent1 2 2 3 2 2 3" xfId="65"/>
    <cellStyle name="20% - Accent1 2 2 3 2 2 3 2" xfId="5428"/>
    <cellStyle name="20% - Accent1 2 2 3 2 2 4" xfId="66"/>
    <cellStyle name="20% - Accent1 2 2 3 2 2 4 2" xfId="5429"/>
    <cellStyle name="20% - Accent1 2 2 3 2 2 5" xfId="5426"/>
    <cellStyle name="20% - Accent1 2 2 3 2 3" xfId="67"/>
    <cellStyle name="20% - Accent1 2 2 3 2 3 2" xfId="68"/>
    <cellStyle name="20% - Accent1 2 2 3 2 3 2 2" xfId="5431"/>
    <cellStyle name="20% - Accent1 2 2 3 2 3 3" xfId="69"/>
    <cellStyle name="20% - Accent1 2 2 3 2 3 3 2" xfId="5432"/>
    <cellStyle name="20% - Accent1 2 2 3 2 3 4" xfId="70"/>
    <cellStyle name="20% - Accent1 2 2 3 2 3 4 2" xfId="5433"/>
    <cellStyle name="20% - Accent1 2 2 3 2 3 5" xfId="5430"/>
    <cellStyle name="20% - Accent1 2 2 3 2 4" xfId="71"/>
    <cellStyle name="20% - Accent1 2 2 3 2 4 2" xfId="5434"/>
    <cellStyle name="20% - Accent1 2 2 3 2 5" xfId="72"/>
    <cellStyle name="20% - Accent1 2 2 3 2 5 2" xfId="5435"/>
    <cellStyle name="20% - Accent1 2 2 3 2 6" xfId="73"/>
    <cellStyle name="20% - Accent1 2 2 3 2 6 2" xfId="5436"/>
    <cellStyle name="20% - Accent1 2 2 3 2 7" xfId="5425"/>
    <cellStyle name="20% - Accent1 2 2 3 3" xfId="74"/>
    <cellStyle name="20% - Accent1 2 2 3 3 2" xfId="75"/>
    <cellStyle name="20% - Accent1 2 2 3 3 2 2" xfId="5438"/>
    <cellStyle name="20% - Accent1 2 2 3 3 3" xfId="76"/>
    <cellStyle name="20% - Accent1 2 2 3 3 3 2" xfId="5439"/>
    <cellStyle name="20% - Accent1 2 2 3 3 4" xfId="77"/>
    <cellStyle name="20% - Accent1 2 2 3 3 4 2" xfId="5440"/>
    <cellStyle name="20% - Accent1 2 2 3 3 5" xfId="5437"/>
    <cellStyle name="20% - Accent1 2 2 3 4" xfId="78"/>
    <cellStyle name="20% - Accent1 2 2 3 4 2" xfId="79"/>
    <cellStyle name="20% - Accent1 2 2 3 4 2 2" xfId="5442"/>
    <cellStyle name="20% - Accent1 2 2 3 4 3" xfId="80"/>
    <cellStyle name="20% - Accent1 2 2 3 4 3 2" xfId="5443"/>
    <cellStyle name="20% - Accent1 2 2 3 4 4" xfId="81"/>
    <cellStyle name="20% - Accent1 2 2 3 4 4 2" xfId="5444"/>
    <cellStyle name="20% - Accent1 2 2 3 4 5" xfId="5441"/>
    <cellStyle name="20% - Accent1 2 2 3 5" xfId="82"/>
    <cellStyle name="20% - Accent1 2 2 3 5 2" xfId="83"/>
    <cellStyle name="20% - Accent1 2 2 3 5 2 2" xfId="5446"/>
    <cellStyle name="20% - Accent1 2 2 3 5 3" xfId="84"/>
    <cellStyle name="20% - Accent1 2 2 3 5 3 2" xfId="5447"/>
    <cellStyle name="20% - Accent1 2 2 3 5 4" xfId="85"/>
    <cellStyle name="20% - Accent1 2 2 3 5 4 2" xfId="5448"/>
    <cellStyle name="20% - Accent1 2 2 3 5 5" xfId="5445"/>
    <cellStyle name="20% - Accent1 2 2 3 6" xfId="86"/>
    <cellStyle name="20% - Accent1 2 2 3 6 2" xfId="5449"/>
    <cellStyle name="20% - Accent1 2 2 3 7" xfId="87"/>
    <cellStyle name="20% - Accent1 2 2 3 7 2" xfId="5450"/>
    <cellStyle name="20% - Accent1 2 2 3 8" xfId="88"/>
    <cellStyle name="20% - Accent1 2 2 3 8 2" xfId="5451"/>
    <cellStyle name="20% - Accent1 2 2 3 9" xfId="5424"/>
    <cellStyle name="20% - Accent1 2 2 4" xfId="89"/>
    <cellStyle name="20% - Accent1 2 2 4 2" xfId="90"/>
    <cellStyle name="20% - Accent1 2 2 4 2 2" xfId="91"/>
    <cellStyle name="20% - Accent1 2 2 4 2 2 2" xfId="5454"/>
    <cellStyle name="20% - Accent1 2 2 4 2 3" xfId="92"/>
    <cellStyle name="20% - Accent1 2 2 4 2 3 2" xfId="5455"/>
    <cellStyle name="20% - Accent1 2 2 4 2 4" xfId="93"/>
    <cellStyle name="20% - Accent1 2 2 4 2 4 2" xfId="5456"/>
    <cellStyle name="20% - Accent1 2 2 4 2 5" xfId="5453"/>
    <cellStyle name="20% - Accent1 2 2 4 3" xfId="94"/>
    <cellStyle name="20% - Accent1 2 2 4 3 2" xfId="95"/>
    <cellStyle name="20% - Accent1 2 2 4 3 2 2" xfId="5458"/>
    <cellStyle name="20% - Accent1 2 2 4 3 3" xfId="96"/>
    <cellStyle name="20% - Accent1 2 2 4 3 3 2" xfId="5459"/>
    <cellStyle name="20% - Accent1 2 2 4 3 4" xfId="97"/>
    <cellStyle name="20% - Accent1 2 2 4 3 4 2" xfId="5460"/>
    <cellStyle name="20% - Accent1 2 2 4 3 5" xfId="5457"/>
    <cellStyle name="20% - Accent1 2 2 4 4" xfId="98"/>
    <cellStyle name="20% - Accent1 2 2 4 4 2" xfId="99"/>
    <cellStyle name="20% - Accent1 2 2 4 4 2 2" xfId="5462"/>
    <cellStyle name="20% - Accent1 2 2 4 4 3" xfId="100"/>
    <cellStyle name="20% - Accent1 2 2 4 4 3 2" xfId="5463"/>
    <cellStyle name="20% - Accent1 2 2 4 4 4" xfId="101"/>
    <cellStyle name="20% - Accent1 2 2 4 4 4 2" xfId="5464"/>
    <cellStyle name="20% - Accent1 2 2 4 4 5" xfId="5461"/>
    <cellStyle name="20% - Accent1 2 2 4 5" xfId="102"/>
    <cellStyle name="20% - Accent1 2 2 4 5 2" xfId="5465"/>
    <cellStyle name="20% - Accent1 2 2 4 6" xfId="103"/>
    <cellStyle name="20% - Accent1 2 2 4 6 2" xfId="5466"/>
    <cellStyle name="20% - Accent1 2 2 4 7" xfId="104"/>
    <cellStyle name="20% - Accent1 2 2 4 7 2" xfId="5467"/>
    <cellStyle name="20% - Accent1 2 2 4 8" xfId="5452"/>
    <cellStyle name="20% - Accent1 2 2 5" xfId="105"/>
    <cellStyle name="20% - Accent1 2 2 5 2" xfId="106"/>
    <cellStyle name="20% - Accent1 2 2 5 2 2" xfId="107"/>
    <cellStyle name="20% - Accent1 2 2 5 2 2 2" xfId="5470"/>
    <cellStyle name="20% - Accent1 2 2 5 2 3" xfId="108"/>
    <cellStyle name="20% - Accent1 2 2 5 2 3 2" xfId="5471"/>
    <cellStyle name="20% - Accent1 2 2 5 2 4" xfId="109"/>
    <cellStyle name="20% - Accent1 2 2 5 2 4 2" xfId="5472"/>
    <cellStyle name="20% - Accent1 2 2 5 2 5" xfId="5469"/>
    <cellStyle name="20% - Accent1 2 2 5 3" xfId="110"/>
    <cellStyle name="20% - Accent1 2 2 5 3 2" xfId="111"/>
    <cellStyle name="20% - Accent1 2 2 5 3 2 2" xfId="5474"/>
    <cellStyle name="20% - Accent1 2 2 5 3 3" xfId="112"/>
    <cellStyle name="20% - Accent1 2 2 5 3 3 2" xfId="5475"/>
    <cellStyle name="20% - Accent1 2 2 5 3 4" xfId="113"/>
    <cellStyle name="20% - Accent1 2 2 5 3 4 2" xfId="5476"/>
    <cellStyle name="20% - Accent1 2 2 5 3 5" xfId="5473"/>
    <cellStyle name="20% - Accent1 2 2 5 4" xfId="114"/>
    <cellStyle name="20% - Accent1 2 2 5 4 2" xfId="5477"/>
    <cellStyle name="20% - Accent1 2 2 5 5" xfId="115"/>
    <cellStyle name="20% - Accent1 2 2 5 5 2" xfId="5478"/>
    <cellStyle name="20% - Accent1 2 2 5 6" xfId="116"/>
    <cellStyle name="20% - Accent1 2 2 5 6 2" xfId="5479"/>
    <cellStyle name="20% - Accent1 2 2 5 7" xfId="5468"/>
    <cellStyle name="20% - Accent1 2 2 6" xfId="117"/>
    <cellStyle name="20% - Accent1 2 2 6 2" xfId="118"/>
    <cellStyle name="20% - Accent1 2 2 6 2 2" xfId="5481"/>
    <cellStyle name="20% - Accent1 2 2 6 3" xfId="119"/>
    <cellStyle name="20% - Accent1 2 2 6 3 2" xfId="5482"/>
    <cellStyle name="20% - Accent1 2 2 6 4" xfId="120"/>
    <cellStyle name="20% - Accent1 2 2 6 4 2" xfId="5483"/>
    <cellStyle name="20% - Accent1 2 2 6 5" xfId="5480"/>
    <cellStyle name="20% - Accent1 2 2 7" xfId="121"/>
    <cellStyle name="20% - Accent1 2 2 7 2" xfId="122"/>
    <cellStyle name="20% - Accent1 2 2 7 2 2" xfId="5485"/>
    <cellStyle name="20% - Accent1 2 2 7 3" xfId="123"/>
    <cellStyle name="20% - Accent1 2 2 7 3 2" xfId="5486"/>
    <cellStyle name="20% - Accent1 2 2 7 4" xfId="124"/>
    <cellStyle name="20% - Accent1 2 2 7 4 2" xfId="5487"/>
    <cellStyle name="20% - Accent1 2 2 7 5" xfId="5484"/>
    <cellStyle name="20% - Accent1 2 2 8" xfId="125"/>
    <cellStyle name="20% - Accent1 2 2 8 2" xfId="126"/>
    <cellStyle name="20% - Accent1 2 2 8 2 2" xfId="5489"/>
    <cellStyle name="20% - Accent1 2 2 8 3" xfId="127"/>
    <cellStyle name="20% - Accent1 2 2 8 3 2" xfId="5490"/>
    <cellStyle name="20% - Accent1 2 2 8 4" xfId="128"/>
    <cellStyle name="20% - Accent1 2 2 8 4 2" xfId="5491"/>
    <cellStyle name="20% - Accent1 2 2 8 5" xfId="5488"/>
    <cellStyle name="20% - Accent1 2 2 9" xfId="129"/>
    <cellStyle name="20% - Accent1 2 2 9 2" xfId="5492"/>
    <cellStyle name="20% - Accent1 2 3" xfId="130"/>
    <cellStyle name="20% - Accent1 2 3 10" xfId="131"/>
    <cellStyle name="20% - Accent1 2 3 10 2" xfId="5494"/>
    <cellStyle name="20% - Accent1 2 3 11" xfId="132"/>
    <cellStyle name="20% - Accent1 2 3 11 2" xfId="5495"/>
    <cellStyle name="20% - Accent1 2 3 12" xfId="5493"/>
    <cellStyle name="20% - Accent1 2 3 2" xfId="133"/>
    <cellStyle name="20% - Accent1 2 3 2 10" xfId="5496"/>
    <cellStyle name="20% - Accent1 2 3 2 2" xfId="134"/>
    <cellStyle name="20% - Accent1 2 3 2 2 2" xfId="135"/>
    <cellStyle name="20% - Accent1 2 3 2 2 2 2" xfId="136"/>
    <cellStyle name="20% - Accent1 2 3 2 2 2 2 2" xfId="5499"/>
    <cellStyle name="20% - Accent1 2 3 2 2 2 3" xfId="137"/>
    <cellStyle name="20% - Accent1 2 3 2 2 2 3 2" xfId="5500"/>
    <cellStyle name="20% - Accent1 2 3 2 2 2 4" xfId="138"/>
    <cellStyle name="20% - Accent1 2 3 2 2 2 4 2" xfId="5501"/>
    <cellStyle name="20% - Accent1 2 3 2 2 2 5" xfId="5498"/>
    <cellStyle name="20% - Accent1 2 3 2 2 3" xfId="139"/>
    <cellStyle name="20% - Accent1 2 3 2 2 3 2" xfId="140"/>
    <cellStyle name="20% - Accent1 2 3 2 2 3 2 2" xfId="5503"/>
    <cellStyle name="20% - Accent1 2 3 2 2 3 3" xfId="141"/>
    <cellStyle name="20% - Accent1 2 3 2 2 3 3 2" xfId="5504"/>
    <cellStyle name="20% - Accent1 2 3 2 2 3 4" xfId="142"/>
    <cellStyle name="20% - Accent1 2 3 2 2 3 4 2" xfId="5505"/>
    <cellStyle name="20% - Accent1 2 3 2 2 3 5" xfId="5502"/>
    <cellStyle name="20% - Accent1 2 3 2 2 4" xfId="143"/>
    <cellStyle name="20% - Accent1 2 3 2 2 4 2" xfId="144"/>
    <cellStyle name="20% - Accent1 2 3 2 2 4 2 2" xfId="5507"/>
    <cellStyle name="20% - Accent1 2 3 2 2 4 3" xfId="145"/>
    <cellStyle name="20% - Accent1 2 3 2 2 4 3 2" xfId="5508"/>
    <cellStyle name="20% - Accent1 2 3 2 2 4 4" xfId="146"/>
    <cellStyle name="20% - Accent1 2 3 2 2 4 4 2" xfId="5509"/>
    <cellStyle name="20% - Accent1 2 3 2 2 4 5" xfId="5506"/>
    <cellStyle name="20% - Accent1 2 3 2 2 5" xfId="147"/>
    <cellStyle name="20% - Accent1 2 3 2 2 5 2" xfId="5510"/>
    <cellStyle name="20% - Accent1 2 3 2 2 6" xfId="148"/>
    <cellStyle name="20% - Accent1 2 3 2 2 6 2" xfId="5511"/>
    <cellStyle name="20% - Accent1 2 3 2 2 7" xfId="149"/>
    <cellStyle name="20% - Accent1 2 3 2 2 7 2" xfId="5512"/>
    <cellStyle name="20% - Accent1 2 3 2 2 8" xfId="5497"/>
    <cellStyle name="20% - Accent1 2 3 2 3" xfId="150"/>
    <cellStyle name="20% - Accent1 2 3 2 3 2" xfId="151"/>
    <cellStyle name="20% - Accent1 2 3 2 3 2 2" xfId="152"/>
    <cellStyle name="20% - Accent1 2 3 2 3 2 2 2" xfId="5515"/>
    <cellStyle name="20% - Accent1 2 3 2 3 2 3" xfId="153"/>
    <cellStyle name="20% - Accent1 2 3 2 3 2 3 2" xfId="5516"/>
    <cellStyle name="20% - Accent1 2 3 2 3 2 4" xfId="154"/>
    <cellStyle name="20% - Accent1 2 3 2 3 2 4 2" xfId="5517"/>
    <cellStyle name="20% - Accent1 2 3 2 3 2 5" xfId="5514"/>
    <cellStyle name="20% - Accent1 2 3 2 3 3" xfId="155"/>
    <cellStyle name="20% - Accent1 2 3 2 3 3 2" xfId="156"/>
    <cellStyle name="20% - Accent1 2 3 2 3 3 2 2" xfId="5519"/>
    <cellStyle name="20% - Accent1 2 3 2 3 3 3" xfId="157"/>
    <cellStyle name="20% - Accent1 2 3 2 3 3 3 2" xfId="5520"/>
    <cellStyle name="20% - Accent1 2 3 2 3 3 4" xfId="158"/>
    <cellStyle name="20% - Accent1 2 3 2 3 3 4 2" xfId="5521"/>
    <cellStyle name="20% - Accent1 2 3 2 3 3 5" xfId="5518"/>
    <cellStyle name="20% - Accent1 2 3 2 3 4" xfId="159"/>
    <cellStyle name="20% - Accent1 2 3 2 3 4 2" xfId="5522"/>
    <cellStyle name="20% - Accent1 2 3 2 3 5" xfId="160"/>
    <cellStyle name="20% - Accent1 2 3 2 3 5 2" xfId="5523"/>
    <cellStyle name="20% - Accent1 2 3 2 3 6" xfId="161"/>
    <cellStyle name="20% - Accent1 2 3 2 3 6 2" xfId="5524"/>
    <cellStyle name="20% - Accent1 2 3 2 3 7" xfId="5513"/>
    <cellStyle name="20% - Accent1 2 3 2 4" xfId="162"/>
    <cellStyle name="20% - Accent1 2 3 2 4 2" xfId="163"/>
    <cellStyle name="20% - Accent1 2 3 2 4 2 2" xfId="5526"/>
    <cellStyle name="20% - Accent1 2 3 2 4 3" xfId="164"/>
    <cellStyle name="20% - Accent1 2 3 2 4 3 2" xfId="5527"/>
    <cellStyle name="20% - Accent1 2 3 2 4 4" xfId="165"/>
    <cellStyle name="20% - Accent1 2 3 2 4 4 2" xfId="5528"/>
    <cellStyle name="20% - Accent1 2 3 2 4 5" xfId="5525"/>
    <cellStyle name="20% - Accent1 2 3 2 5" xfId="166"/>
    <cellStyle name="20% - Accent1 2 3 2 5 2" xfId="167"/>
    <cellStyle name="20% - Accent1 2 3 2 5 2 2" xfId="5530"/>
    <cellStyle name="20% - Accent1 2 3 2 5 3" xfId="168"/>
    <cellStyle name="20% - Accent1 2 3 2 5 3 2" xfId="5531"/>
    <cellStyle name="20% - Accent1 2 3 2 5 4" xfId="169"/>
    <cellStyle name="20% - Accent1 2 3 2 5 4 2" xfId="5532"/>
    <cellStyle name="20% - Accent1 2 3 2 5 5" xfId="5529"/>
    <cellStyle name="20% - Accent1 2 3 2 6" xfId="170"/>
    <cellStyle name="20% - Accent1 2 3 2 6 2" xfId="171"/>
    <cellStyle name="20% - Accent1 2 3 2 6 2 2" xfId="5534"/>
    <cellStyle name="20% - Accent1 2 3 2 6 3" xfId="172"/>
    <cellStyle name="20% - Accent1 2 3 2 6 3 2" xfId="5535"/>
    <cellStyle name="20% - Accent1 2 3 2 6 4" xfId="173"/>
    <cellStyle name="20% - Accent1 2 3 2 6 4 2" xfId="5536"/>
    <cellStyle name="20% - Accent1 2 3 2 6 5" xfId="5533"/>
    <cellStyle name="20% - Accent1 2 3 2 7" xfId="174"/>
    <cellStyle name="20% - Accent1 2 3 2 7 2" xfId="5537"/>
    <cellStyle name="20% - Accent1 2 3 2 8" xfId="175"/>
    <cellStyle name="20% - Accent1 2 3 2 8 2" xfId="5538"/>
    <cellStyle name="20% - Accent1 2 3 2 9" xfId="176"/>
    <cellStyle name="20% - Accent1 2 3 2 9 2" xfId="5539"/>
    <cellStyle name="20% - Accent1 2 3 3" xfId="177"/>
    <cellStyle name="20% - Accent1 2 3 3 2" xfId="178"/>
    <cellStyle name="20% - Accent1 2 3 3 2 2" xfId="179"/>
    <cellStyle name="20% - Accent1 2 3 3 2 2 2" xfId="180"/>
    <cellStyle name="20% - Accent1 2 3 3 2 2 2 2" xfId="5543"/>
    <cellStyle name="20% - Accent1 2 3 3 2 2 3" xfId="181"/>
    <cellStyle name="20% - Accent1 2 3 3 2 2 3 2" xfId="5544"/>
    <cellStyle name="20% - Accent1 2 3 3 2 2 4" xfId="182"/>
    <cellStyle name="20% - Accent1 2 3 3 2 2 4 2" xfId="5545"/>
    <cellStyle name="20% - Accent1 2 3 3 2 2 5" xfId="5542"/>
    <cellStyle name="20% - Accent1 2 3 3 2 3" xfId="183"/>
    <cellStyle name="20% - Accent1 2 3 3 2 3 2" xfId="184"/>
    <cellStyle name="20% - Accent1 2 3 3 2 3 2 2" xfId="5547"/>
    <cellStyle name="20% - Accent1 2 3 3 2 3 3" xfId="185"/>
    <cellStyle name="20% - Accent1 2 3 3 2 3 3 2" xfId="5548"/>
    <cellStyle name="20% - Accent1 2 3 3 2 3 4" xfId="186"/>
    <cellStyle name="20% - Accent1 2 3 3 2 3 4 2" xfId="5549"/>
    <cellStyle name="20% - Accent1 2 3 3 2 3 5" xfId="5546"/>
    <cellStyle name="20% - Accent1 2 3 3 2 4" xfId="187"/>
    <cellStyle name="20% - Accent1 2 3 3 2 4 2" xfId="5550"/>
    <cellStyle name="20% - Accent1 2 3 3 2 5" xfId="188"/>
    <cellStyle name="20% - Accent1 2 3 3 2 5 2" xfId="5551"/>
    <cellStyle name="20% - Accent1 2 3 3 2 6" xfId="189"/>
    <cellStyle name="20% - Accent1 2 3 3 2 6 2" xfId="5552"/>
    <cellStyle name="20% - Accent1 2 3 3 2 7" xfId="5541"/>
    <cellStyle name="20% - Accent1 2 3 3 3" xfId="190"/>
    <cellStyle name="20% - Accent1 2 3 3 3 2" xfId="191"/>
    <cellStyle name="20% - Accent1 2 3 3 3 2 2" xfId="5554"/>
    <cellStyle name="20% - Accent1 2 3 3 3 3" xfId="192"/>
    <cellStyle name="20% - Accent1 2 3 3 3 3 2" xfId="5555"/>
    <cellStyle name="20% - Accent1 2 3 3 3 4" xfId="193"/>
    <cellStyle name="20% - Accent1 2 3 3 3 4 2" xfId="5556"/>
    <cellStyle name="20% - Accent1 2 3 3 3 5" xfId="5553"/>
    <cellStyle name="20% - Accent1 2 3 3 4" xfId="194"/>
    <cellStyle name="20% - Accent1 2 3 3 4 2" xfId="195"/>
    <cellStyle name="20% - Accent1 2 3 3 4 2 2" xfId="5558"/>
    <cellStyle name="20% - Accent1 2 3 3 4 3" xfId="196"/>
    <cellStyle name="20% - Accent1 2 3 3 4 3 2" xfId="5559"/>
    <cellStyle name="20% - Accent1 2 3 3 4 4" xfId="197"/>
    <cellStyle name="20% - Accent1 2 3 3 4 4 2" xfId="5560"/>
    <cellStyle name="20% - Accent1 2 3 3 4 5" xfId="5557"/>
    <cellStyle name="20% - Accent1 2 3 3 5" xfId="198"/>
    <cellStyle name="20% - Accent1 2 3 3 5 2" xfId="199"/>
    <cellStyle name="20% - Accent1 2 3 3 5 2 2" xfId="5562"/>
    <cellStyle name="20% - Accent1 2 3 3 5 3" xfId="200"/>
    <cellStyle name="20% - Accent1 2 3 3 5 3 2" xfId="5563"/>
    <cellStyle name="20% - Accent1 2 3 3 5 4" xfId="201"/>
    <cellStyle name="20% - Accent1 2 3 3 5 4 2" xfId="5564"/>
    <cellStyle name="20% - Accent1 2 3 3 5 5" xfId="5561"/>
    <cellStyle name="20% - Accent1 2 3 3 6" xfId="202"/>
    <cellStyle name="20% - Accent1 2 3 3 6 2" xfId="5565"/>
    <cellStyle name="20% - Accent1 2 3 3 7" xfId="203"/>
    <cellStyle name="20% - Accent1 2 3 3 7 2" xfId="5566"/>
    <cellStyle name="20% - Accent1 2 3 3 8" xfId="204"/>
    <cellStyle name="20% - Accent1 2 3 3 8 2" xfId="5567"/>
    <cellStyle name="20% - Accent1 2 3 3 9" xfId="5540"/>
    <cellStyle name="20% - Accent1 2 3 4" xfId="205"/>
    <cellStyle name="20% - Accent1 2 3 4 2" xfId="206"/>
    <cellStyle name="20% - Accent1 2 3 4 2 2" xfId="207"/>
    <cellStyle name="20% - Accent1 2 3 4 2 2 2" xfId="5570"/>
    <cellStyle name="20% - Accent1 2 3 4 2 3" xfId="208"/>
    <cellStyle name="20% - Accent1 2 3 4 2 3 2" xfId="5571"/>
    <cellStyle name="20% - Accent1 2 3 4 2 4" xfId="209"/>
    <cellStyle name="20% - Accent1 2 3 4 2 4 2" xfId="5572"/>
    <cellStyle name="20% - Accent1 2 3 4 2 5" xfId="5569"/>
    <cellStyle name="20% - Accent1 2 3 4 3" xfId="210"/>
    <cellStyle name="20% - Accent1 2 3 4 3 2" xfId="211"/>
    <cellStyle name="20% - Accent1 2 3 4 3 2 2" xfId="5574"/>
    <cellStyle name="20% - Accent1 2 3 4 3 3" xfId="212"/>
    <cellStyle name="20% - Accent1 2 3 4 3 3 2" xfId="5575"/>
    <cellStyle name="20% - Accent1 2 3 4 3 4" xfId="213"/>
    <cellStyle name="20% - Accent1 2 3 4 3 4 2" xfId="5576"/>
    <cellStyle name="20% - Accent1 2 3 4 3 5" xfId="5573"/>
    <cellStyle name="20% - Accent1 2 3 4 4" xfId="214"/>
    <cellStyle name="20% - Accent1 2 3 4 4 2" xfId="215"/>
    <cellStyle name="20% - Accent1 2 3 4 4 2 2" xfId="5578"/>
    <cellStyle name="20% - Accent1 2 3 4 4 3" xfId="216"/>
    <cellStyle name="20% - Accent1 2 3 4 4 3 2" xfId="5579"/>
    <cellStyle name="20% - Accent1 2 3 4 4 4" xfId="217"/>
    <cellStyle name="20% - Accent1 2 3 4 4 4 2" xfId="5580"/>
    <cellStyle name="20% - Accent1 2 3 4 4 5" xfId="5577"/>
    <cellStyle name="20% - Accent1 2 3 4 5" xfId="218"/>
    <cellStyle name="20% - Accent1 2 3 4 5 2" xfId="5581"/>
    <cellStyle name="20% - Accent1 2 3 4 6" xfId="219"/>
    <cellStyle name="20% - Accent1 2 3 4 6 2" xfId="5582"/>
    <cellStyle name="20% - Accent1 2 3 4 7" xfId="220"/>
    <cellStyle name="20% - Accent1 2 3 4 7 2" xfId="5583"/>
    <cellStyle name="20% - Accent1 2 3 4 8" xfId="5568"/>
    <cellStyle name="20% - Accent1 2 3 5" xfId="221"/>
    <cellStyle name="20% - Accent1 2 3 5 2" xfId="222"/>
    <cellStyle name="20% - Accent1 2 3 5 2 2" xfId="223"/>
    <cellStyle name="20% - Accent1 2 3 5 2 2 2" xfId="5586"/>
    <cellStyle name="20% - Accent1 2 3 5 2 3" xfId="224"/>
    <cellStyle name="20% - Accent1 2 3 5 2 3 2" xfId="5587"/>
    <cellStyle name="20% - Accent1 2 3 5 2 4" xfId="225"/>
    <cellStyle name="20% - Accent1 2 3 5 2 4 2" xfId="5588"/>
    <cellStyle name="20% - Accent1 2 3 5 2 5" xfId="5585"/>
    <cellStyle name="20% - Accent1 2 3 5 3" xfId="226"/>
    <cellStyle name="20% - Accent1 2 3 5 3 2" xfId="227"/>
    <cellStyle name="20% - Accent1 2 3 5 3 2 2" xfId="5590"/>
    <cellStyle name="20% - Accent1 2 3 5 3 3" xfId="228"/>
    <cellStyle name="20% - Accent1 2 3 5 3 3 2" xfId="5591"/>
    <cellStyle name="20% - Accent1 2 3 5 3 4" xfId="229"/>
    <cellStyle name="20% - Accent1 2 3 5 3 4 2" xfId="5592"/>
    <cellStyle name="20% - Accent1 2 3 5 3 5" xfId="5589"/>
    <cellStyle name="20% - Accent1 2 3 5 4" xfId="230"/>
    <cellStyle name="20% - Accent1 2 3 5 4 2" xfId="5593"/>
    <cellStyle name="20% - Accent1 2 3 5 5" xfId="231"/>
    <cellStyle name="20% - Accent1 2 3 5 5 2" xfId="5594"/>
    <cellStyle name="20% - Accent1 2 3 5 6" xfId="232"/>
    <cellStyle name="20% - Accent1 2 3 5 6 2" xfId="5595"/>
    <cellStyle name="20% - Accent1 2 3 5 7" xfId="5584"/>
    <cellStyle name="20% - Accent1 2 3 6" xfId="233"/>
    <cellStyle name="20% - Accent1 2 3 6 2" xfId="234"/>
    <cellStyle name="20% - Accent1 2 3 6 2 2" xfId="5597"/>
    <cellStyle name="20% - Accent1 2 3 6 3" xfId="235"/>
    <cellStyle name="20% - Accent1 2 3 6 3 2" xfId="5598"/>
    <cellStyle name="20% - Accent1 2 3 6 4" xfId="236"/>
    <cellStyle name="20% - Accent1 2 3 6 4 2" xfId="5599"/>
    <cellStyle name="20% - Accent1 2 3 6 5" xfId="5596"/>
    <cellStyle name="20% - Accent1 2 3 7" xfId="237"/>
    <cellStyle name="20% - Accent1 2 3 7 2" xfId="238"/>
    <cellStyle name="20% - Accent1 2 3 7 2 2" xfId="5601"/>
    <cellStyle name="20% - Accent1 2 3 7 3" xfId="239"/>
    <cellStyle name="20% - Accent1 2 3 7 3 2" xfId="5602"/>
    <cellStyle name="20% - Accent1 2 3 7 4" xfId="240"/>
    <cellStyle name="20% - Accent1 2 3 7 4 2" xfId="5603"/>
    <cellStyle name="20% - Accent1 2 3 7 5" xfId="5600"/>
    <cellStyle name="20% - Accent1 2 3 8" xfId="241"/>
    <cellStyle name="20% - Accent1 2 3 8 2" xfId="242"/>
    <cellStyle name="20% - Accent1 2 3 8 2 2" xfId="5605"/>
    <cellStyle name="20% - Accent1 2 3 8 3" xfId="243"/>
    <cellStyle name="20% - Accent1 2 3 8 3 2" xfId="5606"/>
    <cellStyle name="20% - Accent1 2 3 8 4" xfId="244"/>
    <cellStyle name="20% - Accent1 2 3 8 4 2" xfId="5607"/>
    <cellStyle name="20% - Accent1 2 3 8 5" xfId="5604"/>
    <cellStyle name="20% - Accent1 2 3 9" xfId="245"/>
    <cellStyle name="20% - Accent1 2 3 9 2" xfId="5608"/>
    <cellStyle name="20% - Accent1 2 4" xfId="246"/>
    <cellStyle name="20% - Accent1 2 4 10" xfId="247"/>
    <cellStyle name="20% - Accent1 2 4 10 2" xfId="5610"/>
    <cellStyle name="20% - Accent1 2 4 11" xfId="248"/>
    <cellStyle name="20% - Accent1 2 4 11 2" xfId="5611"/>
    <cellStyle name="20% - Accent1 2 4 12" xfId="5609"/>
    <cellStyle name="20% - Accent1 2 4 2" xfId="249"/>
    <cellStyle name="20% - Accent1 2 4 2 10" xfId="5612"/>
    <cellStyle name="20% - Accent1 2 4 2 2" xfId="250"/>
    <cellStyle name="20% - Accent1 2 4 2 2 2" xfId="251"/>
    <cellStyle name="20% - Accent1 2 4 2 2 2 2" xfId="252"/>
    <cellStyle name="20% - Accent1 2 4 2 2 2 2 2" xfId="5615"/>
    <cellStyle name="20% - Accent1 2 4 2 2 2 3" xfId="253"/>
    <cellStyle name="20% - Accent1 2 4 2 2 2 3 2" xfId="5616"/>
    <cellStyle name="20% - Accent1 2 4 2 2 2 4" xfId="254"/>
    <cellStyle name="20% - Accent1 2 4 2 2 2 4 2" xfId="5617"/>
    <cellStyle name="20% - Accent1 2 4 2 2 2 5" xfId="5614"/>
    <cellStyle name="20% - Accent1 2 4 2 2 3" xfId="255"/>
    <cellStyle name="20% - Accent1 2 4 2 2 3 2" xfId="256"/>
    <cellStyle name="20% - Accent1 2 4 2 2 3 2 2" xfId="5619"/>
    <cellStyle name="20% - Accent1 2 4 2 2 3 3" xfId="257"/>
    <cellStyle name="20% - Accent1 2 4 2 2 3 3 2" xfId="5620"/>
    <cellStyle name="20% - Accent1 2 4 2 2 3 4" xfId="258"/>
    <cellStyle name="20% - Accent1 2 4 2 2 3 4 2" xfId="5621"/>
    <cellStyle name="20% - Accent1 2 4 2 2 3 5" xfId="5618"/>
    <cellStyle name="20% - Accent1 2 4 2 2 4" xfId="259"/>
    <cellStyle name="20% - Accent1 2 4 2 2 4 2" xfId="260"/>
    <cellStyle name="20% - Accent1 2 4 2 2 4 2 2" xfId="5623"/>
    <cellStyle name="20% - Accent1 2 4 2 2 4 3" xfId="261"/>
    <cellStyle name="20% - Accent1 2 4 2 2 4 3 2" xfId="5624"/>
    <cellStyle name="20% - Accent1 2 4 2 2 4 4" xfId="262"/>
    <cellStyle name="20% - Accent1 2 4 2 2 4 4 2" xfId="5625"/>
    <cellStyle name="20% - Accent1 2 4 2 2 4 5" xfId="5622"/>
    <cellStyle name="20% - Accent1 2 4 2 2 5" xfId="263"/>
    <cellStyle name="20% - Accent1 2 4 2 2 5 2" xfId="5626"/>
    <cellStyle name="20% - Accent1 2 4 2 2 6" xfId="264"/>
    <cellStyle name="20% - Accent1 2 4 2 2 6 2" xfId="5627"/>
    <cellStyle name="20% - Accent1 2 4 2 2 7" xfId="265"/>
    <cellStyle name="20% - Accent1 2 4 2 2 7 2" xfId="5628"/>
    <cellStyle name="20% - Accent1 2 4 2 2 8" xfId="5613"/>
    <cellStyle name="20% - Accent1 2 4 2 3" xfId="266"/>
    <cellStyle name="20% - Accent1 2 4 2 3 2" xfId="267"/>
    <cellStyle name="20% - Accent1 2 4 2 3 2 2" xfId="268"/>
    <cellStyle name="20% - Accent1 2 4 2 3 2 2 2" xfId="5631"/>
    <cellStyle name="20% - Accent1 2 4 2 3 2 3" xfId="269"/>
    <cellStyle name="20% - Accent1 2 4 2 3 2 3 2" xfId="5632"/>
    <cellStyle name="20% - Accent1 2 4 2 3 2 4" xfId="270"/>
    <cellStyle name="20% - Accent1 2 4 2 3 2 4 2" xfId="5633"/>
    <cellStyle name="20% - Accent1 2 4 2 3 2 5" xfId="5630"/>
    <cellStyle name="20% - Accent1 2 4 2 3 3" xfId="271"/>
    <cellStyle name="20% - Accent1 2 4 2 3 3 2" xfId="272"/>
    <cellStyle name="20% - Accent1 2 4 2 3 3 2 2" xfId="5635"/>
    <cellStyle name="20% - Accent1 2 4 2 3 3 3" xfId="273"/>
    <cellStyle name="20% - Accent1 2 4 2 3 3 3 2" xfId="5636"/>
    <cellStyle name="20% - Accent1 2 4 2 3 3 4" xfId="274"/>
    <cellStyle name="20% - Accent1 2 4 2 3 3 4 2" xfId="5637"/>
    <cellStyle name="20% - Accent1 2 4 2 3 3 5" xfId="5634"/>
    <cellStyle name="20% - Accent1 2 4 2 3 4" xfId="275"/>
    <cellStyle name="20% - Accent1 2 4 2 3 4 2" xfId="5638"/>
    <cellStyle name="20% - Accent1 2 4 2 3 5" xfId="276"/>
    <cellStyle name="20% - Accent1 2 4 2 3 5 2" xfId="5639"/>
    <cellStyle name="20% - Accent1 2 4 2 3 6" xfId="277"/>
    <cellStyle name="20% - Accent1 2 4 2 3 6 2" xfId="5640"/>
    <cellStyle name="20% - Accent1 2 4 2 3 7" xfId="5629"/>
    <cellStyle name="20% - Accent1 2 4 2 4" xfId="278"/>
    <cellStyle name="20% - Accent1 2 4 2 4 2" xfId="279"/>
    <cellStyle name="20% - Accent1 2 4 2 4 2 2" xfId="5642"/>
    <cellStyle name="20% - Accent1 2 4 2 4 3" xfId="280"/>
    <cellStyle name="20% - Accent1 2 4 2 4 3 2" xfId="5643"/>
    <cellStyle name="20% - Accent1 2 4 2 4 4" xfId="281"/>
    <cellStyle name="20% - Accent1 2 4 2 4 4 2" xfId="5644"/>
    <cellStyle name="20% - Accent1 2 4 2 4 5" xfId="5641"/>
    <cellStyle name="20% - Accent1 2 4 2 5" xfId="282"/>
    <cellStyle name="20% - Accent1 2 4 2 5 2" xfId="283"/>
    <cellStyle name="20% - Accent1 2 4 2 5 2 2" xfId="5646"/>
    <cellStyle name="20% - Accent1 2 4 2 5 3" xfId="284"/>
    <cellStyle name="20% - Accent1 2 4 2 5 3 2" xfId="5647"/>
    <cellStyle name="20% - Accent1 2 4 2 5 4" xfId="285"/>
    <cellStyle name="20% - Accent1 2 4 2 5 4 2" xfId="5648"/>
    <cellStyle name="20% - Accent1 2 4 2 5 5" xfId="5645"/>
    <cellStyle name="20% - Accent1 2 4 2 6" xfId="286"/>
    <cellStyle name="20% - Accent1 2 4 2 6 2" xfId="287"/>
    <cellStyle name="20% - Accent1 2 4 2 6 2 2" xfId="5650"/>
    <cellStyle name="20% - Accent1 2 4 2 6 3" xfId="288"/>
    <cellStyle name="20% - Accent1 2 4 2 6 3 2" xfId="5651"/>
    <cellStyle name="20% - Accent1 2 4 2 6 4" xfId="289"/>
    <cellStyle name="20% - Accent1 2 4 2 6 4 2" xfId="5652"/>
    <cellStyle name="20% - Accent1 2 4 2 6 5" xfId="5649"/>
    <cellStyle name="20% - Accent1 2 4 2 7" xfId="290"/>
    <cellStyle name="20% - Accent1 2 4 2 7 2" xfId="5653"/>
    <cellStyle name="20% - Accent1 2 4 2 8" xfId="291"/>
    <cellStyle name="20% - Accent1 2 4 2 8 2" xfId="5654"/>
    <cellStyle name="20% - Accent1 2 4 2 9" xfId="292"/>
    <cellStyle name="20% - Accent1 2 4 2 9 2" xfId="5655"/>
    <cellStyle name="20% - Accent1 2 4 3" xfId="293"/>
    <cellStyle name="20% - Accent1 2 4 3 2" xfId="294"/>
    <cellStyle name="20% - Accent1 2 4 3 2 2" xfId="295"/>
    <cellStyle name="20% - Accent1 2 4 3 2 2 2" xfId="296"/>
    <cellStyle name="20% - Accent1 2 4 3 2 2 2 2" xfId="5659"/>
    <cellStyle name="20% - Accent1 2 4 3 2 2 3" xfId="297"/>
    <cellStyle name="20% - Accent1 2 4 3 2 2 3 2" xfId="5660"/>
    <cellStyle name="20% - Accent1 2 4 3 2 2 4" xfId="298"/>
    <cellStyle name="20% - Accent1 2 4 3 2 2 4 2" xfId="5661"/>
    <cellStyle name="20% - Accent1 2 4 3 2 2 5" xfId="5658"/>
    <cellStyle name="20% - Accent1 2 4 3 2 3" xfId="299"/>
    <cellStyle name="20% - Accent1 2 4 3 2 3 2" xfId="300"/>
    <cellStyle name="20% - Accent1 2 4 3 2 3 2 2" xfId="5663"/>
    <cellStyle name="20% - Accent1 2 4 3 2 3 3" xfId="301"/>
    <cellStyle name="20% - Accent1 2 4 3 2 3 3 2" xfId="5664"/>
    <cellStyle name="20% - Accent1 2 4 3 2 3 4" xfId="302"/>
    <cellStyle name="20% - Accent1 2 4 3 2 3 4 2" xfId="5665"/>
    <cellStyle name="20% - Accent1 2 4 3 2 3 5" xfId="5662"/>
    <cellStyle name="20% - Accent1 2 4 3 2 4" xfId="303"/>
    <cellStyle name="20% - Accent1 2 4 3 2 4 2" xfId="5666"/>
    <cellStyle name="20% - Accent1 2 4 3 2 5" xfId="304"/>
    <cellStyle name="20% - Accent1 2 4 3 2 5 2" xfId="5667"/>
    <cellStyle name="20% - Accent1 2 4 3 2 6" xfId="305"/>
    <cellStyle name="20% - Accent1 2 4 3 2 6 2" xfId="5668"/>
    <cellStyle name="20% - Accent1 2 4 3 2 7" xfId="5657"/>
    <cellStyle name="20% - Accent1 2 4 3 3" xfId="306"/>
    <cellStyle name="20% - Accent1 2 4 3 3 2" xfId="307"/>
    <cellStyle name="20% - Accent1 2 4 3 3 2 2" xfId="5670"/>
    <cellStyle name="20% - Accent1 2 4 3 3 3" xfId="308"/>
    <cellStyle name="20% - Accent1 2 4 3 3 3 2" xfId="5671"/>
    <cellStyle name="20% - Accent1 2 4 3 3 4" xfId="309"/>
    <cellStyle name="20% - Accent1 2 4 3 3 4 2" xfId="5672"/>
    <cellStyle name="20% - Accent1 2 4 3 3 5" xfId="5669"/>
    <cellStyle name="20% - Accent1 2 4 3 4" xfId="310"/>
    <cellStyle name="20% - Accent1 2 4 3 4 2" xfId="311"/>
    <cellStyle name="20% - Accent1 2 4 3 4 2 2" xfId="5674"/>
    <cellStyle name="20% - Accent1 2 4 3 4 3" xfId="312"/>
    <cellStyle name="20% - Accent1 2 4 3 4 3 2" xfId="5675"/>
    <cellStyle name="20% - Accent1 2 4 3 4 4" xfId="313"/>
    <cellStyle name="20% - Accent1 2 4 3 4 4 2" xfId="5676"/>
    <cellStyle name="20% - Accent1 2 4 3 4 5" xfId="5673"/>
    <cellStyle name="20% - Accent1 2 4 3 5" xfId="314"/>
    <cellStyle name="20% - Accent1 2 4 3 5 2" xfId="315"/>
    <cellStyle name="20% - Accent1 2 4 3 5 2 2" xfId="5678"/>
    <cellStyle name="20% - Accent1 2 4 3 5 3" xfId="316"/>
    <cellStyle name="20% - Accent1 2 4 3 5 3 2" xfId="5679"/>
    <cellStyle name="20% - Accent1 2 4 3 5 4" xfId="317"/>
    <cellStyle name="20% - Accent1 2 4 3 5 4 2" xfId="5680"/>
    <cellStyle name="20% - Accent1 2 4 3 5 5" xfId="5677"/>
    <cellStyle name="20% - Accent1 2 4 3 6" xfId="318"/>
    <cellStyle name="20% - Accent1 2 4 3 6 2" xfId="5681"/>
    <cellStyle name="20% - Accent1 2 4 3 7" xfId="319"/>
    <cellStyle name="20% - Accent1 2 4 3 7 2" xfId="5682"/>
    <cellStyle name="20% - Accent1 2 4 3 8" xfId="320"/>
    <cellStyle name="20% - Accent1 2 4 3 8 2" xfId="5683"/>
    <cellStyle name="20% - Accent1 2 4 3 9" xfId="5656"/>
    <cellStyle name="20% - Accent1 2 4 4" xfId="321"/>
    <cellStyle name="20% - Accent1 2 4 4 2" xfId="322"/>
    <cellStyle name="20% - Accent1 2 4 4 2 2" xfId="323"/>
    <cellStyle name="20% - Accent1 2 4 4 2 2 2" xfId="5686"/>
    <cellStyle name="20% - Accent1 2 4 4 2 3" xfId="324"/>
    <cellStyle name="20% - Accent1 2 4 4 2 3 2" xfId="5687"/>
    <cellStyle name="20% - Accent1 2 4 4 2 4" xfId="325"/>
    <cellStyle name="20% - Accent1 2 4 4 2 4 2" xfId="5688"/>
    <cellStyle name="20% - Accent1 2 4 4 2 5" xfId="5685"/>
    <cellStyle name="20% - Accent1 2 4 4 3" xfId="326"/>
    <cellStyle name="20% - Accent1 2 4 4 3 2" xfId="327"/>
    <cellStyle name="20% - Accent1 2 4 4 3 2 2" xfId="5690"/>
    <cellStyle name="20% - Accent1 2 4 4 3 3" xfId="328"/>
    <cellStyle name="20% - Accent1 2 4 4 3 3 2" xfId="5691"/>
    <cellStyle name="20% - Accent1 2 4 4 3 4" xfId="329"/>
    <cellStyle name="20% - Accent1 2 4 4 3 4 2" xfId="5692"/>
    <cellStyle name="20% - Accent1 2 4 4 3 5" xfId="5689"/>
    <cellStyle name="20% - Accent1 2 4 4 4" xfId="330"/>
    <cellStyle name="20% - Accent1 2 4 4 4 2" xfId="331"/>
    <cellStyle name="20% - Accent1 2 4 4 4 2 2" xfId="5694"/>
    <cellStyle name="20% - Accent1 2 4 4 4 3" xfId="332"/>
    <cellStyle name="20% - Accent1 2 4 4 4 3 2" xfId="5695"/>
    <cellStyle name="20% - Accent1 2 4 4 4 4" xfId="333"/>
    <cellStyle name="20% - Accent1 2 4 4 4 4 2" xfId="5696"/>
    <cellStyle name="20% - Accent1 2 4 4 4 5" xfId="5693"/>
    <cellStyle name="20% - Accent1 2 4 4 5" xfId="334"/>
    <cellStyle name="20% - Accent1 2 4 4 5 2" xfId="5697"/>
    <cellStyle name="20% - Accent1 2 4 4 6" xfId="335"/>
    <cellStyle name="20% - Accent1 2 4 4 6 2" xfId="5698"/>
    <cellStyle name="20% - Accent1 2 4 4 7" xfId="336"/>
    <cellStyle name="20% - Accent1 2 4 4 7 2" xfId="5699"/>
    <cellStyle name="20% - Accent1 2 4 4 8" xfId="5684"/>
    <cellStyle name="20% - Accent1 2 4 5" xfId="337"/>
    <cellStyle name="20% - Accent1 2 4 5 2" xfId="338"/>
    <cellStyle name="20% - Accent1 2 4 5 2 2" xfId="339"/>
    <cellStyle name="20% - Accent1 2 4 5 2 2 2" xfId="5702"/>
    <cellStyle name="20% - Accent1 2 4 5 2 3" xfId="340"/>
    <cellStyle name="20% - Accent1 2 4 5 2 3 2" xfId="5703"/>
    <cellStyle name="20% - Accent1 2 4 5 2 4" xfId="341"/>
    <cellStyle name="20% - Accent1 2 4 5 2 4 2" xfId="5704"/>
    <cellStyle name="20% - Accent1 2 4 5 2 5" xfId="5701"/>
    <cellStyle name="20% - Accent1 2 4 5 3" xfId="342"/>
    <cellStyle name="20% - Accent1 2 4 5 3 2" xfId="343"/>
    <cellStyle name="20% - Accent1 2 4 5 3 2 2" xfId="5706"/>
    <cellStyle name="20% - Accent1 2 4 5 3 3" xfId="344"/>
    <cellStyle name="20% - Accent1 2 4 5 3 3 2" xfId="5707"/>
    <cellStyle name="20% - Accent1 2 4 5 3 4" xfId="345"/>
    <cellStyle name="20% - Accent1 2 4 5 3 4 2" xfId="5708"/>
    <cellStyle name="20% - Accent1 2 4 5 3 5" xfId="5705"/>
    <cellStyle name="20% - Accent1 2 4 5 4" xfId="346"/>
    <cellStyle name="20% - Accent1 2 4 5 4 2" xfId="5709"/>
    <cellStyle name="20% - Accent1 2 4 5 5" xfId="347"/>
    <cellStyle name="20% - Accent1 2 4 5 5 2" xfId="5710"/>
    <cellStyle name="20% - Accent1 2 4 5 6" xfId="348"/>
    <cellStyle name="20% - Accent1 2 4 5 6 2" xfId="5711"/>
    <cellStyle name="20% - Accent1 2 4 5 7" xfId="5700"/>
    <cellStyle name="20% - Accent1 2 4 6" xfId="349"/>
    <cellStyle name="20% - Accent1 2 4 6 2" xfId="350"/>
    <cellStyle name="20% - Accent1 2 4 6 2 2" xfId="5713"/>
    <cellStyle name="20% - Accent1 2 4 6 3" xfId="351"/>
    <cellStyle name="20% - Accent1 2 4 6 3 2" xfId="5714"/>
    <cellStyle name="20% - Accent1 2 4 6 4" xfId="352"/>
    <cellStyle name="20% - Accent1 2 4 6 4 2" xfId="5715"/>
    <cellStyle name="20% - Accent1 2 4 6 5" xfId="5712"/>
    <cellStyle name="20% - Accent1 2 4 7" xfId="353"/>
    <cellStyle name="20% - Accent1 2 4 7 2" xfId="354"/>
    <cellStyle name="20% - Accent1 2 4 7 2 2" xfId="5717"/>
    <cellStyle name="20% - Accent1 2 4 7 3" xfId="355"/>
    <cellStyle name="20% - Accent1 2 4 7 3 2" xfId="5718"/>
    <cellStyle name="20% - Accent1 2 4 7 4" xfId="356"/>
    <cellStyle name="20% - Accent1 2 4 7 4 2" xfId="5719"/>
    <cellStyle name="20% - Accent1 2 4 7 5" xfId="5716"/>
    <cellStyle name="20% - Accent1 2 4 8" xfId="357"/>
    <cellStyle name="20% - Accent1 2 4 8 2" xfId="358"/>
    <cellStyle name="20% - Accent1 2 4 8 2 2" xfId="5721"/>
    <cellStyle name="20% - Accent1 2 4 8 3" xfId="359"/>
    <cellStyle name="20% - Accent1 2 4 8 3 2" xfId="5722"/>
    <cellStyle name="20% - Accent1 2 4 8 4" xfId="360"/>
    <cellStyle name="20% - Accent1 2 4 8 4 2" xfId="5723"/>
    <cellStyle name="20% - Accent1 2 4 8 5" xfId="5720"/>
    <cellStyle name="20% - Accent1 2 4 9" xfId="361"/>
    <cellStyle name="20% - Accent1 2 4 9 2" xfId="5724"/>
    <cellStyle name="20% - Accent1 2 5" xfId="362"/>
    <cellStyle name="20% - Accent1 2 5 10" xfId="5725"/>
    <cellStyle name="20% - Accent1 2 5 2" xfId="363"/>
    <cellStyle name="20% - Accent1 2 5 2 2" xfId="364"/>
    <cellStyle name="20% - Accent1 2 5 2 2 2" xfId="365"/>
    <cellStyle name="20% - Accent1 2 5 2 2 2 2" xfId="5728"/>
    <cellStyle name="20% - Accent1 2 5 2 2 3" xfId="366"/>
    <cellStyle name="20% - Accent1 2 5 2 2 3 2" xfId="5729"/>
    <cellStyle name="20% - Accent1 2 5 2 2 4" xfId="367"/>
    <cellStyle name="20% - Accent1 2 5 2 2 4 2" xfId="5730"/>
    <cellStyle name="20% - Accent1 2 5 2 2 5" xfId="5727"/>
    <cellStyle name="20% - Accent1 2 5 2 3" xfId="368"/>
    <cellStyle name="20% - Accent1 2 5 2 3 2" xfId="369"/>
    <cellStyle name="20% - Accent1 2 5 2 3 2 2" xfId="5732"/>
    <cellStyle name="20% - Accent1 2 5 2 3 3" xfId="370"/>
    <cellStyle name="20% - Accent1 2 5 2 3 3 2" xfId="5733"/>
    <cellStyle name="20% - Accent1 2 5 2 3 4" xfId="371"/>
    <cellStyle name="20% - Accent1 2 5 2 3 4 2" xfId="5734"/>
    <cellStyle name="20% - Accent1 2 5 2 3 5" xfId="5731"/>
    <cellStyle name="20% - Accent1 2 5 2 4" xfId="372"/>
    <cellStyle name="20% - Accent1 2 5 2 4 2" xfId="373"/>
    <cellStyle name="20% - Accent1 2 5 2 4 2 2" xfId="5736"/>
    <cellStyle name="20% - Accent1 2 5 2 4 3" xfId="374"/>
    <cellStyle name="20% - Accent1 2 5 2 4 3 2" xfId="5737"/>
    <cellStyle name="20% - Accent1 2 5 2 4 4" xfId="375"/>
    <cellStyle name="20% - Accent1 2 5 2 4 4 2" xfId="5738"/>
    <cellStyle name="20% - Accent1 2 5 2 4 5" xfId="5735"/>
    <cellStyle name="20% - Accent1 2 5 2 5" xfId="376"/>
    <cellStyle name="20% - Accent1 2 5 2 5 2" xfId="5739"/>
    <cellStyle name="20% - Accent1 2 5 2 6" xfId="377"/>
    <cellStyle name="20% - Accent1 2 5 2 6 2" xfId="5740"/>
    <cellStyle name="20% - Accent1 2 5 2 7" xfId="378"/>
    <cellStyle name="20% - Accent1 2 5 2 7 2" xfId="5741"/>
    <cellStyle name="20% - Accent1 2 5 2 8" xfId="5726"/>
    <cellStyle name="20% - Accent1 2 5 3" xfId="379"/>
    <cellStyle name="20% - Accent1 2 5 3 2" xfId="380"/>
    <cellStyle name="20% - Accent1 2 5 3 2 2" xfId="381"/>
    <cellStyle name="20% - Accent1 2 5 3 2 2 2" xfId="5744"/>
    <cellStyle name="20% - Accent1 2 5 3 2 3" xfId="382"/>
    <cellStyle name="20% - Accent1 2 5 3 2 3 2" xfId="5745"/>
    <cellStyle name="20% - Accent1 2 5 3 2 4" xfId="383"/>
    <cellStyle name="20% - Accent1 2 5 3 2 4 2" xfId="5746"/>
    <cellStyle name="20% - Accent1 2 5 3 2 5" xfId="5743"/>
    <cellStyle name="20% - Accent1 2 5 3 3" xfId="384"/>
    <cellStyle name="20% - Accent1 2 5 3 3 2" xfId="385"/>
    <cellStyle name="20% - Accent1 2 5 3 3 2 2" xfId="5748"/>
    <cellStyle name="20% - Accent1 2 5 3 3 3" xfId="386"/>
    <cellStyle name="20% - Accent1 2 5 3 3 3 2" xfId="5749"/>
    <cellStyle name="20% - Accent1 2 5 3 3 4" xfId="387"/>
    <cellStyle name="20% - Accent1 2 5 3 3 4 2" xfId="5750"/>
    <cellStyle name="20% - Accent1 2 5 3 3 5" xfId="5747"/>
    <cellStyle name="20% - Accent1 2 5 3 4" xfId="388"/>
    <cellStyle name="20% - Accent1 2 5 3 4 2" xfId="5751"/>
    <cellStyle name="20% - Accent1 2 5 3 5" xfId="389"/>
    <cellStyle name="20% - Accent1 2 5 3 5 2" xfId="5752"/>
    <cellStyle name="20% - Accent1 2 5 3 6" xfId="390"/>
    <cellStyle name="20% - Accent1 2 5 3 6 2" xfId="5753"/>
    <cellStyle name="20% - Accent1 2 5 3 7" xfId="5742"/>
    <cellStyle name="20% - Accent1 2 5 4" xfId="391"/>
    <cellStyle name="20% - Accent1 2 5 4 2" xfId="392"/>
    <cellStyle name="20% - Accent1 2 5 4 2 2" xfId="5755"/>
    <cellStyle name="20% - Accent1 2 5 4 3" xfId="393"/>
    <cellStyle name="20% - Accent1 2 5 4 3 2" xfId="5756"/>
    <cellStyle name="20% - Accent1 2 5 4 4" xfId="394"/>
    <cellStyle name="20% - Accent1 2 5 4 4 2" xfId="5757"/>
    <cellStyle name="20% - Accent1 2 5 4 5" xfId="5754"/>
    <cellStyle name="20% - Accent1 2 5 5" xfId="395"/>
    <cellStyle name="20% - Accent1 2 5 5 2" xfId="396"/>
    <cellStyle name="20% - Accent1 2 5 5 2 2" xfId="5759"/>
    <cellStyle name="20% - Accent1 2 5 5 3" xfId="397"/>
    <cellStyle name="20% - Accent1 2 5 5 3 2" xfId="5760"/>
    <cellStyle name="20% - Accent1 2 5 5 4" xfId="398"/>
    <cellStyle name="20% - Accent1 2 5 5 4 2" xfId="5761"/>
    <cellStyle name="20% - Accent1 2 5 5 5" xfId="5758"/>
    <cellStyle name="20% - Accent1 2 5 6" xfId="399"/>
    <cellStyle name="20% - Accent1 2 5 6 2" xfId="400"/>
    <cellStyle name="20% - Accent1 2 5 6 2 2" xfId="5763"/>
    <cellStyle name="20% - Accent1 2 5 6 3" xfId="401"/>
    <cellStyle name="20% - Accent1 2 5 6 3 2" xfId="5764"/>
    <cellStyle name="20% - Accent1 2 5 6 4" xfId="402"/>
    <cellStyle name="20% - Accent1 2 5 6 4 2" xfId="5765"/>
    <cellStyle name="20% - Accent1 2 5 6 5" xfId="5762"/>
    <cellStyle name="20% - Accent1 2 5 7" xfId="403"/>
    <cellStyle name="20% - Accent1 2 5 7 2" xfId="5766"/>
    <cellStyle name="20% - Accent1 2 5 8" xfId="404"/>
    <cellStyle name="20% - Accent1 2 5 8 2" xfId="5767"/>
    <cellStyle name="20% - Accent1 2 5 9" xfId="405"/>
    <cellStyle name="20% - Accent1 2 5 9 2" xfId="5768"/>
    <cellStyle name="20% - Accent1 2 6" xfId="406"/>
    <cellStyle name="20% - Accent1 2 6 2" xfId="407"/>
    <cellStyle name="20% - Accent1 2 6 2 2" xfId="408"/>
    <cellStyle name="20% - Accent1 2 6 2 2 2" xfId="409"/>
    <cellStyle name="20% - Accent1 2 6 2 2 2 2" xfId="5772"/>
    <cellStyle name="20% - Accent1 2 6 2 2 3" xfId="410"/>
    <cellStyle name="20% - Accent1 2 6 2 2 3 2" xfId="5773"/>
    <cellStyle name="20% - Accent1 2 6 2 2 4" xfId="411"/>
    <cellStyle name="20% - Accent1 2 6 2 2 4 2" xfId="5774"/>
    <cellStyle name="20% - Accent1 2 6 2 2 5" xfId="5771"/>
    <cellStyle name="20% - Accent1 2 6 2 3" xfId="412"/>
    <cellStyle name="20% - Accent1 2 6 2 3 2" xfId="413"/>
    <cellStyle name="20% - Accent1 2 6 2 3 2 2" xfId="5776"/>
    <cellStyle name="20% - Accent1 2 6 2 3 3" xfId="414"/>
    <cellStyle name="20% - Accent1 2 6 2 3 3 2" xfId="5777"/>
    <cellStyle name="20% - Accent1 2 6 2 3 4" xfId="415"/>
    <cellStyle name="20% - Accent1 2 6 2 3 4 2" xfId="5778"/>
    <cellStyle name="20% - Accent1 2 6 2 3 5" xfId="5775"/>
    <cellStyle name="20% - Accent1 2 6 2 4" xfId="416"/>
    <cellStyle name="20% - Accent1 2 6 2 4 2" xfId="5779"/>
    <cellStyle name="20% - Accent1 2 6 2 5" xfId="417"/>
    <cellStyle name="20% - Accent1 2 6 2 5 2" xfId="5780"/>
    <cellStyle name="20% - Accent1 2 6 2 6" xfId="418"/>
    <cellStyle name="20% - Accent1 2 6 2 6 2" xfId="5781"/>
    <cellStyle name="20% - Accent1 2 6 2 7" xfId="5770"/>
    <cellStyle name="20% - Accent1 2 6 3" xfId="419"/>
    <cellStyle name="20% - Accent1 2 6 3 2" xfId="420"/>
    <cellStyle name="20% - Accent1 2 6 3 2 2" xfId="5783"/>
    <cellStyle name="20% - Accent1 2 6 3 3" xfId="421"/>
    <cellStyle name="20% - Accent1 2 6 3 3 2" xfId="5784"/>
    <cellStyle name="20% - Accent1 2 6 3 4" xfId="422"/>
    <cellStyle name="20% - Accent1 2 6 3 4 2" xfId="5785"/>
    <cellStyle name="20% - Accent1 2 6 3 5" xfId="5782"/>
    <cellStyle name="20% - Accent1 2 6 4" xfId="423"/>
    <cellStyle name="20% - Accent1 2 6 4 2" xfId="424"/>
    <cellStyle name="20% - Accent1 2 6 4 2 2" xfId="5787"/>
    <cellStyle name="20% - Accent1 2 6 4 3" xfId="425"/>
    <cellStyle name="20% - Accent1 2 6 4 3 2" xfId="5788"/>
    <cellStyle name="20% - Accent1 2 6 4 4" xfId="426"/>
    <cellStyle name="20% - Accent1 2 6 4 4 2" xfId="5789"/>
    <cellStyle name="20% - Accent1 2 6 4 5" xfId="5786"/>
    <cellStyle name="20% - Accent1 2 6 5" xfId="427"/>
    <cellStyle name="20% - Accent1 2 6 5 2" xfId="428"/>
    <cellStyle name="20% - Accent1 2 6 5 2 2" xfId="5791"/>
    <cellStyle name="20% - Accent1 2 6 5 3" xfId="429"/>
    <cellStyle name="20% - Accent1 2 6 5 3 2" xfId="5792"/>
    <cellStyle name="20% - Accent1 2 6 5 4" xfId="430"/>
    <cellStyle name="20% - Accent1 2 6 5 4 2" xfId="5793"/>
    <cellStyle name="20% - Accent1 2 6 5 5" xfId="5790"/>
    <cellStyle name="20% - Accent1 2 6 6" xfId="431"/>
    <cellStyle name="20% - Accent1 2 6 6 2" xfId="5794"/>
    <cellStyle name="20% - Accent1 2 6 7" xfId="432"/>
    <cellStyle name="20% - Accent1 2 6 7 2" xfId="5795"/>
    <cellStyle name="20% - Accent1 2 6 8" xfId="433"/>
    <cellStyle name="20% - Accent1 2 6 8 2" xfId="5796"/>
    <cellStyle name="20% - Accent1 2 6 9" xfId="5769"/>
    <cellStyle name="20% - Accent1 2 7" xfId="434"/>
    <cellStyle name="20% - Accent1 2 7 2" xfId="435"/>
    <cellStyle name="20% - Accent1 2 7 2 2" xfId="436"/>
    <cellStyle name="20% - Accent1 2 7 2 2 2" xfId="5799"/>
    <cellStyle name="20% - Accent1 2 7 2 3" xfId="437"/>
    <cellStyle name="20% - Accent1 2 7 2 3 2" xfId="5800"/>
    <cellStyle name="20% - Accent1 2 7 2 4" xfId="438"/>
    <cellStyle name="20% - Accent1 2 7 2 4 2" xfId="5801"/>
    <cellStyle name="20% - Accent1 2 7 2 5" xfId="5798"/>
    <cellStyle name="20% - Accent1 2 7 3" xfId="439"/>
    <cellStyle name="20% - Accent1 2 7 3 2" xfId="440"/>
    <cellStyle name="20% - Accent1 2 7 3 2 2" xfId="5803"/>
    <cellStyle name="20% - Accent1 2 7 3 3" xfId="441"/>
    <cellStyle name="20% - Accent1 2 7 3 3 2" xfId="5804"/>
    <cellStyle name="20% - Accent1 2 7 3 4" xfId="442"/>
    <cellStyle name="20% - Accent1 2 7 3 4 2" xfId="5805"/>
    <cellStyle name="20% - Accent1 2 7 3 5" xfId="5802"/>
    <cellStyle name="20% - Accent1 2 7 4" xfId="443"/>
    <cellStyle name="20% - Accent1 2 7 4 2" xfId="444"/>
    <cellStyle name="20% - Accent1 2 7 4 2 2" xfId="5807"/>
    <cellStyle name="20% - Accent1 2 7 4 3" xfId="445"/>
    <cellStyle name="20% - Accent1 2 7 4 3 2" xfId="5808"/>
    <cellStyle name="20% - Accent1 2 7 4 4" xfId="446"/>
    <cellStyle name="20% - Accent1 2 7 4 4 2" xfId="5809"/>
    <cellStyle name="20% - Accent1 2 7 4 5" xfId="5806"/>
    <cellStyle name="20% - Accent1 2 7 5" xfId="447"/>
    <cellStyle name="20% - Accent1 2 7 5 2" xfId="5810"/>
    <cellStyle name="20% - Accent1 2 7 6" xfId="448"/>
    <cellStyle name="20% - Accent1 2 7 6 2" xfId="5811"/>
    <cellStyle name="20% - Accent1 2 7 7" xfId="449"/>
    <cellStyle name="20% - Accent1 2 7 7 2" xfId="5812"/>
    <cellStyle name="20% - Accent1 2 7 8" xfId="5797"/>
    <cellStyle name="20% - Accent1 2 8" xfId="450"/>
    <cellStyle name="20% - Accent1 2 8 2" xfId="451"/>
    <cellStyle name="20% - Accent1 2 8 2 2" xfId="452"/>
    <cellStyle name="20% - Accent1 2 8 2 2 2" xfId="5815"/>
    <cellStyle name="20% - Accent1 2 8 2 3" xfId="453"/>
    <cellStyle name="20% - Accent1 2 8 2 3 2" xfId="5816"/>
    <cellStyle name="20% - Accent1 2 8 2 4" xfId="454"/>
    <cellStyle name="20% - Accent1 2 8 2 4 2" xfId="5817"/>
    <cellStyle name="20% - Accent1 2 8 2 5" xfId="5814"/>
    <cellStyle name="20% - Accent1 2 8 3" xfId="455"/>
    <cellStyle name="20% - Accent1 2 8 3 2" xfId="456"/>
    <cellStyle name="20% - Accent1 2 8 3 2 2" xfId="5819"/>
    <cellStyle name="20% - Accent1 2 8 3 3" xfId="457"/>
    <cellStyle name="20% - Accent1 2 8 3 3 2" xfId="5820"/>
    <cellStyle name="20% - Accent1 2 8 3 4" xfId="458"/>
    <cellStyle name="20% - Accent1 2 8 3 4 2" xfId="5821"/>
    <cellStyle name="20% - Accent1 2 8 3 5" xfId="5818"/>
    <cellStyle name="20% - Accent1 2 8 4" xfId="459"/>
    <cellStyle name="20% - Accent1 2 8 4 2" xfId="5822"/>
    <cellStyle name="20% - Accent1 2 8 5" xfId="460"/>
    <cellStyle name="20% - Accent1 2 8 5 2" xfId="5823"/>
    <cellStyle name="20% - Accent1 2 8 6" xfId="461"/>
    <cellStyle name="20% - Accent1 2 8 6 2" xfId="5824"/>
    <cellStyle name="20% - Accent1 2 8 7" xfId="5813"/>
    <cellStyle name="20% - Accent1 2 9" xfId="462"/>
    <cellStyle name="20% - Accent1 2 9 2" xfId="463"/>
    <cellStyle name="20% - Accent1 2 9 2 2" xfId="5826"/>
    <cellStyle name="20% - Accent1 2 9 3" xfId="464"/>
    <cellStyle name="20% - Accent1 2 9 3 2" xfId="5827"/>
    <cellStyle name="20% - Accent1 2 9 4" xfId="465"/>
    <cellStyle name="20% - Accent1 2 9 4 2" xfId="5828"/>
    <cellStyle name="20% - Accent1 2 9 5" xfId="5825"/>
    <cellStyle name="20% - Accent1 3" xfId="5364"/>
    <cellStyle name="20% - Accent2" xfId="466" builtinId="34" customBuiltin="1"/>
    <cellStyle name="20% - Accent2 2" xfId="467"/>
    <cellStyle name="20% - Accent2 2 10" xfId="468"/>
    <cellStyle name="20% - Accent2 2 10 2" xfId="469"/>
    <cellStyle name="20% - Accent2 2 10 2 2" xfId="5832"/>
    <cellStyle name="20% - Accent2 2 10 3" xfId="470"/>
    <cellStyle name="20% - Accent2 2 10 3 2" xfId="5833"/>
    <cellStyle name="20% - Accent2 2 10 4" xfId="471"/>
    <cellStyle name="20% - Accent2 2 10 4 2" xfId="5834"/>
    <cellStyle name="20% - Accent2 2 10 5" xfId="5831"/>
    <cellStyle name="20% - Accent2 2 11" xfId="472"/>
    <cellStyle name="20% - Accent2 2 11 2" xfId="473"/>
    <cellStyle name="20% - Accent2 2 11 2 2" xfId="5836"/>
    <cellStyle name="20% - Accent2 2 11 3" xfId="474"/>
    <cellStyle name="20% - Accent2 2 11 3 2" xfId="5837"/>
    <cellStyle name="20% - Accent2 2 11 4" xfId="475"/>
    <cellStyle name="20% - Accent2 2 11 4 2" xfId="5838"/>
    <cellStyle name="20% - Accent2 2 11 5" xfId="5835"/>
    <cellStyle name="20% - Accent2 2 12" xfId="476"/>
    <cellStyle name="20% - Accent2 2 12 2" xfId="5839"/>
    <cellStyle name="20% - Accent2 2 13" xfId="477"/>
    <cellStyle name="20% - Accent2 2 13 2" xfId="5840"/>
    <cellStyle name="20% - Accent2 2 14" xfId="478"/>
    <cellStyle name="20% - Accent2 2 14 2" xfId="5841"/>
    <cellStyle name="20% - Accent2 2 15" xfId="5830"/>
    <cellStyle name="20% - Accent2 2 2" xfId="479"/>
    <cellStyle name="20% - Accent2 2 2 10" xfId="480"/>
    <cellStyle name="20% - Accent2 2 2 10 2" xfId="5843"/>
    <cellStyle name="20% - Accent2 2 2 11" xfId="481"/>
    <cellStyle name="20% - Accent2 2 2 11 2" xfId="5844"/>
    <cellStyle name="20% - Accent2 2 2 12" xfId="5842"/>
    <cellStyle name="20% - Accent2 2 2 2" xfId="482"/>
    <cellStyle name="20% - Accent2 2 2 2 10" xfId="5845"/>
    <cellStyle name="20% - Accent2 2 2 2 2" xfId="483"/>
    <cellStyle name="20% - Accent2 2 2 2 2 2" xfId="484"/>
    <cellStyle name="20% - Accent2 2 2 2 2 2 2" xfId="485"/>
    <cellStyle name="20% - Accent2 2 2 2 2 2 2 2" xfId="5848"/>
    <cellStyle name="20% - Accent2 2 2 2 2 2 3" xfId="486"/>
    <cellStyle name="20% - Accent2 2 2 2 2 2 3 2" xfId="5849"/>
    <cellStyle name="20% - Accent2 2 2 2 2 2 4" xfId="487"/>
    <cellStyle name="20% - Accent2 2 2 2 2 2 4 2" xfId="5850"/>
    <cellStyle name="20% - Accent2 2 2 2 2 2 5" xfId="5847"/>
    <cellStyle name="20% - Accent2 2 2 2 2 3" xfId="488"/>
    <cellStyle name="20% - Accent2 2 2 2 2 3 2" xfId="489"/>
    <cellStyle name="20% - Accent2 2 2 2 2 3 2 2" xfId="5852"/>
    <cellStyle name="20% - Accent2 2 2 2 2 3 3" xfId="490"/>
    <cellStyle name="20% - Accent2 2 2 2 2 3 3 2" xfId="5853"/>
    <cellStyle name="20% - Accent2 2 2 2 2 3 4" xfId="491"/>
    <cellStyle name="20% - Accent2 2 2 2 2 3 4 2" xfId="5854"/>
    <cellStyle name="20% - Accent2 2 2 2 2 3 5" xfId="5851"/>
    <cellStyle name="20% - Accent2 2 2 2 2 4" xfId="492"/>
    <cellStyle name="20% - Accent2 2 2 2 2 4 2" xfId="493"/>
    <cellStyle name="20% - Accent2 2 2 2 2 4 2 2" xfId="5856"/>
    <cellStyle name="20% - Accent2 2 2 2 2 4 3" xfId="494"/>
    <cellStyle name="20% - Accent2 2 2 2 2 4 3 2" xfId="5857"/>
    <cellStyle name="20% - Accent2 2 2 2 2 4 4" xfId="495"/>
    <cellStyle name="20% - Accent2 2 2 2 2 4 4 2" xfId="5858"/>
    <cellStyle name="20% - Accent2 2 2 2 2 4 5" xfId="5855"/>
    <cellStyle name="20% - Accent2 2 2 2 2 5" xfId="496"/>
    <cellStyle name="20% - Accent2 2 2 2 2 5 2" xfId="5859"/>
    <cellStyle name="20% - Accent2 2 2 2 2 6" xfId="497"/>
    <cellStyle name="20% - Accent2 2 2 2 2 6 2" xfId="5860"/>
    <cellStyle name="20% - Accent2 2 2 2 2 7" xfId="498"/>
    <cellStyle name="20% - Accent2 2 2 2 2 7 2" xfId="5861"/>
    <cellStyle name="20% - Accent2 2 2 2 2 8" xfId="5846"/>
    <cellStyle name="20% - Accent2 2 2 2 3" xfId="499"/>
    <cellStyle name="20% - Accent2 2 2 2 3 2" xfId="500"/>
    <cellStyle name="20% - Accent2 2 2 2 3 2 2" xfId="501"/>
    <cellStyle name="20% - Accent2 2 2 2 3 2 2 2" xfId="5864"/>
    <cellStyle name="20% - Accent2 2 2 2 3 2 3" xfId="502"/>
    <cellStyle name="20% - Accent2 2 2 2 3 2 3 2" xfId="5865"/>
    <cellStyle name="20% - Accent2 2 2 2 3 2 4" xfId="503"/>
    <cellStyle name="20% - Accent2 2 2 2 3 2 4 2" xfId="5866"/>
    <cellStyle name="20% - Accent2 2 2 2 3 2 5" xfId="5863"/>
    <cellStyle name="20% - Accent2 2 2 2 3 3" xfId="504"/>
    <cellStyle name="20% - Accent2 2 2 2 3 3 2" xfId="505"/>
    <cellStyle name="20% - Accent2 2 2 2 3 3 2 2" xfId="5868"/>
    <cellStyle name="20% - Accent2 2 2 2 3 3 3" xfId="506"/>
    <cellStyle name="20% - Accent2 2 2 2 3 3 3 2" xfId="5869"/>
    <cellStyle name="20% - Accent2 2 2 2 3 3 4" xfId="507"/>
    <cellStyle name="20% - Accent2 2 2 2 3 3 4 2" xfId="5870"/>
    <cellStyle name="20% - Accent2 2 2 2 3 3 5" xfId="5867"/>
    <cellStyle name="20% - Accent2 2 2 2 3 4" xfId="508"/>
    <cellStyle name="20% - Accent2 2 2 2 3 4 2" xfId="5871"/>
    <cellStyle name="20% - Accent2 2 2 2 3 5" xfId="509"/>
    <cellStyle name="20% - Accent2 2 2 2 3 5 2" xfId="5872"/>
    <cellStyle name="20% - Accent2 2 2 2 3 6" xfId="510"/>
    <cellStyle name="20% - Accent2 2 2 2 3 6 2" xfId="5873"/>
    <cellStyle name="20% - Accent2 2 2 2 3 7" xfId="5862"/>
    <cellStyle name="20% - Accent2 2 2 2 4" xfId="511"/>
    <cellStyle name="20% - Accent2 2 2 2 4 2" xfId="512"/>
    <cellStyle name="20% - Accent2 2 2 2 4 2 2" xfId="5875"/>
    <cellStyle name="20% - Accent2 2 2 2 4 3" xfId="513"/>
    <cellStyle name="20% - Accent2 2 2 2 4 3 2" xfId="5876"/>
    <cellStyle name="20% - Accent2 2 2 2 4 4" xfId="514"/>
    <cellStyle name="20% - Accent2 2 2 2 4 4 2" xfId="5877"/>
    <cellStyle name="20% - Accent2 2 2 2 4 5" xfId="5874"/>
    <cellStyle name="20% - Accent2 2 2 2 5" xfId="515"/>
    <cellStyle name="20% - Accent2 2 2 2 5 2" xfId="516"/>
    <cellStyle name="20% - Accent2 2 2 2 5 2 2" xfId="5879"/>
    <cellStyle name="20% - Accent2 2 2 2 5 3" xfId="517"/>
    <cellStyle name="20% - Accent2 2 2 2 5 3 2" xfId="5880"/>
    <cellStyle name="20% - Accent2 2 2 2 5 4" xfId="518"/>
    <cellStyle name="20% - Accent2 2 2 2 5 4 2" xfId="5881"/>
    <cellStyle name="20% - Accent2 2 2 2 5 5" xfId="5878"/>
    <cellStyle name="20% - Accent2 2 2 2 6" xfId="519"/>
    <cellStyle name="20% - Accent2 2 2 2 6 2" xfId="520"/>
    <cellStyle name="20% - Accent2 2 2 2 6 2 2" xfId="5883"/>
    <cellStyle name="20% - Accent2 2 2 2 6 3" xfId="521"/>
    <cellStyle name="20% - Accent2 2 2 2 6 3 2" xfId="5884"/>
    <cellStyle name="20% - Accent2 2 2 2 6 4" xfId="522"/>
    <cellStyle name="20% - Accent2 2 2 2 6 4 2" xfId="5885"/>
    <cellStyle name="20% - Accent2 2 2 2 6 5" xfId="5882"/>
    <cellStyle name="20% - Accent2 2 2 2 7" xfId="523"/>
    <cellStyle name="20% - Accent2 2 2 2 7 2" xfId="5886"/>
    <cellStyle name="20% - Accent2 2 2 2 8" xfId="524"/>
    <cellStyle name="20% - Accent2 2 2 2 8 2" xfId="5887"/>
    <cellStyle name="20% - Accent2 2 2 2 9" xfId="525"/>
    <cellStyle name="20% - Accent2 2 2 2 9 2" xfId="5888"/>
    <cellStyle name="20% - Accent2 2 2 3" xfId="526"/>
    <cellStyle name="20% - Accent2 2 2 3 2" xfId="527"/>
    <cellStyle name="20% - Accent2 2 2 3 2 2" xfId="528"/>
    <cellStyle name="20% - Accent2 2 2 3 2 2 2" xfId="529"/>
    <cellStyle name="20% - Accent2 2 2 3 2 2 2 2" xfId="5892"/>
    <cellStyle name="20% - Accent2 2 2 3 2 2 3" xfId="530"/>
    <cellStyle name="20% - Accent2 2 2 3 2 2 3 2" xfId="5893"/>
    <cellStyle name="20% - Accent2 2 2 3 2 2 4" xfId="531"/>
    <cellStyle name="20% - Accent2 2 2 3 2 2 4 2" xfId="5894"/>
    <cellStyle name="20% - Accent2 2 2 3 2 2 5" xfId="5891"/>
    <cellStyle name="20% - Accent2 2 2 3 2 3" xfId="532"/>
    <cellStyle name="20% - Accent2 2 2 3 2 3 2" xfId="533"/>
    <cellStyle name="20% - Accent2 2 2 3 2 3 2 2" xfId="5896"/>
    <cellStyle name="20% - Accent2 2 2 3 2 3 3" xfId="534"/>
    <cellStyle name="20% - Accent2 2 2 3 2 3 3 2" xfId="5897"/>
    <cellStyle name="20% - Accent2 2 2 3 2 3 4" xfId="535"/>
    <cellStyle name="20% - Accent2 2 2 3 2 3 4 2" xfId="5898"/>
    <cellStyle name="20% - Accent2 2 2 3 2 3 5" xfId="5895"/>
    <cellStyle name="20% - Accent2 2 2 3 2 4" xfId="536"/>
    <cellStyle name="20% - Accent2 2 2 3 2 4 2" xfId="5899"/>
    <cellStyle name="20% - Accent2 2 2 3 2 5" xfId="537"/>
    <cellStyle name="20% - Accent2 2 2 3 2 5 2" xfId="5900"/>
    <cellStyle name="20% - Accent2 2 2 3 2 6" xfId="538"/>
    <cellStyle name="20% - Accent2 2 2 3 2 6 2" xfId="5901"/>
    <cellStyle name="20% - Accent2 2 2 3 2 7" xfId="5890"/>
    <cellStyle name="20% - Accent2 2 2 3 3" xfId="539"/>
    <cellStyle name="20% - Accent2 2 2 3 3 2" xfId="540"/>
    <cellStyle name="20% - Accent2 2 2 3 3 2 2" xfId="5903"/>
    <cellStyle name="20% - Accent2 2 2 3 3 3" xfId="541"/>
    <cellStyle name="20% - Accent2 2 2 3 3 3 2" xfId="5904"/>
    <cellStyle name="20% - Accent2 2 2 3 3 4" xfId="542"/>
    <cellStyle name="20% - Accent2 2 2 3 3 4 2" xfId="5905"/>
    <cellStyle name="20% - Accent2 2 2 3 3 5" xfId="5902"/>
    <cellStyle name="20% - Accent2 2 2 3 4" xfId="543"/>
    <cellStyle name="20% - Accent2 2 2 3 4 2" xfId="544"/>
    <cellStyle name="20% - Accent2 2 2 3 4 2 2" xfId="5907"/>
    <cellStyle name="20% - Accent2 2 2 3 4 3" xfId="545"/>
    <cellStyle name="20% - Accent2 2 2 3 4 3 2" xfId="5908"/>
    <cellStyle name="20% - Accent2 2 2 3 4 4" xfId="546"/>
    <cellStyle name="20% - Accent2 2 2 3 4 4 2" xfId="5909"/>
    <cellStyle name="20% - Accent2 2 2 3 4 5" xfId="5906"/>
    <cellStyle name="20% - Accent2 2 2 3 5" xfId="547"/>
    <cellStyle name="20% - Accent2 2 2 3 5 2" xfId="548"/>
    <cellStyle name="20% - Accent2 2 2 3 5 2 2" xfId="5911"/>
    <cellStyle name="20% - Accent2 2 2 3 5 3" xfId="549"/>
    <cellStyle name="20% - Accent2 2 2 3 5 3 2" xfId="5912"/>
    <cellStyle name="20% - Accent2 2 2 3 5 4" xfId="550"/>
    <cellStyle name="20% - Accent2 2 2 3 5 4 2" xfId="5913"/>
    <cellStyle name="20% - Accent2 2 2 3 5 5" xfId="5910"/>
    <cellStyle name="20% - Accent2 2 2 3 6" xfId="551"/>
    <cellStyle name="20% - Accent2 2 2 3 6 2" xfId="5914"/>
    <cellStyle name="20% - Accent2 2 2 3 7" xfId="552"/>
    <cellStyle name="20% - Accent2 2 2 3 7 2" xfId="5915"/>
    <cellStyle name="20% - Accent2 2 2 3 8" xfId="553"/>
    <cellStyle name="20% - Accent2 2 2 3 8 2" xfId="5916"/>
    <cellStyle name="20% - Accent2 2 2 3 9" xfId="5889"/>
    <cellStyle name="20% - Accent2 2 2 4" xfId="554"/>
    <cellStyle name="20% - Accent2 2 2 4 2" xfId="555"/>
    <cellStyle name="20% - Accent2 2 2 4 2 2" xfId="556"/>
    <cellStyle name="20% - Accent2 2 2 4 2 2 2" xfId="5919"/>
    <cellStyle name="20% - Accent2 2 2 4 2 3" xfId="557"/>
    <cellStyle name="20% - Accent2 2 2 4 2 3 2" xfId="5920"/>
    <cellStyle name="20% - Accent2 2 2 4 2 4" xfId="558"/>
    <cellStyle name="20% - Accent2 2 2 4 2 4 2" xfId="5921"/>
    <cellStyle name="20% - Accent2 2 2 4 2 5" xfId="5918"/>
    <cellStyle name="20% - Accent2 2 2 4 3" xfId="559"/>
    <cellStyle name="20% - Accent2 2 2 4 3 2" xfId="560"/>
    <cellStyle name="20% - Accent2 2 2 4 3 2 2" xfId="5923"/>
    <cellStyle name="20% - Accent2 2 2 4 3 3" xfId="561"/>
    <cellStyle name="20% - Accent2 2 2 4 3 3 2" xfId="5924"/>
    <cellStyle name="20% - Accent2 2 2 4 3 4" xfId="562"/>
    <cellStyle name="20% - Accent2 2 2 4 3 4 2" xfId="5925"/>
    <cellStyle name="20% - Accent2 2 2 4 3 5" xfId="5922"/>
    <cellStyle name="20% - Accent2 2 2 4 4" xfId="563"/>
    <cellStyle name="20% - Accent2 2 2 4 4 2" xfId="564"/>
    <cellStyle name="20% - Accent2 2 2 4 4 2 2" xfId="5927"/>
    <cellStyle name="20% - Accent2 2 2 4 4 3" xfId="565"/>
    <cellStyle name="20% - Accent2 2 2 4 4 3 2" xfId="5928"/>
    <cellStyle name="20% - Accent2 2 2 4 4 4" xfId="566"/>
    <cellStyle name="20% - Accent2 2 2 4 4 4 2" xfId="5929"/>
    <cellStyle name="20% - Accent2 2 2 4 4 5" xfId="5926"/>
    <cellStyle name="20% - Accent2 2 2 4 5" xfId="567"/>
    <cellStyle name="20% - Accent2 2 2 4 5 2" xfId="5930"/>
    <cellStyle name="20% - Accent2 2 2 4 6" xfId="568"/>
    <cellStyle name="20% - Accent2 2 2 4 6 2" xfId="5931"/>
    <cellStyle name="20% - Accent2 2 2 4 7" xfId="569"/>
    <cellStyle name="20% - Accent2 2 2 4 7 2" xfId="5932"/>
    <cellStyle name="20% - Accent2 2 2 4 8" xfId="5917"/>
    <cellStyle name="20% - Accent2 2 2 5" xfId="570"/>
    <cellStyle name="20% - Accent2 2 2 5 2" xfId="571"/>
    <cellStyle name="20% - Accent2 2 2 5 2 2" xfId="572"/>
    <cellStyle name="20% - Accent2 2 2 5 2 2 2" xfId="5935"/>
    <cellStyle name="20% - Accent2 2 2 5 2 3" xfId="573"/>
    <cellStyle name="20% - Accent2 2 2 5 2 3 2" xfId="5936"/>
    <cellStyle name="20% - Accent2 2 2 5 2 4" xfId="574"/>
    <cellStyle name="20% - Accent2 2 2 5 2 4 2" xfId="5937"/>
    <cellStyle name="20% - Accent2 2 2 5 2 5" xfId="5934"/>
    <cellStyle name="20% - Accent2 2 2 5 3" xfId="575"/>
    <cellStyle name="20% - Accent2 2 2 5 3 2" xfId="576"/>
    <cellStyle name="20% - Accent2 2 2 5 3 2 2" xfId="5939"/>
    <cellStyle name="20% - Accent2 2 2 5 3 3" xfId="577"/>
    <cellStyle name="20% - Accent2 2 2 5 3 3 2" xfId="5940"/>
    <cellStyle name="20% - Accent2 2 2 5 3 4" xfId="578"/>
    <cellStyle name="20% - Accent2 2 2 5 3 4 2" xfId="5941"/>
    <cellStyle name="20% - Accent2 2 2 5 3 5" xfId="5938"/>
    <cellStyle name="20% - Accent2 2 2 5 4" xfId="579"/>
    <cellStyle name="20% - Accent2 2 2 5 4 2" xfId="5942"/>
    <cellStyle name="20% - Accent2 2 2 5 5" xfId="580"/>
    <cellStyle name="20% - Accent2 2 2 5 5 2" xfId="5943"/>
    <cellStyle name="20% - Accent2 2 2 5 6" xfId="581"/>
    <cellStyle name="20% - Accent2 2 2 5 6 2" xfId="5944"/>
    <cellStyle name="20% - Accent2 2 2 5 7" xfId="5933"/>
    <cellStyle name="20% - Accent2 2 2 6" xfId="582"/>
    <cellStyle name="20% - Accent2 2 2 6 2" xfId="583"/>
    <cellStyle name="20% - Accent2 2 2 6 2 2" xfId="5946"/>
    <cellStyle name="20% - Accent2 2 2 6 3" xfId="584"/>
    <cellStyle name="20% - Accent2 2 2 6 3 2" xfId="5947"/>
    <cellStyle name="20% - Accent2 2 2 6 4" xfId="585"/>
    <cellStyle name="20% - Accent2 2 2 6 4 2" xfId="5948"/>
    <cellStyle name="20% - Accent2 2 2 6 5" xfId="5945"/>
    <cellStyle name="20% - Accent2 2 2 7" xfId="586"/>
    <cellStyle name="20% - Accent2 2 2 7 2" xfId="587"/>
    <cellStyle name="20% - Accent2 2 2 7 2 2" xfId="5950"/>
    <cellStyle name="20% - Accent2 2 2 7 3" xfId="588"/>
    <cellStyle name="20% - Accent2 2 2 7 3 2" xfId="5951"/>
    <cellStyle name="20% - Accent2 2 2 7 4" xfId="589"/>
    <cellStyle name="20% - Accent2 2 2 7 4 2" xfId="5952"/>
    <cellStyle name="20% - Accent2 2 2 7 5" xfId="5949"/>
    <cellStyle name="20% - Accent2 2 2 8" xfId="590"/>
    <cellStyle name="20% - Accent2 2 2 8 2" xfId="591"/>
    <cellStyle name="20% - Accent2 2 2 8 2 2" xfId="5954"/>
    <cellStyle name="20% - Accent2 2 2 8 3" xfId="592"/>
    <cellStyle name="20% - Accent2 2 2 8 3 2" xfId="5955"/>
    <cellStyle name="20% - Accent2 2 2 8 4" xfId="593"/>
    <cellStyle name="20% - Accent2 2 2 8 4 2" xfId="5956"/>
    <cellStyle name="20% - Accent2 2 2 8 5" xfId="5953"/>
    <cellStyle name="20% - Accent2 2 2 9" xfId="594"/>
    <cellStyle name="20% - Accent2 2 2 9 2" xfId="5957"/>
    <cellStyle name="20% - Accent2 2 3" xfId="595"/>
    <cellStyle name="20% - Accent2 2 3 10" xfId="596"/>
    <cellStyle name="20% - Accent2 2 3 10 2" xfId="5959"/>
    <cellStyle name="20% - Accent2 2 3 11" xfId="597"/>
    <cellStyle name="20% - Accent2 2 3 11 2" xfId="5960"/>
    <cellStyle name="20% - Accent2 2 3 12" xfId="5958"/>
    <cellStyle name="20% - Accent2 2 3 2" xfId="598"/>
    <cellStyle name="20% - Accent2 2 3 2 10" xfId="5961"/>
    <cellStyle name="20% - Accent2 2 3 2 2" xfId="599"/>
    <cellStyle name="20% - Accent2 2 3 2 2 2" xfId="600"/>
    <cellStyle name="20% - Accent2 2 3 2 2 2 2" xfId="601"/>
    <cellStyle name="20% - Accent2 2 3 2 2 2 2 2" xfId="5964"/>
    <cellStyle name="20% - Accent2 2 3 2 2 2 3" xfId="602"/>
    <cellStyle name="20% - Accent2 2 3 2 2 2 3 2" xfId="5965"/>
    <cellStyle name="20% - Accent2 2 3 2 2 2 4" xfId="603"/>
    <cellStyle name="20% - Accent2 2 3 2 2 2 4 2" xfId="5966"/>
    <cellStyle name="20% - Accent2 2 3 2 2 2 5" xfId="5963"/>
    <cellStyle name="20% - Accent2 2 3 2 2 3" xfId="604"/>
    <cellStyle name="20% - Accent2 2 3 2 2 3 2" xfId="605"/>
    <cellStyle name="20% - Accent2 2 3 2 2 3 2 2" xfId="5968"/>
    <cellStyle name="20% - Accent2 2 3 2 2 3 3" xfId="606"/>
    <cellStyle name="20% - Accent2 2 3 2 2 3 3 2" xfId="5969"/>
    <cellStyle name="20% - Accent2 2 3 2 2 3 4" xfId="607"/>
    <cellStyle name="20% - Accent2 2 3 2 2 3 4 2" xfId="5970"/>
    <cellStyle name="20% - Accent2 2 3 2 2 3 5" xfId="5967"/>
    <cellStyle name="20% - Accent2 2 3 2 2 4" xfId="608"/>
    <cellStyle name="20% - Accent2 2 3 2 2 4 2" xfId="609"/>
    <cellStyle name="20% - Accent2 2 3 2 2 4 2 2" xfId="5972"/>
    <cellStyle name="20% - Accent2 2 3 2 2 4 3" xfId="610"/>
    <cellStyle name="20% - Accent2 2 3 2 2 4 3 2" xfId="5973"/>
    <cellStyle name="20% - Accent2 2 3 2 2 4 4" xfId="611"/>
    <cellStyle name="20% - Accent2 2 3 2 2 4 4 2" xfId="5974"/>
    <cellStyle name="20% - Accent2 2 3 2 2 4 5" xfId="5971"/>
    <cellStyle name="20% - Accent2 2 3 2 2 5" xfId="612"/>
    <cellStyle name="20% - Accent2 2 3 2 2 5 2" xfId="5975"/>
    <cellStyle name="20% - Accent2 2 3 2 2 6" xfId="613"/>
    <cellStyle name="20% - Accent2 2 3 2 2 6 2" xfId="5976"/>
    <cellStyle name="20% - Accent2 2 3 2 2 7" xfId="614"/>
    <cellStyle name="20% - Accent2 2 3 2 2 7 2" xfId="5977"/>
    <cellStyle name="20% - Accent2 2 3 2 2 8" xfId="5962"/>
    <cellStyle name="20% - Accent2 2 3 2 3" xfId="615"/>
    <cellStyle name="20% - Accent2 2 3 2 3 2" xfId="616"/>
    <cellStyle name="20% - Accent2 2 3 2 3 2 2" xfId="617"/>
    <cellStyle name="20% - Accent2 2 3 2 3 2 2 2" xfId="5980"/>
    <cellStyle name="20% - Accent2 2 3 2 3 2 3" xfId="618"/>
    <cellStyle name="20% - Accent2 2 3 2 3 2 3 2" xfId="5981"/>
    <cellStyle name="20% - Accent2 2 3 2 3 2 4" xfId="619"/>
    <cellStyle name="20% - Accent2 2 3 2 3 2 4 2" xfId="5982"/>
    <cellStyle name="20% - Accent2 2 3 2 3 2 5" xfId="5979"/>
    <cellStyle name="20% - Accent2 2 3 2 3 3" xfId="620"/>
    <cellStyle name="20% - Accent2 2 3 2 3 3 2" xfId="621"/>
    <cellStyle name="20% - Accent2 2 3 2 3 3 2 2" xfId="5984"/>
    <cellStyle name="20% - Accent2 2 3 2 3 3 3" xfId="622"/>
    <cellStyle name="20% - Accent2 2 3 2 3 3 3 2" xfId="5985"/>
    <cellStyle name="20% - Accent2 2 3 2 3 3 4" xfId="623"/>
    <cellStyle name="20% - Accent2 2 3 2 3 3 4 2" xfId="5986"/>
    <cellStyle name="20% - Accent2 2 3 2 3 3 5" xfId="5983"/>
    <cellStyle name="20% - Accent2 2 3 2 3 4" xfId="624"/>
    <cellStyle name="20% - Accent2 2 3 2 3 4 2" xfId="5987"/>
    <cellStyle name="20% - Accent2 2 3 2 3 5" xfId="625"/>
    <cellStyle name="20% - Accent2 2 3 2 3 5 2" xfId="5988"/>
    <cellStyle name="20% - Accent2 2 3 2 3 6" xfId="626"/>
    <cellStyle name="20% - Accent2 2 3 2 3 6 2" xfId="5989"/>
    <cellStyle name="20% - Accent2 2 3 2 3 7" xfId="5978"/>
    <cellStyle name="20% - Accent2 2 3 2 4" xfId="627"/>
    <cellStyle name="20% - Accent2 2 3 2 4 2" xfId="628"/>
    <cellStyle name="20% - Accent2 2 3 2 4 2 2" xfId="5991"/>
    <cellStyle name="20% - Accent2 2 3 2 4 3" xfId="629"/>
    <cellStyle name="20% - Accent2 2 3 2 4 3 2" xfId="5992"/>
    <cellStyle name="20% - Accent2 2 3 2 4 4" xfId="630"/>
    <cellStyle name="20% - Accent2 2 3 2 4 4 2" xfId="5993"/>
    <cellStyle name="20% - Accent2 2 3 2 4 5" xfId="5990"/>
    <cellStyle name="20% - Accent2 2 3 2 5" xfId="631"/>
    <cellStyle name="20% - Accent2 2 3 2 5 2" xfId="632"/>
    <cellStyle name="20% - Accent2 2 3 2 5 2 2" xfId="5995"/>
    <cellStyle name="20% - Accent2 2 3 2 5 3" xfId="633"/>
    <cellStyle name="20% - Accent2 2 3 2 5 3 2" xfId="5996"/>
    <cellStyle name="20% - Accent2 2 3 2 5 4" xfId="634"/>
    <cellStyle name="20% - Accent2 2 3 2 5 4 2" xfId="5997"/>
    <cellStyle name="20% - Accent2 2 3 2 5 5" xfId="5994"/>
    <cellStyle name="20% - Accent2 2 3 2 6" xfId="635"/>
    <cellStyle name="20% - Accent2 2 3 2 6 2" xfId="636"/>
    <cellStyle name="20% - Accent2 2 3 2 6 2 2" xfId="5999"/>
    <cellStyle name="20% - Accent2 2 3 2 6 3" xfId="637"/>
    <cellStyle name="20% - Accent2 2 3 2 6 3 2" xfId="6000"/>
    <cellStyle name="20% - Accent2 2 3 2 6 4" xfId="638"/>
    <cellStyle name="20% - Accent2 2 3 2 6 4 2" xfId="6001"/>
    <cellStyle name="20% - Accent2 2 3 2 6 5" xfId="5998"/>
    <cellStyle name="20% - Accent2 2 3 2 7" xfId="639"/>
    <cellStyle name="20% - Accent2 2 3 2 7 2" xfId="6002"/>
    <cellStyle name="20% - Accent2 2 3 2 8" xfId="640"/>
    <cellStyle name="20% - Accent2 2 3 2 8 2" xfId="6003"/>
    <cellStyle name="20% - Accent2 2 3 2 9" xfId="641"/>
    <cellStyle name="20% - Accent2 2 3 2 9 2" xfId="6004"/>
    <cellStyle name="20% - Accent2 2 3 3" xfId="642"/>
    <cellStyle name="20% - Accent2 2 3 3 2" xfId="643"/>
    <cellStyle name="20% - Accent2 2 3 3 2 2" xfId="644"/>
    <cellStyle name="20% - Accent2 2 3 3 2 2 2" xfId="645"/>
    <cellStyle name="20% - Accent2 2 3 3 2 2 2 2" xfId="6008"/>
    <cellStyle name="20% - Accent2 2 3 3 2 2 3" xfId="646"/>
    <cellStyle name="20% - Accent2 2 3 3 2 2 3 2" xfId="6009"/>
    <cellStyle name="20% - Accent2 2 3 3 2 2 4" xfId="647"/>
    <cellStyle name="20% - Accent2 2 3 3 2 2 4 2" xfId="6010"/>
    <cellStyle name="20% - Accent2 2 3 3 2 2 5" xfId="6007"/>
    <cellStyle name="20% - Accent2 2 3 3 2 3" xfId="648"/>
    <cellStyle name="20% - Accent2 2 3 3 2 3 2" xfId="649"/>
    <cellStyle name="20% - Accent2 2 3 3 2 3 2 2" xfId="6012"/>
    <cellStyle name="20% - Accent2 2 3 3 2 3 3" xfId="650"/>
    <cellStyle name="20% - Accent2 2 3 3 2 3 3 2" xfId="6013"/>
    <cellStyle name="20% - Accent2 2 3 3 2 3 4" xfId="651"/>
    <cellStyle name="20% - Accent2 2 3 3 2 3 4 2" xfId="6014"/>
    <cellStyle name="20% - Accent2 2 3 3 2 3 5" xfId="6011"/>
    <cellStyle name="20% - Accent2 2 3 3 2 4" xfId="652"/>
    <cellStyle name="20% - Accent2 2 3 3 2 4 2" xfId="6015"/>
    <cellStyle name="20% - Accent2 2 3 3 2 5" xfId="653"/>
    <cellStyle name="20% - Accent2 2 3 3 2 5 2" xfId="6016"/>
    <cellStyle name="20% - Accent2 2 3 3 2 6" xfId="654"/>
    <cellStyle name="20% - Accent2 2 3 3 2 6 2" xfId="6017"/>
    <cellStyle name="20% - Accent2 2 3 3 2 7" xfId="6006"/>
    <cellStyle name="20% - Accent2 2 3 3 3" xfId="655"/>
    <cellStyle name="20% - Accent2 2 3 3 3 2" xfId="656"/>
    <cellStyle name="20% - Accent2 2 3 3 3 2 2" xfId="6019"/>
    <cellStyle name="20% - Accent2 2 3 3 3 3" xfId="657"/>
    <cellStyle name="20% - Accent2 2 3 3 3 3 2" xfId="6020"/>
    <cellStyle name="20% - Accent2 2 3 3 3 4" xfId="658"/>
    <cellStyle name="20% - Accent2 2 3 3 3 4 2" xfId="6021"/>
    <cellStyle name="20% - Accent2 2 3 3 3 5" xfId="6018"/>
    <cellStyle name="20% - Accent2 2 3 3 4" xfId="659"/>
    <cellStyle name="20% - Accent2 2 3 3 4 2" xfId="660"/>
    <cellStyle name="20% - Accent2 2 3 3 4 2 2" xfId="6023"/>
    <cellStyle name="20% - Accent2 2 3 3 4 3" xfId="661"/>
    <cellStyle name="20% - Accent2 2 3 3 4 3 2" xfId="6024"/>
    <cellStyle name="20% - Accent2 2 3 3 4 4" xfId="662"/>
    <cellStyle name="20% - Accent2 2 3 3 4 4 2" xfId="6025"/>
    <cellStyle name="20% - Accent2 2 3 3 4 5" xfId="6022"/>
    <cellStyle name="20% - Accent2 2 3 3 5" xfId="663"/>
    <cellStyle name="20% - Accent2 2 3 3 5 2" xfId="664"/>
    <cellStyle name="20% - Accent2 2 3 3 5 2 2" xfId="6027"/>
    <cellStyle name="20% - Accent2 2 3 3 5 3" xfId="665"/>
    <cellStyle name="20% - Accent2 2 3 3 5 3 2" xfId="6028"/>
    <cellStyle name="20% - Accent2 2 3 3 5 4" xfId="666"/>
    <cellStyle name="20% - Accent2 2 3 3 5 4 2" xfId="6029"/>
    <cellStyle name="20% - Accent2 2 3 3 5 5" xfId="6026"/>
    <cellStyle name="20% - Accent2 2 3 3 6" xfId="667"/>
    <cellStyle name="20% - Accent2 2 3 3 6 2" xfId="6030"/>
    <cellStyle name="20% - Accent2 2 3 3 7" xfId="668"/>
    <cellStyle name="20% - Accent2 2 3 3 7 2" xfId="6031"/>
    <cellStyle name="20% - Accent2 2 3 3 8" xfId="669"/>
    <cellStyle name="20% - Accent2 2 3 3 8 2" xfId="6032"/>
    <cellStyle name="20% - Accent2 2 3 3 9" xfId="6005"/>
    <cellStyle name="20% - Accent2 2 3 4" xfId="670"/>
    <cellStyle name="20% - Accent2 2 3 4 2" xfId="671"/>
    <cellStyle name="20% - Accent2 2 3 4 2 2" xfId="672"/>
    <cellStyle name="20% - Accent2 2 3 4 2 2 2" xfId="6035"/>
    <cellStyle name="20% - Accent2 2 3 4 2 3" xfId="673"/>
    <cellStyle name="20% - Accent2 2 3 4 2 3 2" xfId="6036"/>
    <cellStyle name="20% - Accent2 2 3 4 2 4" xfId="674"/>
    <cellStyle name="20% - Accent2 2 3 4 2 4 2" xfId="6037"/>
    <cellStyle name="20% - Accent2 2 3 4 2 5" xfId="6034"/>
    <cellStyle name="20% - Accent2 2 3 4 3" xfId="675"/>
    <cellStyle name="20% - Accent2 2 3 4 3 2" xfId="676"/>
    <cellStyle name="20% - Accent2 2 3 4 3 2 2" xfId="6039"/>
    <cellStyle name="20% - Accent2 2 3 4 3 3" xfId="677"/>
    <cellStyle name="20% - Accent2 2 3 4 3 3 2" xfId="6040"/>
    <cellStyle name="20% - Accent2 2 3 4 3 4" xfId="678"/>
    <cellStyle name="20% - Accent2 2 3 4 3 4 2" xfId="6041"/>
    <cellStyle name="20% - Accent2 2 3 4 3 5" xfId="6038"/>
    <cellStyle name="20% - Accent2 2 3 4 4" xfId="679"/>
    <cellStyle name="20% - Accent2 2 3 4 4 2" xfId="680"/>
    <cellStyle name="20% - Accent2 2 3 4 4 2 2" xfId="6043"/>
    <cellStyle name="20% - Accent2 2 3 4 4 3" xfId="681"/>
    <cellStyle name="20% - Accent2 2 3 4 4 3 2" xfId="6044"/>
    <cellStyle name="20% - Accent2 2 3 4 4 4" xfId="682"/>
    <cellStyle name="20% - Accent2 2 3 4 4 4 2" xfId="6045"/>
    <cellStyle name="20% - Accent2 2 3 4 4 5" xfId="6042"/>
    <cellStyle name="20% - Accent2 2 3 4 5" xfId="683"/>
    <cellStyle name="20% - Accent2 2 3 4 5 2" xfId="6046"/>
    <cellStyle name="20% - Accent2 2 3 4 6" xfId="684"/>
    <cellStyle name="20% - Accent2 2 3 4 6 2" xfId="6047"/>
    <cellStyle name="20% - Accent2 2 3 4 7" xfId="685"/>
    <cellStyle name="20% - Accent2 2 3 4 7 2" xfId="6048"/>
    <cellStyle name="20% - Accent2 2 3 4 8" xfId="6033"/>
    <cellStyle name="20% - Accent2 2 3 5" xfId="686"/>
    <cellStyle name="20% - Accent2 2 3 5 2" xfId="687"/>
    <cellStyle name="20% - Accent2 2 3 5 2 2" xfId="688"/>
    <cellStyle name="20% - Accent2 2 3 5 2 2 2" xfId="6051"/>
    <cellStyle name="20% - Accent2 2 3 5 2 3" xfId="689"/>
    <cellStyle name="20% - Accent2 2 3 5 2 3 2" xfId="6052"/>
    <cellStyle name="20% - Accent2 2 3 5 2 4" xfId="690"/>
    <cellStyle name="20% - Accent2 2 3 5 2 4 2" xfId="6053"/>
    <cellStyle name="20% - Accent2 2 3 5 2 5" xfId="6050"/>
    <cellStyle name="20% - Accent2 2 3 5 3" xfId="691"/>
    <cellStyle name="20% - Accent2 2 3 5 3 2" xfId="692"/>
    <cellStyle name="20% - Accent2 2 3 5 3 2 2" xfId="6055"/>
    <cellStyle name="20% - Accent2 2 3 5 3 3" xfId="693"/>
    <cellStyle name="20% - Accent2 2 3 5 3 3 2" xfId="6056"/>
    <cellStyle name="20% - Accent2 2 3 5 3 4" xfId="694"/>
    <cellStyle name="20% - Accent2 2 3 5 3 4 2" xfId="6057"/>
    <cellStyle name="20% - Accent2 2 3 5 3 5" xfId="6054"/>
    <cellStyle name="20% - Accent2 2 3 5 4" xfId="695"/>
    <cellStyle name="20% - Accent2 2 3 5 4 2" xfId="6058"/>
    <cellStyle name="20% - Accent2 2 3 5 5" xfId="696"/>
    <cellStyle name="20% - Accent2 2 3 5 5 2" xfId="6059"/>
    <cellStyle name="20% - Accent2 2 3 5 6" xfId="697"/>
    <cellStyle name="20% - Accent2 2 3 5 6 2" xfId="6060"/>
    <cellStyle name="20% - Accent2 2 3 5 7" xfId="6049"/>
    <cellStyle name="20% - Accent2 2 3 6" xfId="698"/>
    <cellStyle name="20% - Accent2 2 3 6 2" xfId="699"/>
    <cellStyle name="20% - Accent2 2 3 6 2 2" xfId="6062"/>
    <cellStyle name="20% - Accent2 2 3 6 3" xfId="700"/>
    <cellStyle name="20% - Accent2 2 3 6 3 2" xfId="6063"/>
    <cellStyle name="20% - Accent2 2 3 6 4" xfId="701"/>
    <cellStyle name="20% - Accent2 2 3 6 4 2" xfId="6064"/>
    <cellStyle name="20% - Accent2 2 3 6 5" xfId="6061"/>
    <cellStyle name="20% - Accent2 2 3 7" xfId="702"/>
    <cellStyle name="20% - Accent2 2 3 7 2" xfId="703"/>
    <cellStyle name="20% - Accent2 2 3 7 2 2" xfId="6066"/>
    <cellStyle name="20% - Accent2 2 3 7 3" xfId="704"/>
    <cellStyle name="20% - Accent2 2 3 7 3 2" xfId="6067"/>
    <cellStyle name="20% - Accent2 2 3 7 4" xfId="705"/>
    <cellStyle name="20% - Accent2 2 3 7 4 2" xfId="6068"/>
    <cellStyle name="20% - Accent2 2 3 7 5" xfId="6065"/>
    <cellStyle name="20% - Accent2 2 3 8" xfId="706"/>
    <cellStyle name="20% - Accent2 2 3 8 2" xfId="707"/>
    <cellStyle name="20% - Accent2 2 3 8 2 2" xfId="6070"/>
    <cellStyle name="20% - Accent2 2 3 8 3" xfId="708"/>
    <cellStyle name="20% - Accent2 2 3 8 3 2" xfId="6071"/>
    <cellStyle name="20% - Accent2 2 3 8 4" xfId="709"/>
    <cellStyle name="20% - Accent2 2 3 8 4 2" xfId="6072"/>
    <cellStyle name="20% - Accent2 2 3 8 5" xfId="6069"/>
    <cellStyle name="20% - Accent2 2 3 9" xfId="710"/>
    <cellStyle name="20% - Accent2 2 3 9 2" xfId="6073"/>
    <cellStyle name="20% - Accent2 2 4" xfId="711"/>
    <cellStyle name="20% - Accent2 2 4 10" xfId="712"/>
    <cellStyle name="20% - Accent2 2 4 10 2" xfId="6075"/>
    <cellStyle name="20% - Accent2 2 4 11" xfId="713"/>
    <cellStyle name="20% - Accent2 2 4 11 2" xfId="6076"/>
    <cellStyle name="20% - Accent2 2 4 12" xfId="6074"/>
    <cellStyle name="20% - Accent2 2 4 2" xfId="714"/>
    <cellStyle name="20% - Accent2 2 4 2 10" xfId="6077"/>
    <cellStyle name="20% - Accent2 2 4 2 2" xfId="715"/>
    <cellStyle name="20% - Accent2 2 4 2 2 2" xfId="716"/>
    <cellStyle name="20% - Accent2 2 4 2 2 2 2" xfId="717"/>
    <cellStyle name="20% - Accent2 2 4 2 2 2 2 2" xfId="6080"/>
    <cellStyle name="20% - Accent2 2 4 2 2 2 3" xfId="718"/>
    <cellStyle name="20% - Accent2 2 4 2 2 2 3 2" xfId="6081"/>
    <cellStyle name="20% - Accent2 2 4 2 2 2 4" xfId="719"/>
    <cellStyle name="20% - Accent2 2 4 2 2 2 4 2" xfId="6082"/>
    <cellStyle name="20% - Accent2 2 4 2 2 2 5" xfId="6079"/>
    <cellStyle name="20% - Accent2 2 4 2 2 3" xfId="720"/>
    <cellStyle name="20% - Accent2 2 4 2 2 3 2" xfId="721"/>
    <cellStyle name="20% - Accent2 2 4 2 2 3 2 2" xfId="6084"/>
    <cellStyle name="20% - Accent2 2 4 2 2 3 3" xfId="722"/>
    <cellStyle name="20% - Accent2 2 4 2 2 3 3 2" xfId="6085"/>
    <cellStyle name="20% - Accent2 2 4 2 2 3 4" xfId="723"/>
    <cellStyle name="20% - Accent2 2 4 2 2 3 4 2" xfId="6086"/>
    <cellStyle name="20% - Accent2 2 4 2 2 3 5" xfId="6083"/>
    <cellStyle name="20% - Accent2 2 4 2 2 4" xfId="724"/>
    <cellStyle name="20% - Accent2 2 4 2 2 4 2" xfId="725"/>
    <cellStyle name="20% - Accent2 2 4 2 2 4 2 2" xfId="6088"/>
    <cellStyle name="20% - Accent2 2 4 2 2 4 3" xfId="726"/>
    <cellStyle name="20% - Accent2 2 4 2 2 4 3 2" xfId="6089"/>
    <cellStyle name="20% - Accent2 2 4 2 2 4 4" xfId="727"/>
    <cellStyle name="20% - Accent2 2 4 2 2 4 4 2" xfId="6090"/>
    <cellStyle name="20% - Accent2 2 4 2 2 4 5" xfId="6087"/>
    <cellStyle name="20% - Accent2 2 4 2 2 5" xfId="728"/>
    <cellStyle name="20% - Accent2 2 4 2 2 5 2" xfId="6091"/>
    <cellStyle name="20% - Accent2 2 4 2 2 6" xfId="729"/>
    <cellStyle name="20% - Accent2 2 4 2 2 6 2" xfId="6092"/>
    <cellStyle name="20% - Accent2 2 4 2 2 7" xfId="730"/>
    <cellStyle name="20% - Accent2 2 4 2 2 7 2" xfId="6093"/>
    <cellStyle name="20% - Accent2 2 4 2 2 8" xfId="6078"/>
    <cellStyle name="20% - Accent2 2 4 2 3" xfId="731"/>
    <cellStyle name="20% - Accent2 2 4 2 3 2" xfId="732"/>
    <cellStyle name="20% - Accent2 2 4 2 3 2 2" xfId="733"/>
    <cellStyle name="20% - Accent2 2 4 2 3 2 2 2" xfId="6096"/>
    <cellStyle name="20% - Accent2 2 4 2 3 2 3" xfId="734"/>
    <cellStyle name="20% - Accent2 2 4 2 3 2 3 2" xfId="6097"/>
    <cellStyle name="20% - Accent2 2 4 2 3 2 4" xfId="735"/>
    <cellStyle name="20% - Accent2 2 4 2 3 2 4 2" xfId="6098"/>
    <cellStyle name="20% - Accent2 2 4 2 3 2 5" xfId="6095"/>
    <cellStyle name="20% - Accent2 2 4 2 3 3" xfId="736"/>
    <cellStyle name="20% - Accent2 2 4 2 3 3 2" xfId="737"/>
    <cellStyle name="20% - Accent2 2 4 2 3 3 2 2" xfId="6100"/>
    <cellStyle name="20% - Accent2 2 4 2 3 3 3" xfId="738"/>
    <cellStyle name="20% - Accent2 2 4 2 3 3 3 2" xfId="6101"/>
    <cellStyle name="20% - Accent2 2 4 2 3 3 4" xfId="739"/>
    <cellStyle name="20% - Accent2 2 4 2 3 3 4 2" xfId="6102"/>
    <cellStyle name="20% - Accent2 2 4 2 3 3 5" xfId="6099"/>
    <cellStyle name="20% - Accent2 2 4 2 3 4" xfId="740"/>
    <cellStyle name="20% - Accent2 2 4 2 3 4 2" xfId="6103"/>
    <cellStyle name="20% - Accent2 2 4 2 3 5" xfId="741"/>
    <cellStyle name="20% - Accent2 2 4 2 3 5 2" xfId="6104"/>
    <cellStyle name="20% - Accent2 2 4 2 3 6" xfId="742"/>
    <cellStyle name="20% - Accent2 2 4 2 3 6 2" xfId="6105"/>
    <cellStyle name="20% - Accent2 2 4 2 3 7" xfId="6094"/>
    <cellStyle name="20% - Accent2 2 4 2 4" xfId="743"/>
    <cellStyle name="20% - Accent2 2 4 2 4 2" xfId="744"/>
    <cellStyle name="20% - Accent2 2 4 2 4 2 2" xfId="6107"/>
    <cellStyle name="20% - Accent2 2 4 2 4 3" xfId="745"/>
    <cellStyle name="20% - Accent2 2 4 2 4 3 2" xfId="6108"/>
    <cellStyle name="20% - Accent2 2 4 2 4 4" xfId="746"/>
    <cellStyle name="20% - Accent2 2 4 2 4 4 2" xfId="6109"/>
    <cellStyle name="20% - Accent2 2 4 2 4 5" xfId="6106"/>
    <cellStyle name="20% - Accent2 2 4 2 5" xfId="747"/>
    <cellStyle name="20% - Accent2 2 4 2 5 2" xfId="748"/>
    <cellStyle name="20% - Accent2 2 4 2 5 2 2" xfId="6111"/>
    <cellStyle name="20% - Accent2 2 4 2 5 3" xfId="749"/>
    <cellStyle name="20% - Accent2 2 4 2 5 3 2" xfId="6112"/>
    <cellStyle name="20% - Accent2 2 4 2 5 4" xfId="750"/>
    <cellStyle name="20% - Accent2 2 4 2 5 4 2" xfId="6113"/>
    <cellStyle name="20% - Accent2 2 4 2 5 5" xfId="6110"/>
    <cellStyle name="20% - Accent2 2 4 2 6" xfId="751"/>
    <cellStyle name="20% - Accent2 2 4 2 6 2" xfId="752"/>
    <cellStyle name="20% - Accent2 2 4 2 6 2 2" xfId="6115"/>
    <cellStyle name="20% - Accent2 2 4 2 6 3" xfId="753"/>
    <cellStyle name="20% - Accent2 2 4 2 6 3 2" xfId="6116"/>
    <cellStyle name="20% - Accent2 2 4 2 6 4" xfId="754"/>
    <cellStyle name="20% - Accent2 2 4 2 6 4 2" xfId="6117"/>
    <cellStyle name="20% - Accent2 2 4 2 6 5" xfId="6114"/>
    <cellStyle name="20% - Accent2 2 4 2 7" xfId="755"/>
    <cellStyle name="20% - Accent2 2 4 2 7 2" xfId="6118"/>
    <cellStyle name="20% - Accent2 2 4 2 8" xfId="756"/>
    <cellStyle name="20% - Accent2 2 4 2 8 2" xfId="6119"/>
    <cellStyle name="20% - Accent2 2 4 2 9" xfId="757"/>
    <cellStyle name="20% - Accent2 2 4 2 9 2" xfId="6120"/>
    <cellStyle name="20% - Accent2 2 4 3" xfId="758"/>
    <cellStyle name="20% - Accent2 2 4 3 2" xfId="759"/>
    <cellStyle name="20% - Accent2 2 4 3 2 2" xfId="760"/>
    <cellStyle name="20% - Accent2 2 4 3 2 2 2" xfId="761"/>
    <cellStyle name="20% - Accent2 2 4 3 2 2 2 2" xfId="6124"/>
    <cellStyle name="20% - Accent2 2 4 3 2 2 3" xfId="762"/>
    <cellStyle name="20% - Accent2 2 4 3 2 2 3 2" xfId="6125"/>
    <cellStyle name="20% - Accent2 2 4 3 2 2 4" xfId="763"/>
    <cellStyle name="20% - Accent2 2 4 3 2 2 4 2" xfId="6126"/>
    <cellStyle name="20% - Accent2 2 4 3 2 2 5" xfId="6123"/>
    <cellStyle name="20% - Accent2 2 4 3 2 3" xfId="764"/>
    <cellStyle name="20% - Accent2 2 4 3 2 3 2" xfId="765"/>
    <cellStyle name="20% - Accent2 2 4 3 2 3 2 2" xfId="6128"/>
    <cellStyle name="20% - Accent2 2 4 3 2 3 3" xfId="766"/>
    <cellStyle name="20% - Accent2 2 4 3 2 3 3 2" xfId="6129"/>
    <cellStyle name="20% - Accent2 2 4 3 2 3 4" xfId="767"/>
    <cellStyle name="20% - Accent2 2 4 3 2 3 4 2" xfId="6130"/>
    <cellStyle name="20% - Accent2 2 4 3 2 3 5" xfId="6127"/>
    <cellStyle name="20% - Accent2 2 4 3 2 4" xfId="768"/>
    <cellStyle name="20% - Accent2 2 4 3 2 4 2" xfId="6131"/>
    <cellStyle name="20% - Accent2 2 4 3 2 5" xfId="769"/>
    <cellStyle name="20% - Accent2 2 4 3 2 5 2" xfId="6132"/>
    <cellStyle name="20% - Accent2 2 4 3 2 6" xfId="770"/>
    <cellStyle name="20% - Accent2 2 4 3 2 6 2" xfId="6133"/>
    <cellStyle name="20% - Accent2 2 4 3 2 7" xfId="6122"/>
    <cellStyle name="20% - Accent2 2 4 3 3" xfId="771"/>
    <cellStyle name="20% - Accent2 2 4 3 3 2" xfId="772"/>
    <cellStyle name="20% - Accent2 2 4 3 3 2 2" xfId="6135"/>
    <cellStyle name="20% - Accent2 2 4 3 3 3" xfId="773"/>
    <cellStyle name="20% - Accent2 2 4 3 3 3 2" xfId="6136"/>
    <cellStyle name="20% - Accent2 2 4 3 3 4" xfId="774"/>
    <cellStyle name="20% - Accent2 2 4 3 3 4 2" xfId="6137"/>
    <cellStyle name="20% - Accent2 2 4 3 3 5" xfId="6134"/>
    <cellStyle name="20% - Accent2 2 4 3 4" xfId="775"/>
    <cellStyle name="20% - Accent2 2 4 3 4 2" xfId="776"/>
    <cellStyle name="20% - Accent2 2 4 3 4 2 2" xfId="6139"/>
    <cellStyle name="20% - Accent2 2 4 3 4 3" xfId="777"/>
    <cellStyle name="20% - Accent2 2 4 3 4 3 2" xfId="6140"/>
    <cellStyle name="20% - Accent2 2 4 3 4 4" xfId="778"/>
    <cellStyle name="20% - Accent2 2 4 3 4 4 2" xfId="6141"/>
    <cellStyle name="20% - Accent2 2 4 3 4 5" xfId="6138"/>
    <cellStyle name="20% - Accent2 2 4 3 5" xfId="779"/>
    <cellStyle name="20% - Accent2 2 4 3 5 2" xfId="780"/>
    <cellStyle name="20% - Accent2 2 4 3 5 2 2" xfId="6143"/>
    <cellStyle name="20% - Accent2 2 4 3 5 3" xfId="781"/>
    <cellStyle name="20% - Accent2 2 4 3 5 3 2" xfId="6144"/>
    <cellStyle name="20% - Accent2 2 4 3 5 4" xfId="782"/>
    <cellStyle name="20% - Accent2 2 4 3 5 4 2" xfId="6145"/>
    <cellStyle name="20% - Accent2 2 4 3 5 5" xfId="6142"/>
    <cellStyle name="20% - Accent2 2 4 3 6" xfId="783"/>
    <cellStyle name="20% - Accent2 2 4 3 6 2" xfId="6146"/>
    <cellStyle name="20% - Accent2 2 4 3 7" xfId="784"/>
    <cellStyle name="20% - Accent2 2 4 3 7 2" xfId="6147"/>
    <cellStyle name="20% - Accent2 2 4 3 8" xfId="785"/>
    <cellStyle name="20% - Accent2 2 4 3 8 2" xfId="6148"/>
    <cellStyle name="20% - Accent2 2 4 3 9" xfId="6121"/>
    <cellStyle name="20% - Accent2 2 4 4" xfId="786"/>
    <cellStyle name="20% - Accent2 2 4 4 2" xfId="787"/>
    <cellStyle name="20% - Accent2 2 4 4 2 2" xfId="788"/>
    <cellStyle name="20% - Accent2 2 4 4 2 2 2" xfId="6151"/>
    <cellStyle name="20% - Accent2 2 4 4 2 3" xfId="789"/>
    <cellStyle name="20% - Accent2 2 4 4 2 3 2" xfId="6152"/>
    <cellStyle name="20% - Accent2 2 4 4 2 4" xfId="790"/>
    <cellStyle name="20% - Accent2 2 4 4 2 4 2" xfId="6153"/>
    <cellStyle name="20% - Accent2 2 4 4 2 5" xfId="6150"/>
    <cellStyle name="20% - Accent2 2 4 4 3" xfId="791"/>
    <cellStyle name="20% - Accent2 2 4 4 3 2" xfId="792"/>
    <cellStyle name="20% - Accent2 2 4 4 3 2 2" xfId="6155"/>
    <cellStyle name="20% - Accent2 2 4 4 3 3" xfId="793"/>
    <cellStyle name="20% - Accent2 2 4 4 3 3 2" xfId="6156"/>
    <cellStyle name="20% - Accent2 2 4 4 3 4" xfId="794"/>
    <cellStyle name="20% - Accent2 2 4 4 3 4 2" xfId="6157"/>
    <cellStyle name="20% - Accent2 2 4 4 3 5" xfId="6154"/>
    <cellStyle name="20% - Accent2 2 4 4 4" xfId="795"/>
    <cellStyle name="20% - Accent2 2 4 4 4 2" xfId="796"/>
    <cellStyle name="20% - Accent2 2 4 4 4 2 2" xfId="6159"/>
    <cellStyle name="20% - Accent2 2 4 4 4 3" xfId="797"/>
    <cellStyle name="20% - Accent2 2 4 4 4 3 2" xfId="6160"/>
    <cellStyle name="20% - Accent2 2 4 4 4 4" xfId="798"/>
    <cellStyle name="20% - Accent2 2 4 4 4 4 2" xfId="6161"/>
    <cellStyle name="20% - Accent2 2 4 4 4 5" xfId="6158"/>
    <cellStyle name="20% - Accent2 2 4 4 5" xfId="799"/>
    <cellStyle name="20% - Accent2 2 4 4 5 2" xfId="6162"/>
    <cellStyle name="20% - Accent2 2 4 4 6" xfId="800"/>
    <cellStyle name="20% - Accent2 2 4 4 6 2" xfId="6163"/>
    <cellStyle name="20% - Accent2 2 4 4 7" xfId="801"/>
    <cellStyle name="20% - Accent2 2 4 4 7 2" xfId="6164"/>
    <cellStyle name="20% - Accent2 2 4 4 8" xfId="6149"/>
    <cellStyle name="20% - Accent2 2 4 5" xfId="802"/>
    <cellStyle name="20% - Accent2 2 4 5 2" xfId="803"/>
    <cellStyle name="20% - Accent2 2 4 5 2 2" xfId="804"/>
    <cellStyle name="20% - Accent2 2 4 5 2 2 2" xfId="6167"/>
    <cellStyle name="20% - Accent2 2 4 5 2 3" xfId="805"/>
    <cellStyle name="20% - Accent2 2 4 5 2 3 2" xfId="6168"/>
    <cellStyle name="20% - Accent2 2 4 5 2 4" xfId="806"/>
    <cellStyle name="20% - Accent2 2 4 5 2 4 2" xfId="6169"/>
    <cellStyle name="20% - Accent2 2 4 5 2 5" xfId="6166"/>
    <cellStyle name="20% - Accent2 2 4 5 3" xfId="807"/>
    <cellStyle name="20% - Accent2 2 4 5 3 2" xfId="808"/>
    <cellStyle name="20% - Accent2 2 4 5 3 2 2" xfId="6171"/>
    <cellStyle name="20% - Accent2 2 4 5 3 3" xfId="809"/>
    <cellStyle name="20% - Accent2 2 4 5 3 3 2" xfId="6172"/>
    <cellStyle name="20% - Accent2 2 4 5 3 4" xfId="810"/>
    <cellStyle name="20% - Accent2 2 4 5 3 4 2" xfId="6173"/>
    <cellStyle name="20% - Accent2 2 4 5 3 5" xfId="6170"/>
    <cellStyle name="20% - Accent2 2 4 5 4" xfId="811"/>
    <cellStyle name="20% - Accent2 2 4 5 4 2" xfId="6174"/>
    <cellStyle name="20% - Accent2 2 4 5 5" xfId="812"/>
    <cellStyle name="20% - Accent2 2 4 5 5 2" xfId="6175"/>
    <cellStyle name="20% - Accent2 2 4 5 6" xfId="813"/>
    <cellStyle name="20% - Accent2 2 4 5 6 2" xfId="6176"/>
    <cellStyle name="20% - Accent2 2 4 5 7" xfId="6165"/>
    <cellStyle name="20% - Accent2 2 4 6" xfId="814"/>
    <cellStyle name="20% - Accent2 2 4 6 2" xfId="815"/>
    <cellStyle name="20% - Accent2 2 4 6 2 2" xfId="6178"/>
    <cellStyle name="20% - Accent2 2 4 6 3" xfId="816"/>
    <cellStyle name="20% - Accent2 2 4 6 3 2" xfId="6179"/>
    <cellStyle name="20% - Accent2 2 4 6 4" xfId="817"/>
    <cellStyle name="20% - Accent2 2 4 6 4 2" xfId="6180"/>
    <cellStyle name="20% - Accent2 2 4 6 5" xfId="6177"/>
    <cellStyle name="20% - Accent2 2 4 7" xfId="818"/>
    <cellStyle name="20% - Accent2 2 4 7 2" xfId="819"/>
    <cellStyle name="20% - Accent2 2 4 7 2 2" xfId="6182"/>
    <cellStyle name="20% - Accent2 2 4 7 3" xfId="820"/>
    <cellStyle name="20% - Accent2 2 4 7 3 2" xfId="6183"/>
    <cellStyle name="20% - Accent2 2 4 7 4" xfId="821"/>
    <cellStyle name="20% - Accent2 2 4 7 4 2" xfId="6184"/>
    <cellStyle name="20% - Accent2 2 4 7 5" xfId="6181"/>
    <cellStyle name="20% - Accent2 2 4 8" xfId="822"/>
    <cellStyle name="20% - Accent2 2 4 8 2" xfId="823"/>
    <cellStyle name="20% - Accent2 2 4 8 2 2" xfId="6186"/>
    <cellStyle name="20% - Accent2 2 4 8 3" xfId="824"/>
    <cellStyle name="20% - Accent2 2 4 8 3 2" xfId="6187"/>
    <cellStyle name="20% - Accent2 2 4 8 4" xfId="825"/>
    <cellStyle name="20% - Accent2 2 4 8 4 2" xfId="6188"/>
    <cellStyle name="20% - Accent2 2 4 8 5" xfId="6185"/>
    <cellStyle name="20% - Accent2 2 4 9" xfId="826"/>
    <cellStyle name="20% - Accent2 2 4 9 2" xfId="6189"/>
    <cellStyle name="20% - Accent2 2 5" xfId="827"/>
    <cellStyle name="20% - Accent2 2 5 10" xfId="6190"/>
    <cellStyle name="20% - Accent2 2 5 2" xfId="828"/>
    <cellStyle name="20% - Accent2 2 5 2 2" xfId="829"/>
    <cellStyle name="20% - Accent2 2 5 2 2 2" xfId="830"/>
    <cellStyle name="20% - Accent2 2 5 2 2 2 2" xfId="6193"/>
    <cellStyle name="20% - Accent2 2 5 2 2 3" xfId="831"/>
    <cellStyle name="20% - Accent2 2 5 2 2 3 2" xfId="6194"/>
    <cellStyle name="20% - Accent2 2 5 2 2 4" xfId="832"/>
    <cellStyle name="20% - Accent2 2 5 2 2 4 2" xfId="6195"/>
    <cellStyle name="20% - Accent2 2 5 2 2 5" xfId="6192"/>
    <cellStyle name="20% - Accent2 2 5 2 3" xfId="833"/>
    <cellStyle name="20% - Accent2 2 5 2 3 2" xfId="834"/>
    <cellStyle name="20% - Accent2 2 5 2 3 2 2" xfId="6197"/>
    <cellStyle name="20% - Accent2 2 5 2 3 3" xfId="835"/>
    <cellStyle name="20% - Accent2 2 5 2 3 3 2" xfId="6198"/>
    <cellStyle name="20% - Accent2 2 5 2 3 4" xfId="836"/>
    <cellStyle name="20% - Accent2 2 5 2 3 4 2" xfId="6199"/>
    <cellStyle name="20% - Accent2 2 5 2 3 5" xfId="6196"/>
    <cellStyle name="20% - Accent2 2 5 2 4" xfId="837"/>
    <cellStyle name="20% - Accent2 2 5 2 4 2" xfId="838"/>
    <cellStyle name="20% - Accent2 2 5 2 4 2 2" xfId="6201"/>
    <cellStyle name="20% - Accent2 2 5 2 4 3" xfId="839"/>
    <cellStyle name="20% - Accent2 2 5 2 4 3 2" xfId="6202"/>
    <cellStyle name="20% - Accent2 2 5 2 4 4" xfId="840"/>
    <cellStyle name="20% - Accent2 2 5 2 4 4 2" xfId="6203"/>
    <cellStyle name="20% - Accent2 2 5 2 4 5" xfId="6200"/>
    <cellStyle name="20% - Accent2 2 5 2 5" xfId="841"/>
    <cellStyle name="20% - Accent2 2 5 2 5 2" xfId="6204"/>
    <cellStyle name="20% - Accent2 2 5 2 6" xfId="842"/>
    <cellStyle name="20% - Accent2 2 5 2 6 2" xfId="6205"/>
    <cellStyle name="20% - Accent2 2 5 2 7" xfId="843"/>
    <cellStyle name="20% - Accent2 2 5 2 7 2" xfId="6206"/>
    <cellStyle name="20% - Accent2 2 5 2 8" xfId="6191"/>
    <cellStyle name="20% - Accent2 2 5 3" xfId="844"/>
    <cellStyle name="20% - Accent2 2 5 3 2" xfId="845"/>
    <cellStyle name="20% - Accent2 2 5 3 2 2" xfId="846"/>
    <cellStyle name="20% - Accent2 2 5 3 2 2 2" xfId="6209"/>
    <cellStyle name="20% - Accent2 2 5 3 2 3" xfId="847"/>
    <cellStyle name="20% - Accent2 2 5 3 2 3 2" xfId="6210"/>
    <cellStyle name="20% - Accent2 2 5 3 2 4" xfId="848"/>
    <cellStyle name="20% - Accent2 2 5 3 2 4 2" xfId="6211"/>
    <cellStyle name="20% - Accent2 2 5 3 2 5" xfId="6208"/>
    <cellStyle name="20% - Accent2 2 5 3 3" xfId="849"/>
    <cellStyle name="20% - Accent2 2 5 3 3 2" xfId="850"/>
    <cellStyle name="20% - Accent2 2 5 3 3 2 2" xfId="6213"/>
    <cellStyle name="20% - Accent2 2 5 3 3 3" xfId="851"/>
    <cellStyle name="20% - Accent2 2 5 3 3 3 2" xfId="6214"/>
    <cellStyle name="20% - Accent2 2 5 3 3 4" xfId="852"/>
    <cellStyle name="20% - Accent2 2 5 3 3 4 2" xfId="6215"/>
    <cellStyle name="20% - Accent2 2 5 3 3 5" xfId="6212"/>
    <cellStyle name="20% - Accent2 2 5 3 4" xfId="853"/>
    <cellStyle name="20% - Accent2 2 5 3 4 2" xfId="6216"/>
    <cellStyle name="20% - Accent2 2 5 3 5" xfId="854"/>
    <cellStyle name="20% - Accent2 2 5 3 5 2" xfId="6217"/>
    <cellStyle name="20% - Accent2 2 5 3 6" xfId="855"/>
    <cellStyle name="20% - Accent2 2 5 3 6 2" xfId="6218"/>
    <cellStyle name="20% - Accent2 2 5 3 7" xfId="6207"/>
    <cellStyle name="20% - Accent2 2 5 4" xfId="856"/>
    <cellStyle name="20% - Accent2 2 5 4 2" xfId="857"/>
    <cellStyle name="20% - Accent2 2 5 4 2 2" xfId="6220"/>
    <cellStyle name="20% - Accent2 2 5 4 3" xfId="858"/>
    <cellStyle name="20% - Accent2 2 5 4 3 2" xfId="6221"/>
    <cellStyle name="20% - Accent2 2 5 4 4" xfId="859"/>
    <cellStyle name="20% - Accent2 2 5 4 4 2" xfId="6222"/>
    <cellStyle name="20% - Accent2 2 5 4 5" xfId="6219"/>
    <cellStyle name="20% - Accent2 2 5 5" xfId="860"/>
    <cellStyle name="20% - Accent2 2 5 5 2" xfId="861"/>
    <cellStyle name="20% - Accent2 2 5 5 2 2" xfId="6224"/>
    <cellStyle name="20% - Accent2 2 5 5 3" xfId="862"/>
    <cellStyle name="20% - Accent2 2 5 5 3 2" xfId="6225"/>
    <cellStyle name="20% - Accent2 2 5 5 4" xfId="863"/>
    <cellStyle name="20% - Accent2 2 5 5 4 2" xfId="6226"/>
    <cellStyle name="20% - Accent2 2 5 5 5" xfId="6223"/>
    <cellStyle name="20% - Accent2 2 5 6" xfId="864"/>
    <cellStyle name="20% - Accent2 2 5 6 2" xfId="865"/>
    <cellStyle name="20% - Accent2 2 5 6 2 2" xfId="6228"/>
    <cellStyle name="20% - Accent2 2 5 6 3" xfId="866"/>
    <cellStyle name="20% - Accent2 2 5 6 3 2" xfId="6229"/>
    <cellStyle name="20% - Accent2 2 5 6 4" xfId="867"/>
    <cellStyle name="20% - Accent2 2 5 6 4 2" xfId="6230"/>
    <cellStyle name="20% - Accent2 2 5 6 5" xfId="6227"/>
    <cellStyle name="20% - Accent2 2 5 7" xfId="868"/>
    <cellStyle name="20% - Accent2 2 5 7 2" xfId="6231"/>
    <cellStyle name="20% - Accent2 2 5 8" xfId="869"/>
    <cellStyle name="20% - Accent2 2 5 8 2" xfId="6232"/>
    <cellStyle name="20% - Accent2 2 5 9" xfId="870"/>
    <cellStyle name="20% - Accent2 2 5 9 2" xfId="6233"/>
    <cellStyle name="20% - Accent2 2 6" xfId="871"/>
    <cellStyle name="20% - Accent2 2 6 2" xfId="872"/>
    <cellStyle name="20% - Accent2 2 6 2 2" xfId="873"/>
    <cellStyle name="20% - Accent2 2 6 2 2 2" xfId="874"/>
    <cellStyle name="20% - Accent2 2 6 2 2 2 2" xfId="6237"/>
    <cellStyle name="20% - Accent2 2 6 2 2 3" xfId="875"/>
    <cellStyle name="20% - Accent2 2 6 2 2 3 2" xfId="6238"/>
    <cellStyle name="20% - Accent2 2 6 2 2 4" xfId="876"/>
    <cellStyle name="20% - Accent2 2 6 2 2 4 2" xfId="6239"/>
    <cellStyle name="20% - Accent2 2 6 2 2 5" xfId="6236"/>
    <cellStyle name="20% - Accent2 2 6 2 3" xfId="877"/>
    <cellStyle name="20% - Accent2 2 6 2 3 2" xfId="878"/>
    <cellStyle name="20% - Accent2 2 6 2 3 2 2" xfId="6241"/>
    <cellStyle name="20% - Accent2 2 6 2 3 3" xfId="879"/>
    <cellStyle name="20% - Accent2 2 6 2 3 3 2" xfId="6242"/>
    <cellStyle name="20% - Accent2 2 6 2 3 4" xfId="880"/>
    <cellStyle name="20% - Accent2 2 6 2 3 4 2" xfId="6243"/>
    <cellStyle name="20% - Accent2 2 6 2 3 5" xfId="6240"/>
    <cellStyle name="20% - Accent2 2 6 2 4" xfId="881"/>
    <cellStyle name="20% - Accent2 2 6 2 4 2" xfId="6244"/>
    <cellStyle name="20% - Accent2 2 6 2 5" xfId="882"/>
    <cellStyle name="20% - Accent2 2 6 2 5 2" xfId="6245"/>
    <cellStyle name="20% - Accent2 2 6 2 6" xfId="883"/>
    <cellStyle name="20% - Accent2 2 6 2 6 2" xfId="6246"/>
    <cellStyle name="20% - Accent2 2 6 2 7" xfId="6235"/>
    <cellStyle name="20% - Accent2 2 6 3" xfId="884"/>
    <cellStyle name="20% - Accent2 2 6 3 2" xfId="885"/>
    <cellStyle name="20% - Accent2 2 6 3 2 2" xfId="6248"/>
    <cellStyle name="20% - Accent2 2 6 3 3" xfId="886"/>
    <cellStyle name="20% - Accent2 2 6 3 3 2" xfId="6249"/>
    <cellStyle name="20% - Accent2 2 6 3 4" xfId="887"/>
    <cellStyle name="20% - Accent2 2 6 3 4 2" xfId="6250"/>
    <cellStyle name="20% - Accent2 2 6 3 5" xfId="6247"/>
    <cellStyle name="20% - Accent2 2 6 4" xfId="888"/>
    <cellStyle name="20% - Accent2 2 6 4 2" xfId="889"/>
    <cellStyle name="20% - Accent2 2 6 4 2 2" xfId="6252"/>
    <cellStyle name="20% - Accent2 2 6 4 3" xfId="890"/>
    <cellStyle name="20% - Accent2 2 6 4 3 2" xfId="6253"/>
    <cellStyle name="20% - Accent2 2 6 4 4" xfId="891"/>
    <cellStyle name="20% - Accent2 2 6 4 4 2" xfId="6254"/>
    <cellStyle name="20% - Accent2 2 6 4 5" xfId="6251"/>
    <cellStyle name="20% - Accent2 2 6 5" xfId="892"/>
    <cellStyle name="20% - Accent2 2 6 5 2" xfId="893"/>
    <cellStyle name="20% - Accent2 2 6 5 2 2" xfId="6256"/>
    <cellStyle name="20% - Accent2 2 6 5 3" xfId="894"/>
    <cellStyle name="20% - Accent2 2 6 5 3 2" xfId="6257"/>
    <cellStyle name="20% - Accent2 2 6 5 4" xfId="895"/>
    <cellStyle name="20% - Accent2 2 6 5 4 2" xfId="6258"/>
    <cellStyle name="20% - Accent2 2 6 5 5" xfId="6255"/>
    <cellStyle name="20% - Accent2 2 6 6" xfId="896"/>
    <cellStyle name="20% - Accent2 2 6 6 2" xfId="6259"/>
    <cellStyle name="20% - Accent2 2 6 7" xfId="897"/>
    <cellStyle name="20% - Accent2 2 6 7 2" xfId="6260"/>
    <cellStyle name="20% - Accent2 2 6 8" xfId="898"/>
    <cellStyle name="20% - Accent2 2 6 8 2" xfId="6261"/>
    <cellStyle name="20% - Accent2 2 6 9" xfId="6234"/>
    <cellStyle name="20% - Accent2 2 7" xfId="899"/>
    <cellStyle name="20% - Accent2 2 7 2" xfId="900"/>
    <cellStyle name="20% - Accent2 2 7 2 2" xfId="901"/>
    <cellStyle name="20% - Accent2 2 7 2 2 2" xfId="6264"/>
    <cellStyle name="20% - Accent2 2 7 2 3" xfId="902"/>
    <cellStyle name="20% - Accent2 2 7 2 3 2" xfId="6265"/>
    <cellStyle name="20% - Accent2 2 7 2 4" xfId="903"/>
    <cellStyle name="20% - Accent2 2 7 2 4 2" xfId="6266"/>
    <cellStyle name="20% - Accent2 2 7 2 5" xfId="6263"/>
    <cellStyle name="20% - Accent2 2 7 3" xfId="904"/>
    <cellStyle name="20% - Accent2 2 7 3 2" xfId="905"/>
    <cellStyle name="20% - Accent2 2 7 3 2 2" xfId="6268"/>
    <cellStyle name="20% - Accent2 2 7 3 3" xfId="906"/>
    <cellStyle name="20% - Accent2 2 7 3 3 2" xfId="6269"/>
    <cellStyle name="20% - Accent2 2 7 3 4" xfId="907"/>
    <cellStyle name="20% - Accent2 2 7 3 4 2" xfId="6270"/>
    <cellStyle name="20% - Accent2 2 7 3 5" xfId="6267"/>
    <cellStyle name="20% - Accent2 2 7 4" xfId="908"/>
    <cellStyle name="20% - Accent2 2 7 4 2" xfId="909"/>
    <cellStyle name="20% - Accent2 2 7 4 2 2" xfId="6272"/>
    <cellStyle name="20% - Accent2 2 7 4 3" xfId="910"/>
    <cellStyle name="20% - Accent2 2 7 4 3 2" xfId="6273"/>
    <cellStyle name="20% - Accent2 2 7 4 4" xfId="911"/>
    <cellStyle name="20% - Accent2 2 7 4 4 2" xfId="6274"/>
    <cellStyle name="20% - Accent2 2 7 4 5" xfId="6271"/>
    <cellStyle name="20% - Accent2 2 7 5" xfId="912"/>
    <cellStyle name="20% - Accent2 2 7 5 2" xfId="6275"/>
    <cellStyle name="20% - Accent2 2 7 6" xfId="913"/>
    <cellStyle name="20% - Accent2 2 7 6 2" xfId="6276"/>
    <cellStyle name="20% - Accent2 2 7 7" xfId="914"/>
    <cellStyle name="20% - Accent2 2 7 7 2" xfId="6277"/>
    <cellStyle name="20% - Accent2 2 7 8" xfId="6262"/>
    <cellStyle name="20% - Accent2 2 8" xfId="915"/>
    <cellStyle name="20% - Accent2 2 8 2" xfId="916"/>
    <cellStyle name="20% - Accent2 2 8 2 2" xfId="917"/>
    <cellStyle name="20% - Accent2 2 8 2 2 2" xfId="6280"/>
    <cellStyle name="20% - Accent2 2 8 2 3" xfId="918"/>
    <cellStyle name="20% - Accent2 2 8 2 3 2" xfId="6281"/>
    <cellStyle name="20% - Accent2 2 8 2 4" xfId="919"/>
    <cellStyle name="20% - Accent2 2 8 2 4 2" xfId="6282"/>
    <cellStyle name="20% - Accent2 2 8 2 5" xfId="6279"/>
    <cellStyle name="20% - Accent2 2 8 3" xfId="920"/>
    <cellStyle name="20% - Accent2 2 8 3 2" xfId="921"/>
    <cellStyle name="20% - Accent2 2 8 3 2 2" xfId="6284"/>
    <cellStyle name="20% - Accent2 2 8 3 3" xfId="922"/>
    <cellStyle name="20% - Accent2 2 8 3 3 2" xfId="6285"/>
    <cellStyle name="20% - Accent2 2 8 3 4" xfId="923"/>
    <cellStyle name="20% - Accent2 2 8 3 4 2" xfId="6286"/>
    <cellStyle name="20% - Accent2 2 8 3 5" xfId="6283"/>
    <cellStyle name="20% - Accent2 2 8 4" xfId="924"/>
    <cellStyle name="20% - Accent2 2 8 4 2" xfId="6287"/>
    <cellStyle name="20% - Accent2 2 8 5" xfId="925"/>
    <cellStyle name="20% - Accent2 2 8 5 2" xfId="6288"/>
    <cellStyle name="20% - Accent2 2 8 6" xfId="926"/>
    <cellStyle name="20% - Accent2 2 8 6 2" xfId="6289"/>
    <cellStyle name="20% - Accent2 2 8 7" xfId="6278"/>
    <cellStyle name="20% - Accent2 2 9" xfId="927"/>
    <cellStyle name="20% - Accent2 2 9 2" xfId="928"/>
    <cellStyle name="20% - Accent2 2 9 2 2" xfId="6291"/>
    <cellStyle name="20% - Accent2 2 9 3" xfId="929"/>
    <cellStyle name="20% - Accent2 2 9 3 2" xfId="6292"/>
    <cellStyle name="20% - Accent2 2 9 4" xfId="930"/>
    <cellStyle name="20% - Accent2 2 9 4 2" xfId="6293"/>
    <cellStyle name="20% - Accent2 2 9 5" xfId="6290"/>
    <cellStyle name="20% - Accent2 3" xfId="5829"/>
    <cellStyle name="20% - Accent3" xfId="931" builtinId="38" customBuiltin="1"/>
    <cellStyle name="20% - Accent3 2" xfId="932"/>
    <cellStyle name="20% - Accent3 2 10" xfId="933"/>
    <cellStyle name="20% - Accent3 2 10 2" xfId="934"/>
    <cellStyle name="20% - Accent3 2 10 2 2" xfId="6297"/>
    <cellStyle name="20% - Accent3 2 10 3" xfId="935"/>
    <cellStyle name="20% - Accent3 2 10 3 2" xfId="6298"/>
    <cellStyle name="20% - Accent3 2 10 4" xfId="936"/>
    <cellStyle name="20% - Accent3 2 10 4 2" xfId="6299"/>
    <cellStyle name="20% - Accent3 2 10 5" xfId="6296"/>
    <cellStyle name="20% - Accent3 2 11" xfId="937"/>
    <cellStyle name="20% - Accent3 2 11 2" xfId="938"/>
    <cellStyle name="20% - Accent3 2 11 2 2" xfId="6301"/>
    <cellStyle name="20% - Accent3 2 11 3" xfId="939"/>
    <cellStyle name="20% - Accent3 2 11 3 2" xfId="6302"/>
    <cellStyle name="20% - Accent3 2 11 4" xfId="940"/>
    <cellStyle name="20% - Accent3 2 11 4 2" xfId="6303"/>
    <cellStyle name="20% - Accent3 2 11 5" xfId="6300"/>
    <cellStyle name="20% - Accent3 2 12" xfId="941"/>
    <cellStyle name="20% - Accent3 2 12 2" xfId="6304"/>
    <cellStyle name="20% - Accent3 2 13" xfId="942"/>
    <cellStyle name="20% - Accent3 2 13 2" xfId="6305"/>
    <cellStyle name="20% - Accent3 2 14" xfId="943"/>
    <cellStyle name="20% - Accent3 2 14 2" xfId="6306"/>
    <cellStyle name="20% - Accent3 2 15" xfId="6295"/>
    <cellStyle name="20% - Accent3 2 2" xfId="944"/>
    <cellStyle name="20% - Accent3 2 2 10" xfId="945"/>
    <cellStyle name="20% - Accent3 2 2 10 2" xfId="6308"/>
    <cellStyle name="20% - Accent3 2 2 11" xfId="946"/>
    <cellStyle name="20% - Accent3 2 2 11 2" xfId="6309"/>
    <cellStyle name="20% - Accent3 2 2 12" xfId="6307"/>
    <cellStyle name="20% - Accent3 2 2 2" xfId="947"/>
    <cellStyle name="20% - Accent3 2 2 2 10" xfId="6310"/>
    <cellStyle name="20% - Accent3 2 2 2 2" xfId="948"/>
    <cellStyle name="20% - Accent3 2 2 2 2 2" xfId="949"/>
    <cellStyle name="20% - Accent3 2 2 2 2 2 2" xfId="950"/>
    <cellStyle name="20% - Accent3 2 2 2 2 2 2 2" xfId="6313"/>
    <cellStyle name="20% - Accent3 2 2 2 2 2 3" xfId="951"/>
    <cellStyle name="20% - Accent3 2 2 2 2 2 3 2" xfId="6314"/>
    <cellStyle name="20% - Accent3 2 2 2 2 2 4" xfId="952"/>
    <cellStyle name="20% - Accent3 2 2 2 2 2 4 2" xfId="6315"/>
    <cellStyle name="20% - Accent3 2 2 2 2 2 5" xfId="6312"/>
    <cellStyle name="20% - Accent3 2 2 2 2 3" xfId="953"/>
    <cellStyle name="20% - Accent3 2 2 2 2 3 2" xfId="954"/>
    <cellStyle name="20% - Accent3 2 2 2 2 3 2 2" xfId="6317"/>
    <cellStyle name="20% - Accent3 2 2 2 2 3 3" xfId="955"/>
    <cellStyle name="20% - Accent3 2 2 2 2 3 3 2" xfId="6318"/>
    <cellStyle name="20% - Accent3 2 2 2 2 3 4" xfId="956"/>
    <cellStyle name="20% - Accent3 2 2 2 2 3 4 2" xfId="6319"/>
    <cellStyle name="20% - Accent3 2 2 2 2 3 5" xfId="6316"/>
    <cellStyle name="20% - Accent3 2 2 2 2 4" xfId="957"/>
    <cellStyle name="20% - Accent3 2 2 2 2 4 2" xfId="958"/>
    <cellStyle name="20% - Accent3 2 2 2 2 4 2 2" xfId="6321"/>
    <cellStyle name="20% - Accent3 2 2 2 2 4 3" xfId="959"/>
    <cellStyle name="20% - Accent3 2 2 2 2 4 3 2" xfId="6322"/>
    <cellStyle name="20% - Accent3 2 2 2 2 4 4" xfId="960"/>
    <cellStyle name="20% - Accent3 2 2 2 2 4 4 2" xfId="6323"/>
    <cellStyle name="20% - Accent3 2 2 2 2 4 5" xfId="6320"/>
    <cellStyle name="20% - Accent3 2 2 2 2 5" xfId="961"/>
    <cellStyle name="20% - Accent3 2 2 2 2 5 2" xfId="6324"/>
    <cellStyle name="20% - Accent3 2 2 2 2 6" xfId="962"/>
    <cellStyle name="20% - Accent3 2 2 2 2 6 2" xfId="6325"/>
    <cellStyle name="20% - Accent3 2 2 2 2 7" xfId="963"/>
    <cellStyle name="20% - Accent3 2 2 2 2 7 2" xfId="6326"/>
    <cellStyle name="20% - Accent3 2 2 2 2 8" xfId="6311"/>
    <cellStyle name="20% - Accent3 2 2 2 3" xfId="964"/>
    <cellStyle name="20% - Accent3 2 2 2 3 2" xfId="965"/>
    <cellStyle name="20% - Accent3 2 2 2 3 2 2" xfId="966"/>
    <cellStyle name="20% - Accent3 2 2 2 3 2 2 2" xfId="6329"/>
    <cellStyle name="20% - Accent3 2 2 2 3 2 3" xfId="967"/>
    <cellStyle name="20% - Accent3 2 2 2 3 2 3 2" xfId="6330"/>
    <cellStyle name="20% - Accent3 2 2 2 3 2 4" xfId="968"/>
    <cellStyle name="20% - Accent3 2 2 2 3 2 4 2" xfId="6331"/>
    <cellStyle name="20% - Accent3 2 2 2 3 2 5" xfId="6328"/>
    <cellStyle name="20% - Accent3 2 2 2 3 3" xfId="969"/>
    <cellStyle name="20% - Accent3 2 2 2 3 3 2" xfId="970"/>
    <cellStyle name="20% - Accent3 2 2 2 3 3 2 2" xfId="6333"/>
    <cellStyle name="20% - Accent3 2 2 2 3 3 3" xfId="971"/>
    <cellStyle name="20% - Accent3 2 2 2 3 3 3 2" xfId="6334"/>
    <cellStyle name="20% - Accent3 2 2 2 3 3 4" xfId="972"/>
    <cellStyle name="20% - Accent3 2 2 2 3 3 4 2" xfId="6335"/>
    <cellStyle name="20% - Accent3 2 2 2 3 3 5" xfId="6332"/>
    <cellStyle name="20% - Accent3 2 2 2 3 4" xfId="973"/>
    <cellStyle name="20% - Accent3 2 2 2 3 4 2" xfId="6336"/>
    <cellStyle name="20% - Accent3 2 2 2 3 5" xfId="974"/>
    <cellStyle name="20% - Accent3 2 2 2 3 5 2" xfId="6337"/>
    <cellStyle name="20% - Accent3 2 2 2 3 6" xfId="975"/>
    <cellStyle name="20% - Accent3 2 2 2 3 6 2" xfId="6338"/>
    <cellStyle name="20% - Accent3 2 2 2 3 7" xfId="6327"/>
    <cellStyle name="20% - Accent3 2 2 2 4" xfId="976"/>
    <cellStyle name="20% - Accent3 2 2 2 4 2" xfId="977"/>
    <cellStyle name="20% - Accent3 2 2 2 4 2 2" xfId="6340"/>
    <cellStyle name="20% - Accent3 2 2 2 4 3" xfId="978"/>
    <cellStyle name="20% - Accent3 2 2 2 4 3 2" xfId="6341"/>
    <cellStyle name="20% - Accent3 2 2 2 4 4" xfId="979"/>
    <cellStyle name="20% - Accent3 2 2 2 4 4 2" xfId="6342"/>
    <cellStyle name="20% - Accent3 2 2 2 4 5" xfId="6339"/>
    <cellStyle name="20% - Accent3 2 2 2 5" xfId="980"/>
    <cellStyle name="20% - Accent3 2 2 2 5 2" xfId="981"/>
    <cellStyle name="20% - Accent3 2 2 2 5 2 2" xfId="6344"/>
    <cellStyle name="20% - Accent3 2 2 2 5 3" xfId="982"/>
    <cellStyle name="20% - Accent3 2 2 2 5 3 2" xfId="6345"/>
    <cellStyle name="20% - Accent3 2 2 2 5 4" xfId="983"/>
    <cellStyle name="20% - Accent3 2 2 2 5 4 2" xfId="6346"/>
    <cellStyle name="20% - Accent3 2 2 2 5 5" xfId="6343"/>
    <cellStyle name="20% - Accent3 2 2 2 6" xfId="984"/>
    <cellStyle name="20% - Accent3 2 2 2 6 2" xfId="985"/>
    <cellStyle name="20% - Accent3 2 2 2 6 2 2" xfId="6348"/>
    <cellStyle name="20% - Accent3 2 2 2 6 3" xfId="986"/>
    <cellStyle name="20% - Accent3 2 2 2 6 3 2" xfId="6349"/>
    <cellStyle name="20% - Accent3 2 2 2 6 4" xfId="987"/>
    <cellStyle name="20% - Accent3 2 2 2 6 4 2" xfId="6350"/>
    <cellStyle name="20% - Accent3 2 2 2 6 5" xfId="6347"/>
    <cellStyle name="20% - Accent3 2 2 2 7" xfId="988"/>
    <cellStyle name="20% - Accent3 2 2 2 7 2" xfId="6351"/>
    <cellStyle name="20% - Accent3 2 2 2 8" xfId="989"/>
    <cellStyle name="20% - Accent3 2 2 2 8 2" xfId="6352"/>
    <cellStyle name="20% - Accent3 2 2 2 9" xfId="990"/>
    <cellStyle name="20% - Accent3 2 2 2 9 2" xfId="6353"/>
    <cellStyle name="20% - Accent3 2 2 3" xfId="991"/>
    <cellStyle name="20% - Accent3 2 2 3 2" xfId="992"/>
    <cellStyle name="20% - Accent3 2 2 3 2 2" xfId="993"/>
    <cellStyle name="20% - Accent3 2 2 3 2 2 2" xfId="994"/>
    <cellStyle name="20% - Accent3 2 2 3 2 2 2 2" xfId="6357"/>
    <cellStyle name="20% - Accent3 2 2 3 2 2 3" xfId="995"/>
    <cellStyle name="20% - Accent3 2 2 3 2 2 3 2" xfId="6358"/>
    <cellStyle name="20% - Accent3 2 2 3 2 2 4" xfId="996"/>
    <cellStyle name="20% - Accent3 2 2 3 2 2 4 2" xfId="6359"/>
    <cellStyle name="20% - Accent3 2 2 3 2 2 5" xfId="6356"/>
    <cellStyle name="20% - Accent3 2 2 3 2 3" xfId="997"/>
    <cellStyle name="20% - Accent3 2 2 3 2 3 2" xfId="998"/>
    <cellStyle name="20% - Accent3 2 2 3 2 3 2 2" xfId="6361"/>
    <cellStyle name="20% - Accent3 2 2 3 2 3 3" xfId="999"/>
    <cellStyle name="20% - Accent3 2 2 3 2 3 3 2" xfId="6362"/>
    <cellStyle name="20% - Accent3 2 2 3 2 3 4" xfId="1000"/>
    <cellStyle name="20% - Accent3 2 2 3 2 3 4 2" xfId="6363"/>
    <cellStyle name="20% - Accent3 2 2 3 2 3 5" xfId="6360"/>
    <cellStyle name="20% - Accent3 2 2 3 2 4" xfId="1001"/>
    <cellStyle name="20% - Accent3 2 2 3 2 4 2" xfId="6364"/>
    <cellStyle name="20% - Accent3 2 2 3 2 5" xfId="1002"/>
    <cellStyle name="20% - Accent3 2 2 3 2 5 2" xfId="6365"/>
    <cellStyle name="20% - Accent3 2 2 3 2 6" xfId="1003"/>
    <cellStyle name="20% - Accent3 2 2 3 2 6 2" xfId="6366"/>
    <cellStyle name="20% - Accent3 2 2 3 2 7" xfId="6355"/>
    <cellStyle name="20% - Accent3 2 2 3 3" xfId="1004"/>
    <cellStyle name="20% - Accent3 2 2 3 3 2" xfId="1005"/>
    <cellStyle name="20% - Accent3 2 2 3 3 2 2" xfId="6368"/>
    <cellStyle name="20% - Accent3 2 2 3 3 3" xfId="1006"/>
    <cellStyle name="20% - Accent3 2 2 3 3 3 2" xfId="6369"/>
    <cellStyle name="20% - Accent3 2 2 3 3 4" xfId="1007"/>
    <cellStyle name="20% - Accent3 2 2 3 3 4 2" xfId="6370"/>
    <cellStyle name="20% - Accent3 2 2 3 3 5" xfId="6367"/>
    <cellStyle name="20% - Accent3 2 2 3 4" xfId="1008"/>
    <cellStyle name="20% - Accent3 2 2 3 4 2" xfId="1009"/>
    <cellStyle name="20% - Accent3 2 2 3 4 2 2" xfId="6372"/>
    <cellStyle name="20% - Accent3 2 2 3 4 3" xfId="1010"/>
    <cellStyle name="20% - Accent3 2 2 3 4 3 2" xfId="6373"/>
    <cellStyle name="20% - Accent3 2 2 3 4 4" xfId="1011"/>
    <cellStyle name="20% - Accent3 2 2 3 4 4 2" xfId="6374"/>
    <cellStyle name="20% - Accent3 2 2 3 4 5" xfId="6371"/>
    <cellStyle name="20% - Accent3 2 2 3 5" xfId="1012"/>
    <cellStyle name="20% - Accent3 2 2 3 5 2" xfId="1013"/>
    <cellStyle name="20% - Accent3 2 2 3 5 2 2" xfId="6376"/>
    <cellStyle name="20% - Accent3 2 2 3 5 3" xfId="1014"/>
    <cellStyle name="20% - Accent3 2 2 3 5 3 2" xfId="6377"/>
    <cellStyle name="20% - Accent3 2 2 3 5 4" xfId="1015"/>
    <cellStyle name="20% - Accent3 2 2 3 5 4 2" xfId="6378"/>
    <cellStyle name="20% - Accent3 2 2 3 5 5" xfId="6375"/>
    <cellStyle name="20% - Accent3 2 2 3 6" xfId="1016"/>
    <cellStyle name="20% - Accent3 2 2 3 6 2" xfId="6379"/>
    <cellStyle name="20% - Accent3 2 2 3 7" xfId="1017"/>
    <cellStyle name="20% - Accent3 2 2 3 7 2" xfId="6380"/>
    <cellStyle name="20% - Accent3 2 2 3 8" xfId="1018"/>
    <cellStyle name="20% - Accent3 2 2 3 8 2" xfId="6381"/>
    <cellStyle name="20% - Accent3 2 2 3 9" xfId="6354"/>
    <cellStyle name="20% - Accent3 2 2 4" xfId="1019"/>
    <cellStyle name="20% - Accent3 2 2 4 2" xfId="1020"/>
    <cellStyle name="20% - Accent3 2 2 4 2 2" xfId="1021"/>
    <cellStyle name="20% - Accent3 2 2 4 2 2 2" xfId="6384"/>
    <cellStyle name="20% - Accent3 2 2 4 2 3" xfId="1022"/>
    <cellStyle name="20% - Accent3 2 2 4 2 3 2" xfId="6385"/>
    <cellStyle name="20% - Accent3 2 2 4 2 4" xfId="1023"/>
    <cellStyle name="20% - Accent3 2 2 4 2 4 2" xfId="6386"/>
    <cellStyle name="20% - Accent3 2 2 4 2 5" xfId="6383"/>
    <cellStyle name="20% - Accent3 2 2 4 3" xfId="1024"/>
    <cellStyle name="20% - Accent3 2 2 4 3 2" xfId="1025"/>
    <cellStyle name="20% - Accent3 2 2 4 3 2 2" xfId="6388"/>
    <cellStyle name="20% - Accent3 2 2 4 3 3" xfId="1026"/>
    <cellStyle name="20% - Accent3 2 2 4 3 3 2" xfId="6389"/>
    <cellStyle name="20% - Accent3 2 2 4 3 4" xfId="1027"/>
    <cellStyle name="20% - Accent3 2 2 4 3 4 2" xfId="6390"/>
    <cellStyle name="20% - Accent3 2 2 4 3 5" xfId="6387"/>
    <cellStyle name="20% - Accent3 2 2 4 4" xfId="1028"/>
    <cellStyle name="20% - Accent3 2 2 4 4 2" xfId="1029"/>
    <cellStyle name="20% - Accent3 2 2 4 4 2 2" xfId="6392"/>
    <cellStyle name="20% - Accent3 2 2 4 4 3" xfId="1030"/>
    <cellStyle name="20% - Accent3 2 2 4 4 3 2" xfId="6393"/>
    <cellStyle name="20% - Accent3 2 2 4 4 4" xfId="1031"/>
    <cellStyle name="20% - Accent3 2 2 4 4 4 2" xfId="6394"/>
    <cellStyle name="20% - Accent3 2 2 4 4 5" xfId="6391"/>
    <cellStyle name="20% - Accent3 2 2 4 5" xfId="1032"/>
    <cellStyle name="20% - Accent3 2 2 4 5 2" xfId="6395"/>
    <cellStyle name="20% - Accent3 2 2 4 6" xfId="1033"/>
    <cellStyle name="20% - Accent3 2 2 4 6 2" xfId="6396"/>
    <cellStyle name="20% - Accent3 2 2 4 7" xfId="1034"/>
    <cellStyle name="20% - Accent3 2 2 4 7 2" xfId="6397"/>
    <cellStyle name="20% - Accent3 2 2 4 8" xfId="6382"/>
    <cellStyle name="20% - Accent3 2 2 5" xfId="1035"/>
    <cellStyle name="20% - Accent3 2 2 5 2" xfId="1036"/>
    <cellStyle name="20% - Accent3 2 2 5 2 2" xfId="1037"/>
    <cellStyle name="20% - Accent3 2 2 5 2 2 2" xfId="6400"/>
    <cellStyle name="20% - Accent3 2 2 5 2 3" xfId="1038"/>
    <cellStyle name="20% - Accent3 2 2 5 2 3 2" xfId="6401"/>
    <cellStyle name="20% - Accent3 2 2 5 2 4" xfId="1039"/>
    <cellStyle name="20% - Accent3 2 2 5 2 4 2" xfId="6402"/>
    <cellStyle name="20% - Accent3 2 2 5 2 5" xfId="6399"/>
    <cellStyle name="20% - Accent3 2 2 5 3" xfId="1040"/>
    <cellStyle name="20% - Accent3 2 2 5 3 2" xfId="1041"/>
    <cellStyle name="20% - Accent3 2 2 5 3 2 2" xfId="6404"/>
    <cellStyle name="20% - Accent3 2 2 5 3 3" xfId="1042"/>
    <cellStyle name="20% - Accent3 2 2 5 3 3 2" xfId="6405"/>
    <cellStyle name="20% - Accent3 2 2 5 3 4" xfId="1043"/>
    <cellStyle name="20% - Accent3 2 2 5 3 4 2" xfId="6406"/>
    <cellStyle name="20% - Accent3 2 2 5 3 5" xfId="6403"/>
    <cellStyle name="20% - Accent3 2 2 5 4" xfId="1044"/>
    <cellStyle name="20% - Accent3 2 2 5 4 2" xfId="6407"/>
    <cellStyle name="20% - Accent3 2 2 5 5" xfId="1045"/>
    <cellStyle name="20% - Accent3 2 2 5 5 2" xfId="6408"/>
    <cellStyle name="20% - Accent3 2 2 5 6" xfId="1046"/>
    <cellStyle name="20% - Accent3 2 2 5 6 2" xfId="6409"/>
    <cellStyle name="20% - Accent3 2 2 5 7" xfId="6398"/>
    <cellStyle name="20% - Accent3 2 2 6" xfId="1047"/>
    <cellStyle name="20% - Accent3 2 2 6 2" xfId="1048"/>
    <cellStyle name="20% - Accent3 2 2 6 2 2" xfId="6411"/>
    <cellStyle name="20% - Accent3 2 2 6 3" xfId="1049"/>
    <cellStyle name="20% - Accent3 2 2 6 3 2" xfId="6412"/>
    <cellStyle name="20% - Accent3 2 2 6 4" xfId="1050"/>
    <cellStyle name="20% - Accent3 2 2 6 4 2" xfId="6413"/>
    <cellStyle name="20% - Accent3 2 2 6 5" xfId="6410"/>
    <cellStyle name="20% - Accent3 2 2 7" xfId="1051"/>
    <cellStyle name="20% - Accent3 2 2 7 2" xfId="1052"/>
    <cellStyle name="20% - Accent3 2 2 7 2 2" xfId="6415"/>
    <cellStyle name="20% - Accent3 2 2 7 3" xfId="1053"/>
    <cellStyle name="20% - Accent3 2 2 7 3 2" xfId="6416"/>
    <cellStyle name="20% - Accent3 2 2 7 4" xfId="1054"/>
    <cellStyle name="20% - Accent3 2 2 7 4 2" xfId="6417"/>
    <cellStyle name="20% - Accent3 2 2 7 5" xfId="6414"/>
    <cellStyle name="20% - Accent3 2 2 8" xfId="1055"/>
    <cellStyle name="20% - Accent3 2 2 8 2" xfId="1056"/>
    <cellStyle name="20% - Accent3 2 2 8 2 2" xfId="6419"/>
    <cellStyle name="20% - Accent3 2 2 8 3" xfId="1057"/>
    <cellStyle name="20% - Accent3 2 2 8 3 2" xfId="6420"/>
    <cellStyle name="20% - Accent3 2 2 8 4" xfId="1058"/>
    <cellStyle name="20% - Accent3 2 2 8 4 2" xfId="6421"/>
    <cellStyle name="20% - Accent3 2 2 8 5" xfId="6418"/>
    <cellStyle name="20% - Accent3 2 2 9" xfId="1059"/>
    <cellStyle name="20% - Accent3 2 2 9 2" xfId="6422"/>
    <cellStyle name="20% - Accent3 2 3" xfId="1060"/>
    <cellStyle name="20% - Accent3 2 3 10" xfId="1061"/>
    <cellStyle name="20% - Accent3 2 3 10 2" xfId="6424"/>
    <cellStyle name="20% - Accent3 2 3 11" xfId="1062"/>
    <cellStyle name="20% - Accent3 2 3 11 2" xfId="6425"/>
    <cellStyle name="20% - Accent3 2 3 12" xfId="6423"/>
    <cellStyle name="20% - Accent3 2 3 2" xfId="1063"/>
    <cellStyle name="20% - Accent3 2 3 2 10" xfId="6426"/>
    <cellStyle name="20% - Accent3 2 3 2 2" xfId="1064"/>
    <cellStyle name="20% - Accent3 2 3 2 2 2" xfId="1065"/>
    <cellStyle name="20% - Accent3 2 3 2 2 2 2" xfId="1066"/>
    <cellStyle name="20% - Accent3 2 3 2 2 2 2 2" xfId="6429"/>
    <cellStyle name="20% - Accent3 2 3 2 2 2 3" xfId="1067"/>
    <cellStyle name="20% - Accent3 2 3 2 2 2 3 2" xfId="6430"/>
    <cellStyle name="20% - Accent3 2 3 2 2 2 4" xfId="1068"/>
    <cellStyle name="20% - Accent3 2 3 2 2 2 4 2" xfId="6431"/>
    <cellStyle name="20% - Accent3 2 3 2 2 2 5" xfId="6428"/>
    <cellStyle name="20% - Accent3 2 3 2 2 3" xfId="1069"/>
    <cellStyle name="20% - Accent3 2 3 2 2 3 2" xfId="1070"/>
    <cellStyle name="20% - Accent3 2 3 2 2 3 2 2" xfId="6433"/>
    <cellStyle name="20% - Accent3 2 3 2 2 3 3" xfId="1071"/>
    <cellStyle name="20% - Accent3 2 3 2 2 3 3 2" xfId="6434"/>
    <cellStyle name="20% - Accent3 2 3 2 2 3 4" xfId="1072"/>
    <cellStyle name="20% - Accent3 2 3 2 2 3 4 2" xfId="6435"/>
    <cellStyle name="20% - Accent3 2 3 2 2 3 5" xfId="6432"/>
    <cellStyle name="20% - Accent3 2 3 2 2 4" xfId="1073"/>
    <cellStyle name="20% - Accent3 2 3 2 2 4 2" xfId="1074"/>
    <cellStyle name="20% - Accent3 2 3 2 2 4 2 2" xfId="6437"/>
    <cellStyle name="20% - Accent3 2 3 2 2 4 3" xfId="1075"/>
    <cellStyle name="20% - Accent3 2 3 2 2 4 3 2" xfId="6438"/>
    <cellStyle name="20% - Accent3 2 3 2 2 4 4" xfId="1076"/>
    <cellStyle name="20% - Accent3 2 3 2 2 4 4 2" xfId="6439"/>
    <cellStyle name="20% - Accent3 2 3 2 2 4 5" xfId="6436"/>
    <cellStyle name="20% - Accent3 2 3 2 2 5" xfId="1077"/>
    <cellStyle name="20% - Accent3 2 3 2 2 5 2" xfId="6440"/>
    <cellStyle name="20% - Accent3 2 3 2 2 6" xfId="1078"/>
    <cellStyle name="20% - Accent3 2 3 2 2 6 2" xfId="6441"/>
    <cellStyle name="20% - Accent3 2 3 2 2 7" xfId="1079"/>
    <cellStyle name="20% - Accent3 2 3 2 2 7 2" xfId="6442"/>
    <cellStyle name="20% - Accent3 2 3 2 2 8" xfId="6427"/>
    <cellStyle name="20% - Accent3 2 3 2 3" xfId="1080"/>
    <cellStyle name="20% - Accent3 2 3 2 3 2" xfId="1081"/>
    <cellStyle name="20% - Accent3 2 3 2 3 2 2" xfId="1082"/>
    <cellStyle name="20% - Accent3 2 3 2 3 2 2 2" xfId="6445"/>
    <cellStyle name="20% - Accent3 2 3 2 3 2 3" xfId="1083"/>
    <cellStyle name="20% - Accent3 2 3 2 3 2 3 2" xfId="6446"/>
    <cellStyle name="20% - Accent3 2 3 2 3 2 4" xfId="1084"/>
    <cellStyle name="20% - Accent3 2 3 2 3 2 4 2" xfId="6447"/>
    <cellStyle name="20% - Accent3 2 3 2 3 2 5" xfId="6444"/>
    <cellStyle name="20% - Accent3 2 3 2 3 3" xfId="1085"/>
    <cellStyle name="20% - Accent3 2 3 2 3 3 2" xfId="1086"/>
    <cellStyle name="20% - Accent3 2 3 2 3 3 2 2" xfId="6449"/>
    <cellStyle name="20% - Accent3 2 3 2 3 3 3" xfId="1087"/>
    <cellStyle name="20% - Accent3 2 3 2 3 3 3 2" xfId="6450"/>
    <cellStyle name="20% - Accent3 2 3 2 3 3 4" xfId="1088"/>
    <cellStyle name="20% - Accent3 2 3 2 3 3 4 2" xfId="6451"/>
    <cellStyle name="20% - Accent3 2 3 2 3 3 5" xfId="6448"/>
    <cellStyle name="20% - Accent3 2 3 2 3 4" xfId="1089"/>
    <cellStyle name="20% - Accent3 2 3 2 3 4 2" xfId="6452"/>
    <cellStyle name="20% - Accent3 2 3 2 3 5" xfId="1090"/>
    <cellStyle name="20% - Accent3 2 3 2 3 5 2" xfId="6453"/>
    <cellStyle name="20% - Accent3 2 3 2 3 6" xfId="1091"/>
    <cellStyle name="20% - Accent3 2 3 2 3 6 2" xfId="6454"/>
    <cellStyle name="20% - Accent3 2 3 2 3 7" xfId="6443"/>
    <cellStyle name="20% - Accent3 2 3 2 4" xfId="1092"/>
    <cellStyle name="20% - Accent3 2 3 2 4 2" xfId="1093"/>
    <cellStyle name="20% - Accent3 2 3 2 4 2 2" xfId="6456"/>
    <cellStyle name="20% - Accent3 2 3 2 4 3" xfId="1094"/>
    <cellStyle name="20% - Accent3 2 3 2 4 3 2" xfId="6457"/>
    <cellStyle name="20% - Accent3 2 3 2 4 4" xfId="1095"/>
    <cellStyle name="20% - Accent3 2 3 2 4 4 2" xfId="6458"/>
    <cellStyle name="20% - Accent3 2 3 2 4 5" xfId="6455"/>
    <cellStyle name="20% - Accent3 2 3 2 5" xfId="1096"/>
    <cellStyle name="20% - Accent3 2 3 2 5 2" xfId="1097"/>
    <cellStyle name="20% - Accent3 2 3 2 5 2 2" xfId="6460"/>
    <cellStyle name="20% - Accent3 2 3 2 5 3" xfId="1098"/>
    <cellStyle name="20% - Accent3 2 3 2 5 3 2" xfId="6461"/>
    <cellStyle name="20% - Accent3 2 3 2 5 4" xfId="1099"/>
    <cellStyle name="20% - Accent3 2 3 2 5 4 2" xfId="6462"/>
    <cellStyle name="20% - Accent3 2 3 2 5 5" xfId="6459"/>
    <cellStyle name="20% - Accent3 2 3 2 6" xfId="1100"/>
    <cellStyle name="20% - Accent3 2 3 2 6 2" xfId="1101"/>
    <cellStyle name="20% - Accent3 2 3 2 6 2 2" xfId="6464"/>
    <cellStyle name="20% - Accent3 2 3 2 6 3" xfId="1102"/>
    <cellStyle name="20% - Accent3 2 3 2 6 3 2" xfId="6465"/>
    <cellStyle name="20% - Accent3 2 3 2 6 4" xfId="1103"/>
    <cellStyle name="20% - Accent3 2 3 2 6 4 2" xfId="6466"/>
    <cellStyle name="20% - Accent3 2 3 2 6 5" xfId="6463"/>
    <cellStyle name="20% - Accent3 2 3 2 7" xfId="1104"/>
    <cellStyle name="20% - Accent3 2 3 2 7 2" xfId="6467"/>
    <cellStyle name="20% - Accent3 2 3 2 8" xfId="1105"/>
    <cellStyle name="20% - Accent3 2 3 2 8 2" xfId="6468"/>
    <cellStyle name="20% - Accent3 2 3 2 9" xfId="1106"/>
    <cellStyle name="20% - Accent3 2 3 2 9 2" xfId="6469"/>
    <cellStyle name="20% - Accent3 2 3 3" xfId="1107"/>
    <cellStyle name="20% - Accent3 2 3 3 2" xfId="1108"/>
    <cellStyle name="20% - Accent3 2 3 3 2 2" xfId="1109"/>
    <cellStyle name="20% - Accent3 2 3 3 2 2 2" xfId="1110"/>
    <cellStyle name="20% - Accent3 2 3 3 2 2 2 2" xfId="6473"/>
    <cellStyle name="20% - Accent3 2 3 3 2 2 3" xfId="1111"/>
    <cellStyle name="20% - Accent3 2 3 3 2 2 3 2" xfId="6474"/>
    <cellStyle name="20% - Accent3 2 3 3 2 2 4" xfId="1112"/>
    <cellStyle name="20% - Accent3 2 3 3 2 2 4 2" xfId="6475"/>
    <cellStyle name="20% - Accent3 2 3 3 2 2 5" xfId="6472"/>
    <cellStyle name="20% - Accent3 2 3 3 2 3" xfId="1113"/>
    <cellStyle name="20% - Accent3 2 3 3 2 3 2" xfId="1114"/>
    <cellStyle name="20% - Accent3 2 3 3 2 3 2 2" xfId="6477"/>
    <cellStyle name="20% - Accent3 2 3 3 2 3 3" xfId="1115"/>
    <cellStyle name="20% - Accent3 2 3 3 2 3 3 2" xfId="6478"/>
    <cellStyle name="20% - Accent3 2 3 3 2 3 4" xfId="1116"/>
    <cellStyle name="20% - Accent3 2 3 3 2 3 4 2" xfId="6479"/>
    <cellStyle name="20% - Accent3 2 3 3 2 3 5" xfId="6476"/>
    <cellStyle name="20% - Accent3 2 3 3 2 4" xfId="1117"/>
    <cellStyle name="20% - Accent3 2 3 3 2 4 2" xfId="6480"/>
    <cellStyle name="20% - Accent3 2 3 3 2 5" xfId="1118"/>
    <cellStyle name="20% - Accent3 2 3 3 2 5 2" xfId="6481"/>
    <cellStyle name="20% - Accent3 2 3 3 2 6" xfId="1119"/>
    <cellStyle name="20% - Accent3 2 3 3 2 6 2" xfId="6482"/>
    <cellStyle name="20% - Accent3 2 3 3 2 7" xfId="6471"/>
    <cellStyle name="20% - Accent3 2 3 3 3" xfId="1120"/>
    <cellStyle name="20% - Accent3 2 3 3 3 2" xfId="1121"/>
    <cellStyle name="20% - Accent3 2 3 3 3 2 2" xfId="6484"/>
    <cellStyle name="20% - Accent3 2 3 3 3 3" xfId="1122"/>
    <cellStyle name="20% - Accent3 2 3 3 3 3 2" xfId="6485"/>
    <cellStyle name="20% - Accent3 2 3 3 3 4" xfId="1123"/>
    <cellStyle name="20% - Accent3 2 3 3 3 4 2" xfId="6486"/>
    <cellStyle name="20% - Accent3 2 3 3 3 5" xfId="6483"/>
    <cellStyle name="20% - Accent3 2 3 3 4" xfId="1124"/>
    <cellStyle name="20% - Accent3 2 3 3 4 2" xfId="1125"/>
    <cellStyle name="20% - Accent3 2 3 3 4 2 2" xfId="6488"/>
    <cellStyle name="20% - Accent3 2 3 3 4 3" xfId="1126"/>
    <cellStyle name="20% - Accent3 2 3 3 4 3 2" xfId="6489"/>
    <cellStyle name="20% - Accent3 2 3 3 4 4" xfId="1127"/>
    <cellStyle name="20% - Accent3 2 3 3 4 4 2" xfId="6490"/>
    <cellStyle name="20% - Accent3 2 3 3 4 5" xfId="6487"/>
    <cellStyle name="20% - Accent3 2 3 3 5" xfId="1128"/>
    <cellStyle name="20% - Accent3 2 3 3 5 2" xfId="1129"/>
    <cellStyle name="20% - Accent3 2 3 3 5 2 2" xfId="6492"/>
    <cellStyle name="20% - Accent3 2 3 3 5 3" xfId="1130"/>
    <cellStyle name="20% - Accent3 2 3 3 5 3 2" xfId="6493"/>
    <cellStyle name="20% - Accent3 2 3 3 5 4" xfId="1131"/>
    <cellStyle name="20% - Accent3 2 3 3 5 4 2" xfId="6494"/>
    <cellStyle name="20% - Accent3 2 3 3 5 5" xfId="6491"/>
    <cellStyle name="20% - Accent3 2 3 3 6" xfId="1132"/>
    <cellStyle name="20% - Accent3 2 3 3 6 2" xfId="6495"/>
    <cellStyle name="20% - Accent3 2 3 3 7" xfId="1133"/>
    <cellStyle name="20% - Accent3 2 3 3 7 2" xfId="6496"/>
    <cellStyle name="20% - Accent3 2 3 3 8" xfId="1134"/>
    <cellStyle name="20% - Accent3 2 3 3 8 2" xfId="6497"/>
    <cellStyle name="20% - Accent3 2 3 3 9" xfId="6470"/>
    <cellStyle name="20% - Accent3 2 3 4" xfId="1135"/>
    <cellStyle name="20% - Accent3 2 3 4 2" xfId="1136"/>
    <cellStyle name="20% - Accent3 2 3 4 2 2" xfId="1137"/>
    <cellStyle name="20% - Accent3 2 3 4 2 2 2" xfId="6500"/>
    <cellStyle name="20% - Accent3 2 3 4 2 3" xfId="1138"/>
    <cellStyle name="20% - Accent3 2 3 4 2 3 2" xfId="6501"/>
    <cellStyle name="20% - Accent3 2 3 4 2 4" xfId="1139"/>
    <cellStyle name="20% - Accent3 2 3 4 2 4 2" xfId="6502"/>
    <cellStyle name="20% - Accent3 2 3 4 2 5" xfId="6499"/>
    <cellStyle name="20% - Accent3 2 3 4 3" xfId="1140"/>
    <cellStyle name="20% - Accent3 2 3 4 3 2" xfId="1141"/>
    <cellStyle name="20% - Accent3 2 3 4 3 2 2" xfId="6504"/>
    <cellStyle name="20% - Accent3 2 3 4 3 3" xfId="1142"/>
    <cellStyle name="20% - Accent3 2 3 4 3 3 2" xfId="6505"/>
    <cellStyle name="20% - Accent3 2 3 4 3 4" xfId="1143"/>
    <cellStyle name="20% - Accent3 2 3 4 3 4 2" xfId="6506"/>
    <cellStyle name="20% - Accent3 2 3 4 3 5" xfId="6503"/>
    <cellStyle name="20% - Accent3 2 3 4 4" xfId="1144"/>
    <cellStyle name="20% - Accent3 2 3 4 4 2" xfId="1145"/>
    <cellStyle name="20% - Accent3 2 3 4 4 2 2" xfId="6508"/>
    <cellStyle name="20% - Accent3 2 3 4 4 3" xfId="1146"/>
    <cellStyle name="20% - Accent3 2 3 4 4 3 2" xfId="6509"/>
    <cellStyle name="20% - Accent3 2 3 4 4 4" xfId="1147"/>
    <cellStyle name="20% - Accent3 2 3 4 4 4 2" xfId="6510"/>
    <cellStyle name="20% - Accent3 2 3 4 4 5" xfId="6507"/>
    <cellStyle name="20% - Accent3 2 3 4 5" xfId="1148"/>
    <cellStyle name="20% - Accent3 2 3 4 5 2" xfId="6511"/>
    <cellStyle name="20% - Accent3 2 3 4 6" xfId="1149"/>
    <cellStyle name="20% - Accent3 2 3 4 6 2" xfId="6512"/>
    <cellStyle name="20% - Accent3 2 3 4 7" xfId="1150"/>
    <cellStyle name="20% - Accent3 2 3 4 7 2" xfId="6513"/>
    <cellStyle name="20% - Accent3 2 3 4 8" xfId="6498"/>
    <cellStyle name="20% - Accent3 2 3 5" xfId="1151"/>
    <cellStyle name="20% - Accent3 2 3 5 2" xfId="1152"/>
    <cellStyle name="20% - Accent3 2 3 5 2 2" xfId="1153"/>
    <cellStyle name="20% - Accent3 2 3 5 2 2 2" xfId="6516"/>
    <cellStyle name="20% - Accent3 2 3 5 2 3" xfId="1154"/>
    <cellStyle name="20% - Accent3 2 3 5 2 3 2" xfId="6517"/>
    <cellStyle name="20% - Accent3 2 3 5 2 4" xfId="1155"/>
    <cellStyle name="20% - Accent3 2 3 5 2 4 2" xfId="6518"/>
    <cellStyle name="20% - Accent3 2 3 5 2 5" xfId="6515"/>
    <cellStyle name="20% - Accent3 2 3 5 3" xfId="1156"/>
    <cellStyle name="20% - Accent3 2 3 5 3 2" xfId="1157"/>
    <cellStyle name="20% - Accent3 2 3 5 3 2 2" xfId="6520"/>
    <cellStyle name="20% - Accent3 2 3 5 3 3" xfId="1158"/>
    <cellStyle name="20% - Accent3 2 3 5 3 3 2" xfId="6521"/>
    <cellStyle name="20% - Accent3 2 3 5 3 4" xfId="1159"/>
    <cellStyle name="20% - Accent3 2 3 5 3 4 2" xfId="6522"/>
    <cellStyle name="20% - Accent3 2 3 5 3 5" xfId="6519"/>
    <cellStyle name="20% - Accent3 2 3 5 4" xfId="1160"/>
    <cellStyle name="20% - Accent3 2 3 5 4 2" xfId="6523"/>
    <cellStyle name="20% - Accent3 2 3 5 5" xfId="1161"/>
    <cellStyle name="20% - Accent3 2 3 5 5 2" xfId="6524"/>
    <cellStyle name="20% - Accent3 2 3 5 6" xfId="1162"/>
    <cellStyle name="20% - Accent3 2 3 5 6 2" xfId="6525"/>
    <cellStyle name="20% - Accent3 2 3 5 7" xfId="6514"/>
    <cellStyle name="20% - Accent3 2 3 6" xfId="1163"/>
    <cellStyle name="20% - Accent3 2 3 6 2" xfId="1164"/>
    <cellStyle name="20% - Accent3 2 3 6 2 2" xfId="6527"/>
    <cellStyle name="20% - Accent3 2 3 6 3" xfId="1165"/>
    <cellStyle name="20% - Accent3 2 3 6 3 2" xfId="6528"/>
    <cellStyle name="20% - Accent3 2 3 6 4" xfId="1166"/>
    <cellStyle name="20% - Accent3 2 3 6 4 2" xfId="6529"/>
    <cellStyle name="20% - Accent3 2 3 6 5" xfId="6526"/>
    <cellStyle name="20% - Accent3 2 3 7" xfId="1167"/>
    <cellStyle name="20% - Accent3 2 3 7 2" xfId="1168"/>
    <cellStyle name="20% - Accent3 2 3 7 2 2" xfId="6531"/>
    <cellStyle name="20% - Accent3 2 3 7 3" xfId="1169"/>
    <cellStyle name="20% - Accent3 2 3 7 3 2" xfId="6532"/>
    <cellStyle name="20% - Accent3 2 3 7 4" xfId="1170"/>
    <cellStyle name="20% - Accent3 2 3 7 4 2" xfId="6533"/>
    <cellStyle name="20% - Accent3 2 3 7 5" xfId="6530"/>
    <cellStyle name="20% - Accent3 2 3 8" xfId="1171"/>
    <cellStyle name="20% - Accent3 2 3 8 2" xfId="1172"/>
    <cellStyle name="20% - Accent3 2 3 8 2 2" xfId="6535"/>
    <cellStyle name="20% - Accent3 2 3 8 3" xfId="1173"/>
    <cellStyle name="20% - Accent3 2 3 8 3 2" xfId="6536"/>
    <cellStyle name="20% - Accent3 2 3 8 4" xfId="1174"/>
    <cellStyle name="20% - Accent3 2 3 8 4 2" xfId="6537"/>
    <cellStyle name="20% - Accent3 2 3 8 5" xfId="6534"/>
    <cellStyle name="20% - Accent3 2 3 9" xfId="1175"/>
    <cellStyle name="20% - Accent3 2 3 9 2" xfId="6538"/>
    <cellStyle name="20% - Accent3 2 4" xfId="1176"/>
    <cellStyle name="20% - Accent3 2 4 10" xfId="1177"/>
    <cellStyle name="20% - Accent3 2 4 10 2" xfId="6540"/>
    <cellStyle name="20% - Accent3 2 4 11" xfId="1178"/>
    <cellStyle name="20% - Accent3 2 4 11 2" xfId="6541"/>
    <cellStyle name="20% - Accent3 2 4 12" xfId="6539"/>
    <cellStyle name="20% - Accent3 2 4 2" xfId="1179"/>
    <cellStyle name="20% - Accent3 2 4 2 10" xfId="6542"/>
    <cellStyle name="20% - Accent3 2 4 2 2" xfId="1180"/>
    <cellStyle name="20% - Accent3 2 4 2 2 2" xfId="1181"/>
    <cellStyle name="20% - Accent3 2 4 2 2 2 2" xfId="1182"/>
    <cellStyle name="20% - Accent3 2 4 2 2 2 2 2" xfId="6545"/>
    <cellStyle name="20% - Accent3 2 4 2 2 2 3" xfId="1183"/>
    <cellStyle name="20% - Accent3 2 4 2 2 2 3 2" xfId="6546"/>
    <cellStyle name="20% - Accent3 2 4 2 2 2 4" xfId="1184"/>
    <cellStyle name="20% - Accent3 2 4 2 2 2 4 2" xfId="6547"/>
    <cellStyle name="20% - Accent3 2 4 2 2 2 5" xfId="6544"/>
    <cellStyle name="20% - Accent3 2 4 2 2 3" xfId="1185"/>
    <cellStyle name="20% - Accent3 2 4 2 2 3 2" xfId="1186"/>
    <cellStyle name="20% - Accent3 2 4 2 2 3 2 2" xfId="6549"/>
    <cellStyle name="20% - Accent3 2 4 2 2 3 3" xfId="1187"/>
    <cellStyle name="20% - Accent3 2 4 2 2 3 3 2" xfId="6550"/>
    <cellStyle name="20% - Accent3 2 4 2 2 3 4" xfId="1188"/>
    <cellStyle name="20% - Accent3 2 4 2 2 3 4 2" xfId="6551"/>
    <cellStyle name="20% - Accent3 2 4 2 2 3 5" xfId="6548"/>
    <cellStyle name="20% - Accent3 2 4 2 2 4" xfId="1189"/>
    <cellStyle name="20% - Accent3 2 4 2 2 4 2" xfId="1190"/>
    <cellStyle name="20% - Accent3 2 4 2 2 4 2 2" xfId="6553"/>
    <cellStyle name="20% - Accent3 2 4 2 2 4 3" xfId="1191"/>
    <cellStyle name="20% - Accent3 2 4 2 2 4 3 2" xfId="6554"/>
    <cellStyle name="20% - Accent3 2 4 2 2 4 4" xfId="1192"/>
    <cellStyle name="20% - Accent3 2 4 2 2 4 4 2" xfId="6555"/>
    <cellStyle name="20% - Accent3 2 4 2 2 4 5" xfId="6552"/>
    <cellStyle name="20% - Accent3 2 4 2 2 5" xfId="1193"/>
    <cellStyle name="20% - Accent3 2 4 2 2 5 2" xfId="6556"/>
    <cellStyle name="20% - Accent3 2 4 2 2 6" xfId="1194"/>
    <cellStyle name="20% - Accent3 2 4 2 2 6 2" xfId="6557"/>
    <cellStyle name="20% - Accent3 2 4 2 2 7" xfId="1195"/>
    <cellStyle name="20% - Accent3 2 4 2 2 7 2" xfId="6558"/>
    <cellStyle name="20% - Accent3 2 4 2 2 8" xfId="6543"/>
    <cellStyle name="20% - Accent3 2 4 2 3" xfId="1196"/>
    <cellStyle name="20% - Accent3 2 4 2 3 2" xfId="1197"/>
    <cellStyle name="20% - Accent3 2 4 2 3 2 2" xfId="1198"/>
    <cellStyle name="20% - Accent3 2 4 2 3 2 2 2" xfId="6561"/>
    <cellStyle name="20% - Accent3 2 4 2 3 2 3" xfId="1199"/>
    <cellStyle name="20% - Accent3 2 4 2 3 2 3 2" xfId="6562"/>
    <cellStyle name="20% - Accent3 2 4 2 3 2 4" xfId="1200"/>
    <cellStyle name="20% - Accent3 2 4 2 3 2 4 2" xfId="6563"/>
    <cellStyle name="20% - Accent3 2 4 2 3 2 5" xfId="6560"/>
    <cellStyle name="20% - Accent3 2 4 2 3 3" xfId="1201"/>
    <cellStyle name="20% - Accent3 2 4 2 3 3 2" xfId="1202"/>
    <cellStyle name="20% - Accent3 2 4 2 3 3 2 2" xfId="6565"/>
    <cellStyle name="20% - Accent3 2 4 2 3 3 3" xfId="1203"/>
    <cellStyle name="20% - Accent3 2 4 2 3 3 3 2" xfId="6566"/>
    <cellStyle name="20% - Accent3 2 4 2 3 3 4" xfId="1204"/>
    <cellStyle name="20% - Accent3 2 4 2 3 3 4 2" xfId="6567"/>
    <cellStyle name="20% - Accent3 2 4 2 3 3 5" xfId="6564"/>
    <cellStyle name="20% - Accent3 2 4 2 3 4" xfId="1205"/>
    <cellStyle name="20% - Accent3 2 4 2 3 4 2" xfId="6568"/>
    <cellStyle name="20% - Accent3 2 4 2 3 5" xfId="1206"/>
    <cellStyle name="20% - Accent3 2 4 2 3 5 2" xfId="6569"/>
    <cellStyle name="20% - Accent3 2 4 2 3 6" xfId="1207"/>
    <cellStyle name="20% - Accent3 2 4 2 3 6 2" xfId="6570"/>
    <cellStyle name="20% - Accent3 2 4 2 3 7" xfId="6559"/>
    <cellStyle name="20% - Accent3 2 4 2 4" xfId="1208"/>
    <cellStyle name="20% - Accent3 2 4 2 4 2" xfId="1209"/>
    <cellStyle name="20% - Accent3 2 4 2 4 2 2" xfId="6572"/>
    <cellStyle name="20% - Accent3 2 4 2 4 3" xfId="1210"/>
    <cellStyle name="20% - Accent3 2 4 2 4 3 2" xfId="6573"/>
    <cellStyle name="20% - Accent3 2 4 2 4 4" xfId="1211"/>
    <cellStyle name="20% - Accent3 2 4 2 4 4 2" xfId="6574"/>
    <cellStyle name="20% - Accent3 2 4 2 4 5" xfId="6571"/>
    <cellStyle name="20% - Accent3 2 4 2 5" xfId="1212"/>
    <cellStyle name="20% - Accent3 2 4 2 5 2" xfId="1213"/>
    <cellStyle name="20% - Accent3 2 4 2 5 2 2" xfId="6576"/>
    <cellStyle name="20% - Accent3 2 4 2 5 3" xfId="1214"/>
    <cellStyle name="20% - Accent3 2 4 2 5 3 2" xfId="6577"/>
    <cellStyle name="20% - Accent3 2 4 2 5 4" xfId="1215"/>
    <cellStyle name="20% - Accent3 2 4 2 5 4 2" xfId="6578"/>
    <cellStyle name="20% - Accent3 2 4 2 5 5" xfId="6575"/>
    <cellStyle name="20% - Accent3 2 4 2 6" xfId="1216"/>
    <cellStyle name="20% - Accent3 2 4 2 6 2" xfId="1217"/>
    <cellStyle name="20% - Accent3 2 4 2 6 2 2" xfId="6580"/>
    <cellStyle name="20% - Accent3 2 4 2 6 3" xfId="1218"/>
    <cellStyle name="20% - Accent3 2 4 2 6 3 2" xfId="6581"/>
    <cellStyle name="20% - Accent3 2 4 2 6 4" xfId="1219"/>
    <cellStyle name="20% - Accent3 2 4 2 6 4 2" xfId="6582"/>
    <cellStyle name="20% - Accent3 2 4 2 6 5" xfId="6579"/>
    <cellStyle name="20% - Accent3 2 4 2 7" xfId="1220"/>
    <cellStyle name="20% - Accent3 2 4 2 7 2" xfId="6583"/>
    <cellStyle name="20% - Accent3 2 4 2 8" xfId="1221"/>
    <cellStyle name="20% - Accent3 2 4 2 8 2" xfId="6584"/>
    <cellStyle name="20% - Accent3 2 4 2 9" xfId="1222"/>
    <cellStyle name="20% - Accent3 2 4 2 9 2" xfId="6585"/>
    <cellStyle name="20% - Accent3 2 4 3" xfId="1223"/>
    <cellStyle name="20% - Accent3 2 4 3 2" xfId="1224"/>
    <cellStyle name="20% - Accent3 2 4 3 2 2" xfId="1225"/>
    <cellStyle name="20% - Accent3 2 4 3 2 2 2" xfId="1226"/>
    <cellStyle name="20% - Accent3 2 4 3 2 2 2 2" xfId="6589"/>
    <cellStyle name="20% - Accent3 2 4 3 2 2 3" xfId="1227"/>
    <cellStyle name="20% - Accent3 2 4 3 2 2 3 2" xfId="6590"/>
    <cellStyle name="20% - Accent3 2 4 3 2 2 4" xfId="1228"/>
    <cellStyle name="20% - Accent3 2 4 3 2 2 4 2" xfId="6591"/>
    <cellStyle name="20% - Accent3 2 4 3 2 2 5" xfId="6588"/>
    <cellStyle name="20% - Accent3 2 4 3 2 3" xfId="1229"/>
    <cellStyle name="20% - Accent3 2 4 3 2 3 2" xfId="1230"/>
    <cellStyle name="20% - Accent3 2 4 3 2 3 2 2" xfId="6593"/>
    <cellStyle name="20% - Accent3 2 4 3 2 3 3" xfId="1231"/>
    <cellStyle name="20% - Accent3 2 4 3 2 3 3 2" xfId="6594"/>
    <cellStyle name="20% - Accent3 2 4 3 2 3 4" xfId="1232"/>
    <cellStyle name="20% - Accent3 2 4 3 2 3 4 2" xfId="6595"/>
    <cellStyle name="20% - Accent3 2 4 3 2 3 5" xfId="6592"/>
    <cellStyle name="20% - Accent3 2 4 3 2 4" xfId="1233"/>
    <cellStyle name="20% - Accent3 2 4 3 2 4 2" xfId="6596"/>
    <cellStyle name="20% - Accent3 2 4 3 2 5" xfId="1234"/>
    <cellStyle name="20% - Accent3 2 4 3 2 5 2" xfId="6597"/>
    <cellStyle name="20% - Accent3 2 4 3 2 6" xfId="1235"/>
    <cellStyle name="20% - Accent3 2 4 3 2 6 2" xfId="6598"/>
    <cellStyle name="20% - Accent3 2 4 3 2 7" xfId="6587"/>
    <cellStyle name="20% - Accent3 2 4 3 3" xfId="1236"/>
    <cellStyle name="20% - Accent3 2 4 3 3 2" xfId="1237"/>
    <cellStyle name="20% - Accent3 2 4 3 3 2 2" xfId="6600"/>
    <cellStyle name="20% - Accent3 2 4 3 3 3" xfId="1238"/>
    <cellStyle name="20% - Accent3 2 4 3 3 3 2" xfId="6601"/>
    <cellStyle name="20% - Accent3 2 4 3 3 4" xfId="1239"/>
    <cellStyle name="20% - Accent3 2 4 3 3 4 2" xfId="6602"/>
    <cellStyle name="20% - Accent3 2 4 3 3 5" xfId="6599"/>
    <cellStyle name="20% - Accent3 2 4 3 4" xfId="1240"/>
    <cellStyle name="20% - Accent3 2 4 3 4 2" xfId="1241"/>
    <cellStyle name="20% - Accent3 2 4 3 4 2 2" xfId="6604"/>
    <cellStyle name="20% - Accent3 2 4 3 4 3" xfId="1242"/>
    <cellStyle name="20% - Accent3 2 4 3 4 3 2" xfId="6605"/>
    <cellStyle name="20% - Accent3 2 4 3 4 4" xfId="1243"/>
    <cellStyle name="20% - Accent3 2 4 3 4 4 2" xfId="6606"/>
    <cellStyle name="20% - Accent3 2 4 3 4 5" xfId="6603"/>
    <cellStyle name="20% - Accent3 2 4 3 5" xfId="1244"/>
    <cellStyle name="20% - Accent3 2 4 3 5 2" xfId="1245"/>
    <cellStyle name="20% - Accent3 2 4 3 5 2 2" xfId="6608"/>
    <cellStyle name="20% - Accent3 2 4 3 5 3" xfId="1246"/>
    <cellStyle name="20% - Accent3 2 4 3 5 3 2" xfId="6609"/>
    <cellStyle name="20% - Accent3 2 4 3 5 4" xfId="1247"/>
    <cellStyle name="20% - Accent3 2 4 3 5 4 2" xfId="6610"/>
    <cellStyle name="20% - Accent3 2 4 3 5 5" xfId="6607"/>
    <cellStyle name="20% - Accent3 2 4 3 6" xfId="1248"/>
    <cellStyle name="20% - Accent3 2 4 3 6 2" xfId="6611"/>
    <cellStyle name="20% - Accent3 2 4 3 7" xfId="1249"/>
    <cellStyle name="20% - Accent3 2 4 3 7 2" xfId="6612"/>
    <cellStyle name="20% - Accent3 2 4 3 8" xfId="1250"/>
    <cellStyle name="20% - Accent3 2 4 3 8 2" xfId="6613"/>
    <cellStyle name="20% - Accent3 2 4 3 9" xfId="6586"/>
    <cellStyle name="20% - Accent3 2 4 4" xfId="1251"/>
    <cellStyle name="20% - Accent3 2 4 4 2" xfId="1252"/>
    <cellStyle name="20% - Accent3 2 4 4 2 2" xfId="1253"/>
    <cellStyle name="20% - Accent3 2 4 4 2 2 2" xfId="6616"/>
    <cellStyle name="20% - Accent3 2 4 4 2 3" xfId="1254"/>
    <cellStyle name="20% - Accent3 2 4 4 2 3 2" xfId="6617"/>
    <cellStyle name="20% - Accent3 2 4 4 2 4" xfId="1255"/>
    <cellStyle name="20% - Accent3 2 4 4 2 4 2" xfId="6618"/>
    <cellStyle name="20% - Accent3 2 4 4 2 5" xfId="6615"/>
    <cellStyle name="20% - Accent3 2 4 4 3" xfId="1256"/>
    <cellStyle name="20% - Accent3 2 4 4 3 2" xfId="1257"/>
    <cellStyle name="20% - Accent3 2 4 4 3 2 2" xfId="6620"/>
    <cellStyle name="20% - Accent3 2 4 4 3 3" xfId="1258"/>
    <cellStyle name="20% - Accent3 2 4 4 3 3 2" xfId="6621"/>
    <cellStyle name="20% - Accent3 2 4 4 3 4" xfId="1259"/>
    <cellStyle name="20% - Accent3 2 4 4 3 4 2" xfId="6622"/>
    <cellStyle name="20% - Accent3 2 4 4 3 5" xfId="6619"/>
    <cellStyle name="20% - Accent3 2 4 4 4" xfId="1260"/>
    <cellStyle name="20% - Accent3 2 4 4 4 2" xfId="1261"/>
    <cellStyle name="20% - Accent3 2 4 4 4 2 2" xfId="6624"/>
    <cellStyle name="20% - Accent3 2 4 4 4 3" xfId="1262"/>
    <cellStyle name="20% - Accent3 2 4 4 4 3 2" xfId="6625"/>
    <cellStyle name="20% - Accent3 2 4 4 4 4" xfId="1263"/>
    <cellStyle name="20% - Accent3 2 4 4 4 4 2" xfId="6626"/>
    <cellStyle name="20% - Accent3 2 4 4 4 5" xfId="6623"/>
    <cellStyle name="20% - Accent3 2 4 4 5" xfId="1264"/>
    <cellStyle name="20% - Accent3 2 4 4 5 2" xfId="6627"/>
    <cellStyle name="20% - Accent3 2 4 4 6" xfId="1265"/>
    <cellStyle name="20% - Accent3 2 4 4 6 2" xfId="6628"/>
    <cellStyle name="20% - Accent3 2 4 4 7" xfId="1266"/>
    <cellStyle name="20% - Accent3 2 4 4 7 2" xfId="6629"/>
    <cellStyle name="20% - Accent3 2 4 4 8" xfId="6614"/>
    <cellStyle name="20% - Accent3 2 4 5" xfId="1267"/>
    <cellStyle name="20% - Accent3 2 4 5 2" xfId="1268"/>
    <cellStyle name="20% - Accent3 2 4 5 2 2" xfId="1269"/>
    <cellStyle name="20% - Accent3 2 4 5 2 2 2" xfId="6632"/>
    <cellStyle name="20% - Accent3 2 4 5 2 3" xfId="1270"/>
    <cellStyle name="20% - Accent3 2 4 5 2 3 2" xfId="6633"/>
    <cellStyle name="20% - Accent3 2 4 5 2 4" xfId="1271"/>
    <cellStyle name="20% - Accent3 2 4 5 2 4 2" xfId="6634"/>
    <cellStyle name="20% - Accent3 2 4 5 2 5" xfId="6631"/>
    <cellStyle name="20% - Accent3 2 4 5 3" xfId="1272"/>
    <cellStyle name="20% - Accent3 2 4 5 3 2" xfId="1273"/>
    <cellStyle name="20% - Accent3 2 4 5 3 2 2" xfId="6636"/>
    <cellStyle name="20% - Accent3 2 4 5 3 3" xfId="1274"/>
    <cellStyle name="20% - Accent3 2 4 5 3 3 2" xfId="6637"/>
    <cellStyle name="20% - Accent3 2 4 5 3 4" xfId="1275"/>
    <cellStyle name="20% - Accent3 2 4 5 3 4 2" xfId="6638"/>
    <cellStyle name="20% - Accent3 2 4 5 3 5" xfId="6635"/>
    <cellStyle name="20% - Accent3 2 4 5 4" xfId="1276"/>
    <cellStyle name="20% - Accent3 2 4 5 4 2" xfId="6639"/>
    <cellStyle name="20% - Accent3 2 4 5 5" xfId="1277"/>
    <cellStyle name="20% - Accent3 2 4 5 5 2" xfId="6640"/>
    <cellStyle name="20% - Accent3 2 4 5 6" xfId="1278"/>
    <cellStyle name="20% - Accent3 2 4 5 6 2" xfId="6641"/>
    <cellStyle name="20% - Accent3 2 4 5 7" xfId="6630"/>
    <cellStyle name="20% - Accent3 2 4 6" xfId="1279"/>
    <cellStyle name="20% - Accent3 2 4 6 2" xfId="1280"/>
    <cellStyle name="20% - Accent3 2 4 6 2 2" xfId="6643"/>
    <cellStyle name="20% - Accent3 2 4 6 3" xfId="1281"/>
    <cellStyle name="20% - Accent3 2 4 6 3 2" xfId="6644"/>
    <cellStyle name="20% - Accent3 2 4 6 4" xfId="1282"/>
    <cellStyle name="20% - Accent3 2 4 6 4 2" xfId="6645"/>
    <cellStyle name="20% - Accent3 2 4 6 5" xfId="6642"/>
    <cellStyle name="20% - Accent3 2 4 7" xfId="1283"/>
    <cellStyle name="20% - Accent3 2 4 7 2" xfId="1284"/>
    <cellStyle name="20% - Accent3 2 4 7 2 2" xfId="6647"/>
    <cellStyle name="20% - Accent3 2 4 7 3" xfId="1285"/>
    <cellStyle name="20% - Accent3 2 4 7 3 2" xfId="6648"/>
    <cellStyle name="20% - Accent3 2 4 7 4" xfId="1286"/>
    <cellStyle name="20% - Accent3 2 4 7 4 2" xfId="6649"/>
    <cellStyle name="20% - Accent3 2 4 7 5" xfId="6646"/>
    <cellStyle name="20% - Accent3 2 4 8" xfId="1287"/>
    <cellStyle name="20% - Accent3 2 4 8 2" xfId="1288"/>
    <cellStyle name="20% - Accent3 2 4 8 2 2" xfId="6651"/>
    <cellStyle name="20% - Accent3 2 4 8 3" xfId="1289"/>
    <cellStyle name="20% - Accent3 2 4 8 3 2" xfId="6652"/>
    <cellStyle name="20% - Accent3 2 4 8 4" xfId="1290"/>
    <cellStyle name="20% - Accent3 2 4 8 4 2" xfId="6653"/>
    <cellStyle name="20% - Accent3 2 4 8 5" xfId="6650"/>
    <cellStyle name="20% - Accent3 2 4 9" xfId="1291"/>
    <cellStyle name="20% - Accent3 2 4 9 2" xfId="6654"/>
    <cellStyle name="20% - Accent3 2 5" xfId="1292"/>
    <cellStyle name="20% - Accent3 2 5 10" xfId="6655"/>
    <cellStyle name="20% - Accent3 2 5 2" xfId="1293"/>
    <cellStyle name="20% - Accent3 2 5 2 2" xfId="1294"/>
    <cellStyle name="20% - Accent3 2 5 2 2 2" xfId="1295"/>
    <cellStyle name="20% - Accent3 2 5 2 2 2 2" xfId="6658"/>
    <cellStyle name="20% - Accent3 2 5 2 2 3" xfId="1296"/>
    <cellStyle name="20% - Accent3 2 5 2 2 3 2" xfId="6659"/>
    <cellStyle name="20% - Accent3 2 5 2 2 4" xfId="1297"/>
    <cellStyle name="20% - Accent3 2 5 2 2 4 2" xfId="6660"/>
    <cellStyle name="20% - Accent3 2 5 2 2 5" xfId="6657"/>
    <cellStyle name="20% - Accent3 2 5 2 3" xfId="1298"/>
    <cellStyle name="20% - Accent3 2 5 2 3 2" xfId="1299"/>
    <cellStyle name="20% - Accent3 2 5 2 3 2 2" xfId="6662"/>
    <cellStyle name="20% - Accent3 2 5 2 3 3" xfId="1300"/>
    <cellStyle name="20% - Accent3 2 5 2 3 3 2" xfId="6663"/>
    <cellStyle name="20% - Accent3 2 5 2 3 4" xfId="1301"/>
    <cellStyle name="20% - Accent3 2 5 2 3 4 2" xfId="6664"/>
    <cellStyle name="20% - Accent3 2 5 2 3 5" xfId="6661"/>
    <cellStyle name="20% - Accent3 2 5 2 4" xfId="1302"/>
    <cellStyle name="20% - Accent3 2 5 2 4 2" xfId="1303"/>
    <cellStyle name="20% - Accent3 2 5 2 4 2 2" xfId="6666"/>
    <cellStyle name="20% - Accent3 2 5 2 4 3" xfId="1304"/>
    <cellStyle name="20% - Accent3 2 5 2 4 3 2" xfId="6667"/>
    <cellStyle name="20% - Accent3 2 5 2 4 4" xfId="1305"/>
    <cellStyle name="20% - Accent3 2 5 2 4 4 2" xfId="6668"/>
    <cellStyle name="20% - Accent3 2 5 2 4 5" xfId="6665"/>
    <cellStyle name="20% - Accent3 2 5 2 5" xfId="1306"/>
    <cellStyle name="20% - Accent3 2 5 2 5 2" xfId="6669"/>
    <cellStyle name="20% - Accent3 2 5 2 6" xfId="1307"/>
    <cellStyle name="20% - Accent3 2 5 2 6 2" xfId="6670"/>
    <cellStyle name="20% - Accent3 2 5 2 7" xfId="1308"/>
    <cellStyle name="20% - Accent3 2 5 2 7 2" xfId="6671"/>
    <cellStyle name="20% - Accent3 2 5 2 8" xfId="6656"/>
    <cellStyle name="20% - Accent3 2 5 3" xfId="1309"/>
    <cellStyle name="20% - Accent3 2 5 3 2" xfId="1310"/>
    <cellStyle name="20% - Accent3 2 5 3 2 2" xfId="1311"/>
    <cellStyle name="20% - Accent3 2 5 3 2 2 2" xfId="6674"/>
    <cellStyle name="20% - Accent3 2 5 3 2 3" xfId="1312"/>
    <cellStyle name="20% - Accent3 2 5 3 2 3 2" xfId="6675"/>
    <cellStyle name="20% - Accent3 2 5 3 2 4" xfId="1313"/>
    <cellStyle name="20% - Accent3 2 5 3 2 4 2" xfId="6676"/>
    <cellStyle name="20% - Accent3 2 5 3 2 5" xfId="6673"/>
    <cellStyle name="20% - Accent3 2 5 3 3" xfId="1314"/>
    <cellStyle name="20% - Accent3 2 5 3 3 2" xfId="1315"/>
    <cellStyle name="20% - Accent3 2 5 3 3 2 2" xfId="6678"/>
    <cellStyle name="20% - Accent3 2 5 3 3 3" xfId="1316"/>
    <cellStyle name="20% - Accent3 2 5 3 3 3 2" xfId="6679"/>
    <cellStyle name="20% - Accent3 2 5 3 3 4" xfId="1317"/>
    <cellStyle name="20% - Accent3 2 5 3 3 4 2" xfId="6680"/>
    <cellStyle name="20% - Accent3 2 5 3 3 5" xfId="6677"/>
    <cellStyle name="20% - Accent3 2 5 3 4" xfId="1318"/>
    <cellStyle name="20% - Accent3 2 5 3 4 2" xfId="6681"/>
    <cellStyle name="20% - Accent3 2 5 3 5" xfId="1319"/>
    <cellStyle name="20% - Accent3 2 5 3 5 2" xfId="6682"/>
    <cellStyle name="20% - Accent3 2 5 3 6" xfId="1320"/>
    <cellStyle name="20% - Accent3 2 5 3 6 2" xfId="6683"/>
    <cellStyle name="20% - Accent3 2 5 3 7" xfId="6672"/>
    <cellStyle name="20% - Accent3 2 5 4" xfId="1321"/>
    <cellStyle name="20% - Accent3 2 5 4 2" xfId="1322"/>
    <cellStyle name="20% - Accent3 2 5 4 2 2" xfId="6685"/>
    <cellStyle name="20% - Accent3 2 5 4 3" xfId="1323"/>
    <cellStyle name="20% - Accent3 2 5 4 3 2" xfId="6686"/>
    <cellStyle name="20% - Accent3 2 5 4 4" xfId="1324"/>
    <cellStyle name="20% - Accent3 2 5 4 4 2" xfId="6687"/>
    <cellStyle name="20% - Accent3 2 5 4 5" xfId="6684"/>
    <cellStyle name="20% - Accent3 2 5 5" xfId="1325"/>
    <cellStyle name="20% - Accent3 2 5 5 2" xfId="1326"/>
    <cellStyle name="20% - Accent3 2 5 5 2 2" xfId="6689"/>
    <cellStyle name="20% - Accent3 2 5 5 3" xfId="1327"/>
    <cellStyle name="20% - Accent3 2 5 5 3 2" xfId="6690"/>
    <cellStyle name="20% - Accent3 2 5 5 4" xfId="1328"/>
    <cellStyle name="20% - Accent3 2 5 5 4 2" xfId="6691"/>
    <cellStyle name="20% - Accent3 2 5 5 5" xfId="6688"/>
    <cellStyle name="20% - Accent3 2 5 6" xfId="1329"/>
    <cellStyle name="20% - Accent3 2 5 6 2" xfId="1330"/>
    <cellStyle name="20% - Accent3 2 5 6 2 2" xfId="6693"/>
    <cellStyle name="20% - Accent3 2 5 6 3" xfId="1331"/>
    <cellStyle name="20% - Accent3 2 5 6 3 2" xfId="6694"/>
    <cellStyle name="20% - Accent3 2 5 6 4" xfId="1332"/>
    <cellStyle name="20% - Accent3 2 5 6 4 2" xfId="6695"/>
    <cellStyle name="20% - Accent3 2 5 6 5" xfId="6692"/>
    <cellStyle name="20% - Accent3 2 5 7" xfId="1333"/>
    <cellStyle name="20% - Accent3 2 5 7 2" xfId="6696"/>
    <cellStyle name="20% - Accent3 2 5 8" xfId="1334"/>
    <cellStyle name="20% - Accent3 2 5 8 2" xfId="6697"/>
    <cellStyle name="20% - Accent3 2 5 9" xfId="1335"/>
    <cellStyle name="20% - Accent3 2 5 9 2" xfId="6698"/>
    <cellStyle name="20% - Accent3 2 6" xfId="1336"/>
    <cellStyle name="20% - Accent3 2 6 2" xfId="1337"/>
    <cellStyle name="20% - Accent3 2 6 2 2" xfId="1338"/>
    <cellStyle name="20% - Accent3 2 6 2 2 2" xfId="1339"/>
    <cellStyle name="20% - Accent3 2 6 2 2 2 2" xfId="6702"/>
    <cellStyle name="20% - Accent3 2 6 2 2 3" xfId="1340"/>
    <cellStyle name="20% - Accent3 2 6 2 2 3 2" xfId="6703"/>
    <cellStyle name="20% - Accent3 2 6 2 2 4" xfId="1341"/>
    <cellStyle name="20% - Accent3 2 6 2 2 4 2" xfId="6704"/>
    <cellStyle name="20% - Accent3 2 6 2 2 5" xfId="6701"/>
    <cellStyle name="20% - Accent3 2 6 2 3" xfId="1342"/>
    <cellStyle name="20% - Accent3 2 6 2 3 2" xfId="1343"/>
    <cellStyle name="20% - Accent3 2 6 2 3 2 2" xfId="6706"/>
    <cellStyle name="20% - Accent3 2 6 2 3 3" xfId="1344"/>
    <cellStyle name="20% - Accent3 2 6 2 3 3 2" xfId="6707"/>
    <cellStyle name="20% - Accent3 2 6 2 3 4" xfId="1345"/>
    <cellStyle name="20% - Accent3 2 6 2 3 4 2" xfId="6708"/>
    <cellStyle name="20% - Accent3 2 6 2 3 5" xfId="6705"/>
    <cellStyle name="20% - Accent3 2 6 2 4" xfId="1346"/>
    <cellStyle name="20% - Accent3 2 6 2 4 2" xfId="6709"/>
    <cellStyle name="20% - Accent3 2 6 2 5" xfId="1347"/>
    <cellStyle name="20% - Accent3 2 6 2 5 2" xfId="6710"/>
    <cellStyle name="20% - Accent3 2 6 2 6" xfId="1348"/>
    <cellStyle name="20% - Accent3 2 6 2 6 2" xfId="6711"/>
    <cellStyle name="20% - Accent3 2 6 2 7" xfId="6700"/>
    <cellStyle name="20% - Accent3 2 6 3" xfId="1349"/>
    <cellStyle name="20% - Accent3 2 6 3 2" xfId="1350"/>
    <cellStyle name="20% - Accent3 2 6 3 2 2" xfId="6713"/>
    <cellStyle name="20% - Accent3 2 6 3 3" xfId="1351"/>
    <cellStyle name="20% - Accent3 2 6 3 3 2" xfId="6714"/>
    <cellStyle name="20% - Accent3 2 6 3 4" xfId="1352"/>
    <cellStyle name="20% - Accent3 2 6 3 4 2" xfId="6715"/>
    <cellStyle name="20% - Accent3 2 6 3 5" xfId="6712"/>
    <cellStyle name="20% - Accent3 2 6 4" xfId="1353"/>
    <cellStyle name="20% - Accent3 2 6 4 2" xfId="1354"/>
    <cellStyle name="20% - Accent3 2 6 4 2 2" xfId="6717"/>
    <cellStyle name="20% - Accent3 2 6 4 3" xfId="1355"/>
    <cellStyle name="20% - Accent3 2 6 4 3 2" xfId="6718"/>
    <cellStyle name="20% - Accent3 2 6 4 4" xfId="1356"/>
    <cellStyle name="20% - Accent3 2 6 4 4 2" xfId="6719"/>
    <cellStyle name="20% - Accent3 2 6 4 5" xfId="6716"/>
    <cellStyle name="20% - Accent3 2 6 5" xfId="1357"/>
    <cellStyle name="20% - Accent3 2 6 5 2" xfId="1358"/>
    <cellStyle name="20% - Accent3 2 6 5 2 2" xfId="6721"/>
    <cellStyle name="20% - Accent3 2 6 5 3" xfId="1359"/>
    <cellStyle name="20% - Accent3 2 6 5 3 2" xfId="6722"/>
    <cellStyle name="20% - Accent3 2 6 5 4" xfId="1360"/>
    <cellStyle name="20% - Accent3 2 6 5 4 2" xfId="6723"/>
    <cellStyle name="20% - Accent3 2 6 5 5" xfId="6720"/>
    <cellStyle name="20% - Accent3 2 6 6" xfId="1361"/>
    <cellStyle name="20% - Accent3 2 6 6 2" xfId="6724"/>
    <cellStyle name="20% - Accent3 2 6 7" xfId="1362"/>
    <cellStyle name="20% - Accent3 2 6 7 2" xfId="6725"/>
    <cellStyle name="20% - Accent3 2 6 8" xfId="1363"/>
    <cellStyle name="20% - Accent3 2 6 8 2" xfId="6726"/>
    <cellStyle name="20% - Accent3 2 6 9" xfId="6699"/>
    <cellStyle name="20% - Accent3 2 7" xfId="1364"/>
    <cellStyle name="20% - Accent3 2 7 2" xfId="1365"/>
    <cellStyle name="20% - Accent3 2 7 2 2" xfId="1366"/>
    <cellStyle name="20% - Accent3 2 7 2 2 2" xfId="6729"/>
    <cellStyle name="20% - Accent3 2 7 2 3" xfId="1367"/>
    <cellStyle name="20% - Accent3 2 7 2 3 2" xfId="6730"/>
    <cellStyle name="20% - Accent3 2 7 2 4" xfId="1368"/>
    <cellStyle name="20% - Accent3 2 7 2 4 2" xfId="6731"/>
    <cellStyle name="20% - Accent3 2 7 2 5" xfId="6728"/>
    <cellStyle name="20% - Accent3 2 7 3" xfId="1369"/>
    <cellStyle name="20% - Accent3 2 7 3 2" xfId="1370"/>
    <cellStyle name="20% - Accent3 2 7 3 2 2" xfId="6733"/>
    <cellStyle name="20% - Accent3 2 7 3 3" xfId="1371"/>
    <cellStyle name="20% - Accent3 2 7 3 3 2" xfId="6734"/>
    <cellStyle name="20% - Accent3 2 7 3 4" xfId="1372"/>
    <cellStyle name="20% - Accent3 2 7 3 4 2" xfId="6735"/>
    <cellStyle name="20% - Accent3 2 7 3 5" xfId="6732"/>
    <cellStyle name="20% - Accent3 2 7 4" xfId="1373"/>
    <cellStyle name="20% - Accent3 2 7 4 2" xfId="1374"/>
    <cellStyle name="20% - Accent3 2 7 4 2 2" xfId="6737"/>
    <cellStyle name="20% - Accent3 2 7 4 3" xfId="1375"/>
    <cellStyle name="20% - Accent3 2 7 4 3 2" xfId="6738"/>
    <cellStyle name="20% - Accent3 2 7 4 4" xfId="1376"/>
    <cellStyle name="20% - Accent3 2 7 4 4 2" xfId="6739"/>
    <cellStyle name="20% - Accent3 2 7 4 5" xfId="6736"/>
    <cellStyle name="20% - Accent3 2 7 5" xfId="1377"/>
    <cellStyle name="20% - Accent3 2 7 5 2" xfId="6740"/>
    <cellStyle name="20% - Accent3 2 7 6" xfId="1378"/>
    <cellStyle name="20% - Accent3 2 7 6 2" xfId="6741"/>
    <cellStyle name="20% - Accent3 2 7 7" xfId="1379"/>
    <cellStyle name="20% - Accent3 2 7 7 2" xfId="6742"/>
    <cellStyle name="20% - Accent3 2 7 8" xfId="6727"/>
    <cellStyle name="20% - Accent3 2 8" xfId="1380"/>
    <cellStyle name="20% - Accent3 2 8 2" xfId="1381"/>
    <cellStyle name="20% - Accent3 2 8 2 2" xfId="1382"/>
    <cellStyle name="20% - Accent3 2 8 2 2 2" xfId="6745"/>
    <cellStyle name="20% - Accent3 2 8 2 3" xfId="1383"/>
    <cellStyle name="20% - Accent3 2 8 2 3 2" xfId="6746"/>
    <cellStyle name="20% - Accent3 2 8 2 4" xfId="1384"/>
    <cellStyle name="20% - Accent3 2 8 2 4 2" xfId="6747"/>
    <cellStyle name="20% - Accent3 2 8 2 5" xfId="6744"/>
    <cellStyle name="20% - Accent3 2 8 3" xfId="1385"/>
    <cellStyle name="20% - Accent3 2 8 3 2" xfId="1386"/>
    <cellStyle name="20% - Accent3 2 8 3 2 2" xfId="6749"/>
    <cellStyle name="20% - Accent3 2 8 3 3" xfId="1387"/>
    <cellStyle name="20% - Accent3 2 8 3 3 2" xfId="6750"/>
    <cellStyle name="20% - Accent3 2 8 3 4" xfId="1388"/>
    <cellStyle name="20% - Accent3 2 8 3 4 2" xfId="6751"/>
    <cellStyle name="20% - Accent3 2 8 3 5" xfId="6748"/>
    <cellStyle name="20% - Accent3 2 8 4" xfId="1389"/>
    <cellStyle name="20% - Accent3 2 8 4 2" xfId="6752"/>
    <cellStyle name="20% - Accent3 2 8 5" xfId="1390"/>
    <cellStyle name="20% - Accent3 2 8 5 2" xfId="6753"/>
    <cellStyle name="20% - Accent3 2 8 6" xfId="1391"/>
    <cellStyle name="20% - Accent3 2 8 6 2" xfId="6754"/>
    <cellStyle name="20% - Accent3 2 8 7" xfId="6743"/>
    <cellStyle name="20% - Accent3 2 9" xfId="1392"/>
    <cellStyle name="20% - Accent3 2 9 2" xfId="1393"/>
    <cellStyle name="20% - Accent3 2 9 2 2" xfId="6756"/>
    <cellStyle name="20% - Accent3 2 9 3" xfId="1394"/>
    <cellStyle name="20% - Accent3 2 9 3 2" xfId="6757"/>
    <cellStyle name="20% - Accent3 2 9 4" xfId="1395"/>
    <cellStyle name="20% - Accent3 2 9 4 2" xfId="6758"/>
    <cellStyle name="20% - Accent3 2 9 5" xfId="6755"/>
    <cellStyle name="20% - Accent3 3" xfId="1396"/>
    <cellStyle name="20% - Accent3 3 2" xfId="6759"/>
    <cellStyle name="20% - Accent3 4" xfId="1397"/>
    <cellStyle name="20% - Accent3 4 2" xfId="6760"/>
    <cellStyle name="20% - Accent3 5" xfId="6294"/>
    <cellStyle name="20% - Accent4" xfId="1398" builtinId="42" customBuiltin="1"/>
    <cellStyle name="20% - Accent4 2" xfId="1399"/>
    <cellStyle name="20% - Accent4 2 10" xfId="1400"/>
    <cellStyle name="20% - Accent4 2 10 2" xfId="1401"/>
    <cellStyle name="20% - Accent4 2 10 2 2" xfId="6764"/>
    <cellStyle name="20% - Accent4 2 10 3" xfId="1402"/>
    <cellStyle name="20% - Accent4 2 10 3 2" xfId="6765"/>
    <cellStyle name="20% - Accent4 2 10 4" xfId="1403"/>
    <cellStyle name="20% - Accent4 2 10 4 2" xfId="6766"/>
    <cellStyle name="20% - Accent4 2 10 5" xfId="6763"/>
    <cellStyle name="20% - Accent4 2 11" xfId="1404"/>
    <cellStyle name="20% - Accent4 2 11 2" xfId="1405"/>
    <cellStyle name="20% - Accent4 2 11 2 2" xfId="6768"/>
    <cellStyle name="20% - Accent4 2 11 3" xfId="1406"/>
    <cellStyle name="20% - Accent4 2 11 3 2" xfId="6769"/>
    <cellStyle name="20% - Accent4 2 11 4" xfId="1407"/>
    <cellStyle name="20% - Accent4 2 11 4 2" xfId="6770"/>
    <cellStyle name="20% - Accent4 2 11 5" xfId="6767"/>
    <cellStyle name="20% - Accent4 2 12" xfId="1408"/>
    <cellStyle name="20% - Accent4 2 12 2" xfId="6771"/>
    <cellStyle name="20% - Accent4 2 13" xfId="1409"/>
    <cellStyle name="20% - Accent4 2 13 2" xfId="6772"/>
    <cellStyle name="20% - Accent4 2 14" xfId="1410"/>
    <cellStyle name="20% - Accent4 2 14 2" xfId="6773"/>
    <cellStyle name="20% - Accent4 2 15" xfId="6762"/>
    <cellStyle name="20% - Accent4 2 2" xfId="1411"/>
    <cellStyle name="20% - Accent4 2 2 10" xfId="1412"/>
    <cellStyle name="20% - Accent4 2 2 10 2" xfId="6775"/>
    <cellStyle name="20% - Accent4 2 2 11" xfId="1413"/>
    <cellStyle name="20% - Accent4 2 2 11 2" xfId="6776"/>
    <cellStyle name="20% - Accent4 2 2 12" xfId="6774"/>
    <cellStyle name="20% - Accent4 2 2 2" xfId="1414"/>
    <cellStyle name="20% - Accent4 2 2 2 10" xfId="6777"/>
    <cellStyle name="20% - Accent4 2 2 2 2" xfId="1415"/>
    <cellStyle name="20% - Accent4 2 2 2 2 2" xfId="1416"/>
    <cellStyle name="20% - Accent4 2 2 2 2 2 2" xfId="1417"/>
    <cellStyle name="20% - Accent4 2 2 2 2 2 2 2" xfId="6780"/>
    <cellStyle name="20% - Accent4 2 2 2 2 2 3" xfId="1418"/>
    <cellStyle name="20% - Accent4 2 2 2 2 2 3 2" xfId="6781"/>
    <cellStyle name="20% - Accent4 2 2 2 2 2 4" xfId="1419"/>
    <cellStyle name="20% - Accent4 2 2 2 2 2 4 2" xfId="6782"/>
    <cellStyle name="20% - Accent4 2 2 2 2 2 5" xfId="6779"/>
    <cellStyle name="20% - Accent4 2 2 2 2 3" xfId="1420"/>
    <cellStyle name="20% - Accent4 2 2 2 2 3 2" xfId="1421"/>
    <cellStyle name="20% - Accent4 2 2 2 2 3 2 2" xfId="6784"/>
    <cellStyle name="20% - Accent4 2 2 2 2 3 3" xfId="1422"/>
    <cellStyle name="20% - Accent4 2 2 2 2 3 3 2" xfId="6785"/>
    <cellStyle name="20% - Accent4 2 2 2 2 3 4" xfId="1423"/>
    <cellStyle name="20% - Accent4 2 2 2 2 3 4 2" xfId="6786"/>
    <cellStyle name="20% - Accent4 2 2 2 2 3 5" xfId="6783"/>
    <cellStyle name="20% - Accent4 2 2 2 2 4" xfId="1424"/>
    <cellStyle name="20% - Accent4 2 2 2 2 4 2" xfId="1425"/>
    <cellStyle name="20% - Accent4 2 2 2 2 4 2 2" xfId="6788"/>
    <cellStyle name="20% - Accent4 2 2 2 2 4 3" xfId="1426"/>
    <cellStyle name="20% - Accent4 2 2 2 2 4 3 2" xfId="6789"/>
    <cellStyle name="20% - Accent4 2 2 2 2 4 4" xfId="1427"/>
    <cellStyle name="20% - Accent4 2 2 2 2 4 4 2" xfId="6790"/>
    <cellStyle name="20% - Accent4 2 2 2 2 4 5" xfId="6787"/>
    <cellStyle name="20% - Accent4 2 2 2 2 5" xfId="1428"/>
    <cellStyle name="20% - Accent4 2 2 2 2 5 2" xfId="6791"/>
    <cellStyle name="20% - Accent4 2 2 2 2 6" xfId="1429"/>
    <cellStyle name="20% - Accent4 2 2 2 2 6 2" xfId="6792"/>
    <cellStyle name="20% - Accent4 2 2 2 2 7" xfId="1430"/>
    <cellStyle name="20% - Accent4 2 2 2 2 7 2" xfId="6793"/>
    <cellStyle name="20% - Accent4 2 2 2 2 8" xfId="6778"/>
    <cellStyle name="20% - Accent4 2 2 2 3" xfId="1431"/>
    <cellStyle name="20% - Accent4 2 2 2 3 2" xfId="1432"/>
    <cellStyle name="20% - Accent4 2 2 2 3 2 2" xfId="1433"/>
    <cellStyle name="20% - Accent4 2 2 2 3 2 2 2" xfId="6796"/>
    <cellStyle name="20% - Accent4 2 2 2 3 2 3" xfId="1434"/>
    <cellStyle name="20% - Accent4 2 2 2 3 2 3 2" xfId="6797"/>
    <cellStyle name="20% - Accent4 2 2 2 3 2 4" xfId="1435"/>
    <cellStyle name="20% - Accent4 2 2 2 3 2 4 2" xfId="6798"/>
    <cellStyle name="20% - Accent4 2 2 2 3 2 5" xfId="6795"/>
    <cellStyle name="20% - Accent4 2 2 2 3 3" xfId="1436"/>
    <cellStyle name="20% - Accent4 2 2 2 3 3 2" xfId="1437"/>
    <cellStyle name="20% - Accent4 2 2 2 3 3 2 2" xfId="6800"/>
    <cellStyle name="20% - Accent4 2 2 2 3 3 3" xfId="1438"/>
    <cellStyle name="20% - Accent4 2 2 2 3 3 3 2" xfId="6801"/>
    <cellStyle name="20% - Accent4 2 2 2 3 3 4" xfId="1439"/>
    <cellStyle name="20% - Accent4 2 2 2 3 3 4 2" xfId="6802"/>
    <cellStyle name="20% - Accent4 2 2 2 3 3 5" xfId="6799"/>
    <cellStyle name="20% - Accent4 2 2 2 3 4" xfId="1440"/>
    <cellStyle name="20% - Accent4 2 2 2 3 4 2" xfId="6803"/>
    <cellStyle name="20% - Accent4 2 2 2 3 5" xfId="1441"/>
    <cellStyle name="20% - Accent4 2 2 2 3 5 2" xfId="6804"/>
    <cellStyle name="20% - Accent4 2 2 2 3 6" xfId="1442"/>
    <cellStyle name="20% - Accent4 2 2 2 3 6 2" xfId="6805"/>
    <cellStyle name="20% - Accent4 2 2 2 3 7" xfId="6794"/>
    <cellStyle name="20% - Accent4 2 2 2 4" xfId="1443"/>
    <cellStyle name="20% - Accent4 2 2 2 4 2" xfId="1444"/>
    <cellStyle name="20% - Accent4 2 2 2 4 2 2" xfId="6807"/>
    <cellStyle name="20% - Accent4 2 2 2 4 3" xfId="1445"/>
    <cellStyle name="20% - Accent4 2 2 2 4 3 2" xfId="6808"/>
    <cellStyle name="20% - Accent4 2 2 2 4 4" xfId="1446"/>
    <cellStyle name="20% - Accent4 2 2 2 4 4 2" xfId="6809"/>
    <cellStyle name="20% - Accent4 2 2 2 4 5" xfId="6806"/>
    <cellStyle name="20% - Accent4 2 2 2 5" xfId="1447"/>
    <cellStyle name="20% - Accent4 2 2 2 5 2" xfId="1448"/>
    <cellStyle name="20% - Accent4 2 2 2 5 2 2" xfId="6811"/>
    <cellStyle name="20% - Accent4 2 2 2 5 3" xfId="1449"/>
    <cellStyle name="20% - Accent4 2 2 2 5 3 2" xfId="6812"/>
    <cellStyle name="20% - Accent4 2 2 2 5 4" xfId="1450"/>
    <cellStyle name="20% - Accent4 2 2 2 5 4 2" xfId="6813"/>
    <cellStyle name="20% - Accent4 2 2 2 5 5" xfId="6810"/>
    <cellStyle name="20% - Accent4 2 2 2 6" xfId="1451"/>
    <cellStyle name="20% - Accent4 2 2 2 6 2" xfId="1452"/>
    <cellStyle name="20% - Accent4 2 2 2 6 2 2" xfId="6815"/>
    <cellStyle name="20% - Accent4 2 2 2 6 3" xfId="1453"/>
    <cellStyle name="20% - Accent4 2 2 2 6 3 2" xfId="6816"/>
    <cellStyle name="20% - Accent4 2 2 2 6 4" xfId="1454"/>
    <cellStyle name="20% - Accent4 2 2 2 6 4 2" xfId="6817"/>
    <cellStyle name="20% - Accent4 2 2 2 6 5" xfId="6814"/>
    <cellStyle name="20% - Accent4 2 2 2 7" xfId="1455"/>
    <cellStyle name="20% - Accent4 2 2 2 7 2" xfId="6818"/>
    <cellStyle name="20% - Accent4 2 2 2 8" xfId="1456"/>
    <cellStyle name="20% - Accent4 2 2 2 8 2" xfId="6819"/>
    <cellStyle name="20% - Accent4 2 2 2 9" xfId="1457"/>
    <cellStyle name="20% - Accent4 2 2 2 9 2" xfId="6820"/>
    <cellStyle name="20% - Accent4 2 2 3" xfId="1458"/>
    <cellStyle name="20% - Accent4 2 2 3 2" xfId="1459"/>
    <cellStyle name="20% - Accent4 2 2 3 2 2" xfId="1460"/>
    <cellStyle name="20% - Accent4 2 2 3 2 2 2" xfId="1461"/>
    <cellStyle name="20% - Accent4 2 2 3 2 2 2 2" xfId="6824"/>
    <cellStyle name="20% - Accent4 2 2 3 2 2 3" xfId="1462"/>
    <cellStyle name="20% - Accent4 2 2 3 2 2 3 2" xfId="6825"/>
    <cellStyle name="20% - Accent4 2 2 3 2 2 4" xfId="1463"/>
    <cellStyle name="20% - Accent4 2 2 3 2 2 4 2" xfId="6826"/>
    <cellStyle name="20% - Accent4 2 2 3 2 2 5" xfId="6823"/>
    <cellStyle name="20% - Accent4 2 2 3 2 3" xfId="1464"/>
    <cellStyle name="20% - Accent4 2 2 3 2 3 2" xfId="1465"/>
    <cellStyle name="20% - Accent4 2 2 3 2 3 2 2" xfId="6828"/>
    <cellStyle name="20% - Accent4 2 2 3 2 3 3" xfId="1466"/>
    <cellStyle name="20% - Accent4 2 2 3 2 3 3 2" xfId="6829"/>
    <cellStyle name="20% - Accent4 2 2 3 2 3 4" xfId="1467"/>
    <cellStyle name="20% - Accent4 2 2 3 2 3 4 2" xfId="6830"/>
    <cellStyle name="20% - Accent4 2 2 3 2 3 5" xfId="6827"/>
    <cellStyle name="20% - Accent4 2 2 3 2 4" xfId="1468"/>
    <cellStyle name="20% - Accent4 2 2 3 2 4 2" xfId="6831"/>
    <cellStyle name="20% - Accent4 2 2 3 2 5" xfId="1469"/>
    <cellStyle name="20% - Accent4 2 2 3 2 5 2" xfId="6832"/>
    <cellStyle name="20% - Accent4 2 2 3 2 6" xfId="1470"/>
    <cellStyle name="20% - Accent4 2 2 3 2 6 2" xfId="6833"/>
    <cellStyle name="20% - Accent4 2 2 3 2 7" xfId="6822"/>
    <cellStyle name="20% - Accent4 2 2 3 3" xfId="1471"/>
    <cellStyle name="20% - Accent4 2 2 3 3 2" xfId="1472"/>
    <cellStyle name="20% - Accent4 2 2 3 3 2 2" xfId="6835"/>
    <cellStyle name="20% - Accent4 2 2 3 3 3" xfId="1473"/>
    <cellStyle name="20% - Accent4 2 2 3 3 3 2" xfId="6836"/>
    <cellStyle name="20% - Accent4 2 2 3 3 4" xfId="1474"/>
    <cellStyle name="20% - Accent4 2 2 3 3 4 2" xfId="6837"/>
    <cellStyle name="20% - Accent4 2 2 3 3 5" xfId="6834"/>
    <cellStyle name="20% - Accent4 2 2 3 4" xfId="1475"/>
    <cellStyle name="20% - Accent4 2 2 3 4 2" xfId="1476"/>
    <cellStyle name="20% - Accent4 2 2 3 4 2 2" xfId="6839"/>
    <cellStyle name="20% - Accent4 2 2 3 4 3" xfId="1477"/>
    <cellStyle name="20% - Accent4 2 2 3 4 3 2" xfId="6840"/>
    <cellStyle name="20% - Accent4 2 2 3 4 4" xfId="1478"/>
    <cellStyle name="20% - Accent4 2 2 3 4 4 2" xfId="6841"/>
    <cellStyle name="20% - Accent4 2 2 3 4 5" xfId="6838"/>
    <cellStyle name="20% - Accent4 2 2 3 5" xfId="1479"/>
    <cellStyle name="20% - Accent4 2 2 3 5 2" xfId="1480"/>
    <cellStyle name="20% - Accent4 2 2 3 5 2 2" xfId="6843"/>
    <cellStyle name="20% - Accent4 2 2 3 5 3" xfId="1481"/>
    <cellStyle name="20% - Accent4 2 2 3 5 3 2" xfId="6844"/>
    <cellStyle name="20% - Accent4 2 2 3 5 4" xfId="1482"/>
    <cellStyle name="20% - Accent4 2 2 3 5 4 2" xfId="6845"/>
    <cellStyle name="20% - Accent4 2 2 3 5 5" xfId="6842"/>
    <cellStyle name="20% - Accent4 2 2 3 6" xfId="1483"/>
    <cellStyle name="20% - Accent4 2 2 3 6 2" xfId="6846"/>
    <cellStyle name="20% - Accent4 2 2 3 7" xfId="1484"/>
    <cellStyle name="20% - Accent4 2 2 3 7 2" xfId="6847"/>
    <cellStyle name="20% - Accent4 2 2 3 8" xfId="1485"/>
    <cellStyle name="20% - Accent4 2 2 3 8 2" xfId="6848"/>
    <cellStyle name="20% - Accent4 2 2 3 9" xfId="6821"/>
    <cellStyle name="20% - Accent4 2 2 4" xfId="1486"/>
    <cellStyle name="20% - Accent4 2 2 4 2" xfId="1487"/>
    <cellStyle name="20% - Accent4 2 2 4 2 2" xfId="1488"/>
    <cellStyle name="20% - Accent4 2 2 4 2 2 2" xfId="6851"/>
    <cellStyle name="20% - Accent4 2 2 4 2 3" xfId="1489"/>
    <cellStyle name="20% - Accent4 2 2 4 2 3 2" xfId="6852"/>
    <cellStyle name="20% - Accent4 2 2 4 2 4" xfId="1490"/>
    <cellStyle name="20% - Accent4 2 2 4 2 4 2" xfId="6853"/>
    <cellStyle name="20% - Accent4 2 2 4 2 5" xfId="6850"/>
    <cellStyle name="20% - Accent4 2 2 4 3" xfId="1491"/>
    <cellStyle name="20% - Accent4 2 2 4 3 2" xfId="1492"/>
    <cellStyle name="20% - Accent4 2 2 4 3 2 2" xfId="6855"/>
    <cellStyle name="20% - Accent4 2 2 4 3 3" xfId="1493"/>
    <cellStyle name="20% - Accent4 2 2 4 3 3 2" xfId="6856"/>
    <cellStyle name="20% - Accent4 2 2 4 3 4" xfId="1494"/>
    <cellStyle name="20% - Accent4 2 2 4 3 4 2" xfId="6857"/>
    <cellStyle name="20% - Accent4 2 2 4 3 5" xfId="6854"/>
    <cellStyle name="20% - Accent4 2 2 4 4" xfId="1495"/>
    <cellStyle name="20% - Accent4 2 2 4 4 2" xfId="1496"/>
    <cellStyle name="20% - Accent4 2 2 4 4 2 2" xfId="6859"/>
    <cellStyle name="20% - Accent4 2 2 4 4 3" xfId="1497"/>
    <cellStyle name="20% - Accent4 2 2 4 4 3 2" xfId="6860"/>
    <cellStyle name="20% - Accent4 2 2 4 4 4" xfId="1498"/>
    <cellStyle name="20% - Accent4 2 2 4 4 4 2" xfId="6861"/>
    <cellStyle name="20% - Accent4 2 2 4 4 5" xfId="6858"/>
    <cellStyle name="20% - Accent4 2 2 4 5" xfId="1499"/>
    <cellStyle name="20% - Accent4 2 2 4 5 2" xfId="6862"/>
    <cellStyle name="20% - Accent4 2 2 4 6" xfId="1500"/>
    <cellStyle name="20% - Accent4 2 2 4 6 2" xfId="6863"/>
    <cellStyle name="20% - Accent4 2 2 4 7" xfId="1501"/>
    <cellStyle name="20% - Accent4 2 2 4 7 2" xfId="6864"/>
    <cellStyle name="20% - Accent4 2 2 4 8" xfId="6849"/>
    <cellStyle name="20% - Accent4 2 2 5" xfId="1502"/>
    <cellStyle name="20% - Accent4 2 2 5 2" xfId="1503"/>
    <cellStyle name="20% - Accent4 2 2 5 2 2" xfId="1504"/>
    <cellStyle name="20% - Accent4 2 2 5 2 2 2" xfId="6867"/>
    <cellStyle name="20% - Accent4 2 2 5 2 3" xfId="1505"/>
    <cellStyle name="20% - Accent4 2 2 5 2 3 2" xfId="6868"/>
    <cellStyle name="20% - Accent4 2 2 5 2 4" xfId="1506"/>
    <cellStyle name="20% - Accent4 2 2 5 2 4 2" xfId="6869"/>
    <cellStyle name="20% - Accent4 2 2 5 2 5" xfId="6866"/>
    <cellStyle name="20% - Accent4 2 2 5 3" xfId="1507"/>
    <cellStyle name="20% - Accent4 2 2 5 3 2" xfId="1508"/>
    <cellStyle name="20% - Accent4 2 2 5 3 2 2" xfId="6871"/>
    <cellStyle name="20% - Accent4 2 2 5 3 3" xfId="1509"/>
    <cellStyle name="20% - Accent4 2 2 5 3 3 2" xfId="6872"/>
    <cellStyle name="20% - Accent4 2 2 5 3 4" xfId="1510"/>
    <cellStyle name="20% - Accent4 2 2 5 3 4 2" xfId="6873"/>
    <cellStyle name="20% - Accent4 2 2 5 3 5" xfId="6870"/>
    <cellStyle name="20% - Accent4 2 2 5 4" xfId="1511"/>
    <cellStyle name="20% - Accent4 2 2 5 4 2" xfId="6874"/>
    <cellStyle name="20% - Accent4 2 2 5 5" xfId="1512"/>
    <cellStyle name="20% - Accent4 2 2 5 5 2" xfId="6875"/>
    <cellStyle name="20% - Accent4 2 2 5 6" xfId="1513"/>
    <cellStyle name="20% - Accent4 2 2 5 6 2" xfId="6876"/>
    <cellStyle name="20% - Accent4 2 2 5 7" xfId="6865"/>
    <cellStyle name="20% - Accent4 2 2 6" xfId="1514"/>
    <cellStyle name="20% - Accent4 2 2 6 2" xfId="1515"/>
    <cellStyle name="20% - Accent4 2 2 6 2 2" xfId="6878"/>
    <cellStyle name="20% - Accent4 2 2 6 3" xfId="1516"/>
    <cellStyle name="20% - Accent4 2 2 6 3 2" xfId="6879"/>
    <cellStyle name="20% - Accent4 2 2 6 4" xfId="1517"/>
    <cellStyle name="20% - Accent4 2 2 6 4 2" xfId="6880"/>
    <cellStyle name="20% - Accent4 2 2 6 5" xfId="6877"/>
    <cellStyle name="20% - Accent4 2 2 7" xfId="1518"/>
    <cellStyle name="20% - Accent4 2 2 7 2" xfId="1519"/>
    <cellStyle name="20% - Accent4 2 2 7 2 2" xfId="6882"/>
    <cellStyle name="20% - Accent4 2 2 7 3" xfId="1520"/>
    <cellStyle name="20% - Accent4 2 2 7 3 2" xfId="6883"/>
    <cellStyle name="20% - Accent4 2 2 7 4" xfId="1521"/>
    <cellStyle name="20% - Accent4 2 2 7 4 2" xfId="6884"/>
    <cellStyle name="20% - Accent4 2 2 7 5" xfId="6881"/>
    <cellStyle name="20% - Accent4 2 2 8" xfId="1522"/>
    <cellStyle name="20% - Accent4 2 2 8 2" xfId="1523"/>
    <cellStyle name="20% - Accent4 2 2 8 2 2" xfId="6886"/>
    <cellStyle name="20% - Accent4 2 2 8 3" xfId="1524"/>
    <cellStyle name="20% - Accent4 2 2 8 3 2" xfId="6887"/>
    <cellStyle name="20% - Accent4 2 2 8 4" xfId="1525"/>
    <cellStyle name="20% - Accent4 2 2 8 4 2" xfId="6888"/>
    <cellStyle name="20% - Accent4 2 2 8 5" xfId="6885"/>
    <cellStyle name="20% - Accent4 2 2 9" xfId="1526"/>
    <cellStyle name="20% - Accent4 2 2 9 2" xfId="6889"/>
    <cellStyle name="20% - Accent4 2 3" xfId="1527"/>
    <cellStyle name="20% - Accent4 2 3 10" xfId="1528"/>
    <cellStyle name="20% - Accent4 2 3 10 2" xfId="6891"/>
    <cellStyle name="20% - Accent4 2 3 11" xfId="1529"/>
    <cellStyle name="20% - Accent4 2 3 11 2" xfId="6892"/>
    <cellStyle name="20% - Accent4 2 3 12" xfId="6890"/>
    <cellStyle name="20% - Accent4 2 3 2" xfId="1530"/>
    <cellStyle name="20% - Accent4 2 3 2 10" xfId="6893"/>
    <cellStyle name="20% - Accent4 2 3 2 2" xfId="1531"/>
    <cellStyle name="20% - Accent4 2 3 2 2 2" xfId="1532"/>
    <cellStyle name="20% - Accent4 2 3 2 2 2 2" xfId="1533"/>
    <cellStyle name="20% - Accent4 2 3 2 2 2 2 2" xfId="6896"/>
    <cellStyle name="20% - Accent4 2 3 2 2 2 3" xfId="1534"/>
    <cellStyle name="20% - Accent4 2 3 2 2 2 3 2" xfId="6897"/>
    <cellStyle name="20% - Accent4 2 3 2 2 2 4" xfId="1535"/>
    <cellStyle name="20% - Accent4 2 3 2 2 2 4 2" xfId="6898"/>
    <cellStyle name="20% - Accent4 2 3 2 2 2 5" xfId="6895"/>
    <cellStyle name="20% - Accent4 2 3 2 2 3" xfId="1536"/>
    <cellStyle name="20% - Accent4 2 3 2 2 3 2" xfId="1537"/>
    <cellStyle name="20% - Accent4 2 3 2 2 3 2 2" xfId="6900"/>
    <cellStyle name="20% - Accent4 2 3 2 2 3 3" xfId="1538"/>
    <cellStyle name="20% - Accent4 2 3 2 2 3 3 2" xfId="6901"/>
    <cellStyle name="20% - Accent4 2 3 2 2 3 4" xfId="1539"/>
    <cellStyle name="20% - Accent4 2 3 2 2 3 4 2" xfId="6902"/>
    <cellStyle name="20% - Accent4 2 3 2 2 3 5" xfId="6899"/>
    <cellStyle name="20% - Accent4 2 3 2 2 4" xfId="1540"/>
    <cellStyle name="20% - Accent4 2 3 2 2 4 2" xfId="1541"/>
    <cellStyle name="20% - Accent4 2 3 2 2 4 2 2" xfId="6904"/>
    <cellStyle name="20% - Accent4 2 3 2 2 4 3" xfId="1542"/>
    <cellStyle name="20% - Accent4 2 3 2 2 4 3 2" xfId="6905"/>
    <cellStyle name="20% - Accent4 2 3 2 2 4 4" xfId="1543"/>
    <cellStyle name="20% - Accent4 2 3 2 2 4 4 2" xfId="6906"/>
    <cellStyle name="20% - Accent4 2 3 2 2 4 5" xfId="6903"/>
    <cellStyle name="20% - Accent4 2 3 2 2 5" xfId="1544"/>
    <cellStyle name="20% - Accent4 2 3 2 2 5 2" xfId="6907"/>
    <cellStyle name="20% - Accent4 2 3 2 2 6" xfId="1545"/>
    <cellStyle name="20% - Accent4 2 3 2 2 6 2" xfId="6908"/>
    <cellStyle name="20% - Accent4 2 3 2 2 7" xfId="1546"/>
    <cellStyle name="20% - Accent4 2 3 2 2 7 2" xfId="6909"/>
    <cellStyle name="20% - Accent4 2 3 2 2 8" xfId="6894"/>
    <cellStyle name="20% - Accent4 2 3 2 3" xfId="1547"/>
    <cellStyle name="20% - Accent4 2 3 2 3 2" xfId="1548"/>
    <cellStyle name="20% - Accent4 2 3 2 3 2 2" xfId="1549"/>
    <cellStyle name="20% - Accent4 2 3 2 3 2 2 2" xfId="6912"/>
    <cellStyle name="20% - Accent4 2 3 2 3 2 3" xfId="1550"/>
    <cellStyle name="20% - Accent4 2 3 2 3 2 3 2" xfId="6913"/>
    <cellStyle name="20% - Accent4 2 3 2 3 2 4" xfId="1551"/>
    <cellStyle name="20% - Accent4 2 3 2 3 2 4 2" xfId="6914"/>
    <cellStyle name="20% - Accent4 2 3 2 3 2 5" xfId="6911"/>
    <cellStyle name="20% - Accent4 2 3 2 3 3" xfId="1552"/>
    <cellStyle name="20% - Accent4 2 3 2 3 3 2" xfId="1553"/>
    <cellStyle name="20% - Accent4 2 3 2 3 3 2 2" xfId="6916"/>
    <cellStyle name="20% - Accent4 2 3 2 3 3 3" xfId="1554"/>
    <cellStyle name="20% - Accent4 2 3 2 3 3 3 2" xfId="6917"/>
    <cellStyle name="20% - Accent4 2 3 2 3 3 4" xfId="1555"/>
    <cellStyle name="20% - Accent4 2 3 2 3 3 4 2" xfId="6918"/>
    <cellStyle name="20% - Accent4 2 3 2 3 3 5" xfId="6915"/>
    <cellStyle name="20% - Accent4 2 3 2 3 4" xfId="1556"/>
    <cellStyle name="20% - Accent4 2 3 2 3 4 2" xfId="6919"/>
    <cellStyle name="20% - Accent4 2 3 2 3 5" xfId="1557"/>
    <cellStyle name="20% - Accent4 2 3 2 3 5 2" xfId="6920"/>
    <cellStyle name="20% - Accent4 2 3 2 3 6" xfId="1558"/>
    <cellStyle name="20% - Accent4 2 3 2 3 6 2" xfId="6921"/>
    <cellStyle name="20% - Accent4 2 3 2 3 7" xfId="6910"/>
    <cellStyle name="20% - Accent4 2 3 2 4" xfId="1559"/>
    <cellStyle name="20% - Accent4 2 3 2 4 2" xfId="1560"/>
    <cellStyle name="20% - Accent4 2 3 2 4 2 2" xfId="6923"/>
    <cellStyle name="20% - Accent4 2 3 2 4 3" xfId="1561"/>
    <cellStyle name="20% - Accent4 2 3 2 4 3 2" xfId="6924"/>
    <cellStyle name="20% - Accent4 2 3 2 4 4" xfId="1562"/>
    <cellStyle name="20% - Accent4 2 3 2 4 4 2" xfId="6925"/>
    <cellStyle name="20% - Accent4 2 3 2 4 5" xfId="6922"/>
    <cellStyle name="20% - Accent4 2 3 2 5" xfId="1563"/>
    <cellStyle name="20% - Accent4 2 3 2 5 2" xfId="1564"/>
    <cellStyle name="20% - Accent4 2 3 2 5 2 2" xfId="6927"/>
    <cellStyle name="20% - Accent4 2 3 2 5 3" xfId="1565"/>
    <cellStyle name="20% - Accent4 2 3 2 5 3 2" xfId="6928"/>
    <cellStyle name="20% - Accent4 2 3 2 5 4" xfId="1566"/>
    <cellStyle name="20% - Accent4 2 3 2 5 4 2" xfId="6929"/>
    <cellStyle name="20% - Accent4 2 3 2 5 5" xfId="6926"/>
    <cellStyle name="20% - Accent4 2 3 2 6" xfId="1567"/>
    <cellStyle name="20% - Accent4 2 3 2 6 2" xfId="1568"/>
    <cellStyle name="20% - Accent4 2 3 2 6 2 2" xfId="6931"/>
    <cellStyle name="20% - Accent4 2 3 2 6 3" xfId="1569"/>
    <cellStyle name="20% - Accent4 2 3 2 6 3 2" xfId="6932"/>
    <cellStyle name="20% - Accent4 2 3 2 6 4" xfId="1570"/>
    <cellStyle name="20% - Accent4 2 3 2 6 4 2" xfId="6933"/>
    <cellStyle name="20% - Accent4 2 3 2 6 5" xfId="6930"/>
    <cellStyle name="20% - Accent4 2 3 2 7" xfId="1571"/>
    <cellStyle name="20% - Accent4 2 3 2 7 2" xfId="6934"/>
    <cellStyle name="20% - Accent4 2 3 2 8" xfId="1572"/>
    <cellStyle name="20% - Accent4 2 3 2 8 2" xfId="6935"/>
    <cellStyle name="20% - Accent4 2 3 2 9" xfId="1573"/>
    <cellStyle name="20% - Accent4 2 3 2 9 2" xfId="6936"/>
    <cellStyle name="20% - Accent4 2 3 3" xfId="1574"/>
    <cellStyle name="20% - Accent4 2 3 3 2" xfId="1575"/>
    <cellStyle name="20% - Accent4 2 3 3 2 2" xfId="1576"/>
    <cellStyle name="20% - Accent4 2 3 3 2 2 2" xfId="1577"/>
    <cellStyle name="20% - Accent4 2 3 3 2 2 2 2" xfId="6940"/>
    <cellStyle name="20% - Accent4 2 3 3 2 2 3" xfId="1578"/>
    <cellStyle name="20% - Accent4 2 3 3 2 2 3 2" xfId="6941"/>
    <cellStyle name="20% - Accent4 2 3 3 2 2 4" xfId="1579"/>
    <cellStyle name="20% - Accent4 2 3 3 2 2 4 2" xfId="6942"/>
    <cellStyle name="20% - Accent4 2 3 3 2 2 5" xfId="6939"/>
    <cellStyle name="20% - Accent4 2 3 3 2 3" xfId="1580"/>
    <cellStyle name="20% - Accent4 2 3 3 2 3 2" xfId="1581"/>
    <cellStyle name="20% - Accent4 2 3 3 2 3 2 2" xfId="6944"/>
    <cellStyle name="20% - Accent4 2 3 3 2 3 3" xfId="1582"/>
    <cellStyle name="20% - Accent4 2 3 3 2 3 3 2" xfId="6945"/>
    <cellStyle name="20% - Accent4 2 3 3 2 3 4" xfId="1583"/>
    <cellStyle name="20% - Accent4 2 3 3 2 3 4 2" xfId="6946"/>
    <cellStyle name="20% - Accent4 2 3 3 2 3 5" xfId="6943"/>
    <cellStyle name="20% - Accent4 2 3 3 2 4" xfId="1584"/>
    <cellStyle name="20% - Accent4 2 3 3 2 4 2" xfId="6947"/>
    <cellStyle name="20% - Accent4 2 3 3 2 5" xfId="1585"/>
    <cellStyle name="20% - Accent4 2 3 3 2 5 2" xfId="6948"/>
    <cellStyle name="20% - Accent4 2 3 3 2 6" xfId="1586"/>
    <cellStyle name="20% - Accent4 2 3 3 2 6 2" xfId="6949"/>
    <cellStyle name="20% - Accent4 2 3 3 2 7" xfId="6938"/>
    <cellStyle name="20% - Accent4 2 3 3 3" xfId="1587"/>
    <cellStyle name="20% - Accent4 2 3 3 3 2" xfId="1588"/>
    <cellStyle name="20% - Accent4 2 3 3 3 2 2" xfId="6951"/>
    <cellStyle name="20% - Accent4 2 3 3 3 3" xfId="1589"/>
    <cellStyle name="20% - Accent4 2 3 3 3 3 2" xfId="6952"/>
    <cellStyle name="20% - Accent4 2 3 3 3 4" xfId="1590"/>
    <cellStyle name="20% - Accent4 2 3 3 3 4 2" xfId="6953"/>
    <cellStyle name="20% - Accent4 2 3 3 3 5" xfId="6950"/>
    <cellStyle name="20% - Accent4 2 3 3 4" xfId="1591"/>
    <cellStyle name="20% - Accent4 2 3 3 4 2" xfId="1592"/>
    <cellStyle name="20% - Accent4 2 3 3 4 2 2" xfId="6955"/>
    <cellStyle name="20% - Accent4 2 3 3 4 3" xfId="1593"/>
    <cellStyle name="20% - Accent4 2 3 3 4 3 2" xfId="6956"/>
    <cellStyle name="20% - Accent4 2 3 3 4 4" xfId="1594"/>
    <cellStyle name="20% - Accent4 2 3 3 4 4 2" xfId="6957"/>
    <cellStyle name="20% - Accent4 2 3 3 4 5" xfId="6954"/>
    <cellStyle name="20% - Accent4 2 3 3 5" xfId="1595"/>
    <cellStyle name="20% - Accent4 2 3 3 5 2" xfId="1596"/>
    <cellStyle name="20% - Accent4 2 3 3 5 2 2" xfId="6959"/>
    <cellStyle name="20% - Accent4 2 3 3 5 3" xfId="1597"/>
    <cellStyle name="20% - Accent4 2 3 3 5 3 2" xfId="6960"/>
    <cellStyle name="20% - Accent4 2 3 3 5 4" xfId="1598"/>
    <cellStyle name="20% - Accent4 2 3 3 5 4 2" xfId="6961"/>
    <cellStyle name="20% - Accent4 2 3 3 5 5" xfId="6958"/>
    <cellStyle name="20% - Accent4 2 3 3 6" xfId="1599"/>
    <cellStyle name="20% - Accent4 2 3 3 6 2" xfId="6962"/>
    <cellStyle name="20% - Accent4 2 3 3 7" xfId="1600"/>
    <cellStyle name="20% - Accent4 2 3 3 7 2" xfId="6963"/>
    <cellStyle name="20% - Accent4 2 3 3 8" xfId="1601"/>
    <cellStyle name="20% - Accent4 2 3 3 8 2" xfId="6964"/>
    <cellStyle name="20% - Accent4 2 3 3 9" xfId="6937"/>
    <cellStyle name="20% - Accent4 2 3 4" xfId="1602"/>
    <cellStyle name="20% - Accent4 2 3 4 2" xfId="1603"/>
    <cellStyle name="20% - Accent4 2 3 4 2 2" xfId="1604"/>
    <cellStyle name="20% - Accent4 2 3 4 2 2 2" xfId="6967"/>
    <cellStyle name="20% - Accent4 2 3 4 2 3" xfId="1605"/>
    <cellStyle name="20% - Accent4 2 3 4 2 3 2" xfId="6968"/>
    <cellStyle name="20% - Accent4 2 3 4 2 4" xfId="1606"/>
    <cellStyle name="20% - Accent4 2 3 4 2 4 2" xfId="6969"/>
    <cellStyle name="20% - Accent4 2 3 4 2 5" xfId="6966"/>
    <cellStyle name="20% - Accent4 2 3 4 3" xfId="1607"/>
    <cellStyle name="20% - Accent4 2 3 4 3 2" xfId="1608"/>
    <cellStyle name="20% - Accent4 2 3 4 3 2 2" xfId="6971"/>
    <cellStyle name="20% - Accent4 2 3 4 3 3" xfId="1609"/>
    <cellStyle name="20% - Accent4 2 3 4 3 3 2" xfId="6972"/>
    <cellStyle name="20% - Accent4 2 3 4 3 4" xfId="1610"/>
    <cellStyle name="20% - Accent4 2 3 4 3 4 2" xfId="6973"/>
    <cellStyle name="20% - Accent4 2 3 4 3 5" xfId="6970"/>
    <cellStyle name="20% - Accent4 2 3 4 4" xfId="1611"/>
    <cellStyle name="20% - Accent4 2 3 4 4 2" xfId="1612"/>
    <cellStyle name="20% - Accent4 2 3 4 4 2 2" xfId="6975"/>
    <cellStyle name="20% - Accent4 2 3 4 4 3" xfId="1613"/>
    <cellStyle name="20% - Accent4 2 3 4 4 3 2" xfId="6976"/>
    <cellStyle name="20% - Accent4 2 3 4 4 4" xfId="1614"/>
    <cellStyle name="20% - Accent4 2 3 4 4 4 2" xfId="6977"/>
    <cellStyle name="20% - Accent4 2 3 4 4 5" xfId="6974"/>
    <cellStyle name="20% - Accent4 2 3 4 5" xfId="1615"/>
    <cellStyle name="20% - Accent4 2 3 4 5 2" xfId="6978"/>
    <cellStyle name="20% - Accent4 2 3 4 6" xfId="1616"/>
    <cellStyle name="20% - Accent4 2 3 4 6 2" xfId="6979"/>
    <cellStyle name="20% - Accent4 2 3 4 7" xfId="1617"/>
    <cellStyle name="20% - Accent4 2 3 4 7 2" xfId="6980"/>
    <cellStyle name="20% - Accent4 2 3 4 8" xfId="6965"/>
    <cellStyle name="20% - Accent4 2 3 5" xfId="1618"/>
    <cellStyle name="20% - Accent4 2 3 5 2" xfId="1619"/>
    <cellStyle name="20% - Accent4 2 3 5 2 2" xfId="1620"/>
    <cellStyle name="20% - Accent4 2 3 5 2 2 2" xfId="6983"/>
    <cellStyle name="20% - Accent4 2 3 5 2 3" xfId="1621"/>
    <cellStyle name="20% - Accent4 2 3 5 2 3 2" xfId="6984"/>
    <cellStyle name="20% - Accent4 2 3 5 2 4" xfId="1622"/>
    <cellStyle name="20% - Accent4 2 3 5 2 4 2" xfId="6985"/>
    <cellStyle name="20% - Accent4 2 3 5 2 5" xfId="6982"/>
    <cellStyle name="20% - Accent4 2 3 5 3" xfId="1623"/>
    <cellStyle name="20% - Accent4 2 3 5 3 2" xfId="1624"/>
    <cellStyle name="20% - Accent4 2 3 5 3 2 2" xfId="6987"/>
    <cellStyle name="20% - Accent4 2 3 5 3 3" xfId="1625"/>
    <cellStyle name="20% - Accent4 2 3 5 3 3 2" xfId="6988"/>
    <cellStyle name="20% - Accent4 2 3 5 3 4" xfId="1626"/>
    <cellStyle name="20% - Accent4 2 3 5 3 4 2" xfId="6989"/>
    <cellStyle name="20% - Accent4 2 3 5 3 5" xfId="6986"/>
    <cellStyle name="20% - Accent4 2 3 5 4" xfId="1627"/>
    <cellStyle name="20% - Accent4 2 3 5 4 2" xfId="6990"/>
    <cellStyle name="20% - Accent4 2 3 5 5" xfId="1628"/>
    <cellStyle name="20% - Accent4 2 3 5 5 2" xfId="6991"/>
    <cellStyle name="20% - Accent4 2 3 5 6" xfId="1629"/>
    <cellStyle name="20% - Accent4 2 3 5 6 2" xfId="6992"/>
    <cellStyle name="20% - Accent4 2 3 5 7" xfId="6981"/>
    <cellStyle name="20% - Accent4 2 3 6" xfId="1630"/>
    <cellStyle name="20% - Accent4 2 3 6 2" xfId="1631"/>
    <cellStyle name="20% - Accent4 2 3 6 2 2" xfId="6994"/>
    <cellStyle name="20% - Accent4 2 3 6 3" xfId="1632"/>
    <cellStyle name="20% - Accent4 2 3 6 3 2" xfId="6995"/>
    <cellStyle name="20% - Accent4 2 3 6 4" xfId="1633"/>
    <cellStyle name="20% - Accent4 2 3 6 4 2" xfId="6996"/>
    <cellStyle name="20% - Accent4 2 3 6 5" xfId="6993"/>
    <cellStyle name="20% - Accent4 2 3 7" xfId="1634"/>
    <cellStyle name="20% - Accent4 2 3 7 2" xfId="1635"/>
    <cellStyle name="20% - Accent4 2 3 7 2 2" xfId="6998"/>
    <cellStyle name="20% - Accent4 2 3 7 3" xfId="1636"/>
    <cellStyle name="20% - Accent4 2 3 7 3 2" xfId="6999"/>
    <cellStyle name="20% - Accent4 2 3 7 4" xfId="1637"/>
    <cellStyle name="20% - Accent4 2 3 7 4 2" xfId="7000"/>
    <cellStyle name="20% - Accent4 2 3 7 5" xfId="6997"/>
    <cellStyle name="20% - Accent4 2 3 8" xfId="1638"/>
    <cellStyle name="20% - Accent4 2 3 8 2" xfId="1639"/>
    <cellStyle name="20% - Accent4 2 3 8 2 2" xfId="7002"/>
    <cellStyle name="20% - Accent4 2 3 8 3" xfId="1640"/>
    <cellStyle name="20% - Accent4 2 3 8 3 2" xfId="7003"/>
    <cellStyle name="20% - Accent4 2 3 8 4" xfId="1641"/>
    <cellStyle name="20% - Accent4 2 3 8 4 2" xfId="7004"/>
    <cellStyle name="20% - Accent4 2 3 8 5" xfId="7001"/>
    <cellStyle name="20% - Accent4 2 3 9" xfId="1642"/>
    <cellStyle name="20% - Accent4 2 3 9 2" xfId="7005"/>
    <cellStyle name="20% - Accent4 2 4" xfId="1643"/>
    <cellStyle name="20% - Accent4 2 4 10" xfId="1644"/>
    <cellStyle name="20% - Accent4 2 4 10 2" xfId="7007"/>
    <cellStyle name="20% - Accent4 2 4 11" xfId="1645"/>
    <cellStyle name="20% - Accent4 2 4 11 2" xfId="7008"/>
    <cellStyle name="20% - Accent4 2 4 12" xfId="7006"/>
    <cellStyle name="20% - Accent4 2 4 2" xfId="1646"/>
    <cellStyle name="20% - Accent4 2 4 2 10" xfId="7009"/>
    <cellStyle name="20% - Accent4 2 4 2 2" xfId="1647"/>
    <cellStyle name="20% - Accent4 2 4 2 2 2" xfId="1648"/>
    <cellStyle name="20% - Accent4 2 4 2 2 2 2" xfId="1649"/>
    <cellStyle name="20% - Accent4 2 4 2 2 2 2 2" xfId="7012"/>
    <cellStyle name="20% - Accent4 2 4 2 2 2 3" xfId="1650"/>
    <cellStyle name="20% - Accent4 2 4 2 2 2 3 2" xfId="7013"/>
    <cellStyle name="20% - Accent4 2 4 2 2 2 4" xfId="1651"/>
    <cellStyle name="20% - Accent4 2 4 2 2 2 4 2" xfId="7014"/>
    <cellStyle name="20% - Accent4 2 4 2 2 2 5" xfId="7011"/>
    <cellStyle name="20% - Accent4 2 4 2 2 3" xfId="1652"/>
    <cellStyle name="20% - Accent4 2 4 2 2 3 2" xfId="1653"/>
    <cellStyle name="20% - Accent4 2 4 2 2 3 2 2" xfId="7016"/>
    <cellStyle name="20% - Accent4 2 4 2 2 3 3" xfId="1654"/>
    <cellStyle name="20% - Accent4 2 4 2 2 3 3 2" xfId="7017"/>
    <cellStyle name="20% - Accent4 2 4 2 2 3 4" xfId="1655"/>
    <cellStyle name="20% - Accent4 2 4 2 2 3 4 2" xfId="7018"/>
    <cellStyle name="20% - Accent4 2 4 2 2 3 5" xfId="7015"/>
    <cellStyle name="20% - Accent4 2 4 2 2 4" xfId="1656"/>
    <cellStyle name="20% - Accent4 2 4 2 2 4 2" xfId="1657"/>
    <cellStyle name="20% - Accent4 2 4 2 2 4 2 2" xfId="7020"/>
    <cellStyle name="20% - Accent4 2 4 2 2 4 3" xfId="1658"/>
    <cellStyle name="20% - Accent4 2 4 2 2 4 3 2" xfId="7021"/>
    <cellStyle name="20% - Accent4 2 4 2 2 4 4" xfId="1659"/>
    <cellStyle name="20% - Accent4 2 4 2 2 4 4 2" xfId="7022"/>
    <cellStyle name="20% - Accent4 2 4 2 2 4 5" xfId="7019"/>
    <cellStyle name="20% - Accent4 2 4 2 2 5" xfId="1660"/>
    <cellStyle name="20% - Accent4 2 4 2 2 5 2" xfId="7023"/>
    <cellStyle name="20% - Accent4 2 4 2 2 6" xfId="1661"/>
    <cellStyle name="20% - Accent4 2 4 2 2 6 2" xfId="7024"/>
    <cellStyle name="20% - Accent4 2 4 2 2 7" xfId="1662"/>
    <cellStyle name="20% - Accent4 2 4 2 2 7 2" xfId="7025"/>
    <cellStyle name="20% - Accent4 2 4 2 2 8" xfId="7010"/>
    <cellStyle name="20% - Accent4 2 4 2 3" xfId="1663"/>
    <cellStyle name="20% - Accent4 2 4 2 3 2" xfId="1664"/>
    <cellStyle name="20% - Accent4 2 4 2 3 2 2" xfId="1665"/>
    <cellStyle name="20% - Accent4 2 4 2 3 2 2 2" xfId="7028"/>
    <cellStyle name="20% - Accent4 2 4 2 3 2 3" xfId="1666"/>
    <cellStyle name="20% - Accent4 2 4 2 3 2 3 2" xfId="7029"/>
    <cellStyle name="20% - Accent4 2 4 2 3 2 4" xfId="1667"/>
    <cellStyle name="20% - Accent4 2 4 2 3 2 4 2" xfId="7030"/>
    <cellStyle name="20% - Accent4 2 4 2 3 2 5" xfId="7027"/>
    <cellStyle name="20% - Accent4 2 4 2 3 3" xfId="1668"/>
    <cellStyle name="20% - Accent4 2 4 2 3 3 2" xfId="1669"/>
    <cellStyle name="20% - Accent4 2 4 2 3 3 2 2" xfId="7032"/>
    <cellStyle name="20% - Accent4 2 4 2 3 3 3" xfId="1670"/>
    <cellStyle name="20% - Accent4 2 4 2 3 3 3 2" xfId="7033"/>
    <cellStyle name="20% - Accent4 2 4 2 3 3 4" xfId="1671"/>
    <cellStyle name="20% - Accent4 2 4 2 3 3 4 2" xfId="7034"/>
    <cellStyle name="20% - Accent4 2 4 2 3 3 5" xfId="7031"/>
    <cellStyle name="20% - Accent4 2 4 2 3 4" xfId="1672"/>
    <cellStyle name="20% - Accent4 2 4 2 3 4 2" xfId="7035"/>
    <cellStyle name="20% - Accent4 2 4 2 3 5" xfId="1673"/>
    <cellStyle name="20% - Accent4 2 4 2 3 5 2" xfId="7036"/>
    <cellStyle name="20% - Accent4 2 4 2 3 6" xfId="1674"/>
    <cellStyle name="20% - Accent4 2 4 2 3 6 2" xfId="7037"/>
    <cellStyle name="20% - Accent4 2 4 2 3 7" xfId="7026"/>
    <cellStyle name="20% - Accent4 2 4 2 4" xfId="1675"/>
    <cellStyle name="20% - Accent4 2 4 2 4 2" xfId="1676"/>
    <cellStyle name="20% - Accent4 2 4 2 4 2 2" xfId="7039"/>
    <cellStyle name="20% - Accent4 2 4 2 4 3" xfId="1677"/>
    <cellStyle name="20% - Accent4 2 4 2 4 3 2" xfId="7040"/>
    <cellStyle name="20% - Accent4 2 4 2 4 4" xfId="1678"/>
    <cellStyle name="20% - Accent4 2 4 2 4 4 2" xfId="7041"/>
    <cellStyle name="20% - Accent4 2 4 2 4 5" xfId="7038"/>
    <cellStyle name="20% - Accent4 2 4 2 5" xfId="1679"/>
    <cellStyle name="20% - Accent4 2 4 2 5 2" xfId="1680"/>
    <cellStyle name="20% - Accent4 2 4 2 5 2 2" xfId="7043"/>
    <cellStyle name="20% - Accent4 2 4 2 5 3" xfId="1681"/>
    <cellStyle name="20% - Accent4 2 4 2 5 3 2" xfId="7044"/>
    <cellStyle name="20% - Accent4 2 4 2 5 4" xfId="1682"/>
    <cellStyle name="20% - Accent4 2 4 2 5 4 2" xfId="7045"/>
    <cellStyle name="20% - Accent4 2 4 2 5 5" xfId="7042"/>
    <cellStyle name="20% - Accent4 2 4 2 6" xfId="1683"/>
    <cellStyle name="20% - Accent4 2 4 2 6 2" xfId="1684"/>
    <cellStyle name="20% - Accent4 2 4 2 6 2 2" xfId="7047"/>
    <cellStyle name="20% - Accent4 2 4 2 6 3" xfId="1685"/>
    <cellStyle name="20% - Accent4 2 4 2 6 3 2" xfId="7048"/>
    <cellStyle name="20% - Accent4 2 4 2 6 4" xfId="1686"/>
    <cellStyle name="20% - Accent4 2 4 2 6 4 2" xfId="7049"/>
    <cellStyle name="20% - Accent4 2 4 2 6 5" xfId="7046"/>
    <cellStyle name="20% - Accent4 2 4 2 7" xfId="1687"/>
    <cellStyle name="20% - Accent4 2 4 2 7 2" xfId="7050"/>
    <cellStyle name="20% - Accent4 2 4 2 8" xfId="1688"/>
    <cellStyle name="20% - Accent4 2 4 2 8 2" xfId="7051"/>
    <cellStyle name="20% - Accent4 2 4 2 9" xfId="1689"/>
    <cellStyle name="20% - Accent4 2 4 2 9 2" xfId="7052"/>
    <cellStyle name="20% - Accent4 2 4 3" xfId="1690"/>
    <cellStyle name="20% - Accent4 2 4 3 2" xfId="1691"/>
    <cellStyle name="20% - Accent4 2 4 3 2 2" xfId="1692"/>
    <cellStyle name="20% - Accent4 2 4 3 2 2 2" xfId="1693"/>
    <cellStyle name="20% - Accent4 2 4 3 2 2 2 2" xfId="7056"/>
    <cellStyle name="20% - Accent4 2 4 3 2 2 3" xfId="1694"/>
    <cellStyle name="20% - Accent4 2 4 3 2 2 3 2" xfId="7057"/>
    <cellStyle name="20% - Accent4 2 4 3 2 2 4" xfId="1695"/>
    <cellStyle name="20% - Accent4 2 4 3 2 2 4 2" xfId="7058"/>
    <cellStyle name="20% - Accent4 2 4 3 2 2 5" xfId="7055"/>
    <cellStyle name="20% - Accent4 2 4 3 2 3" xfId="1696"/>
    <cellStyle name="20% - Accent4 2 4 3 2 3 2" xfId="1697"/>
    <cellStyle name="20% - Accent4 2 4 3 2 3 2 2" xfId="7060"/>
    <cellStyle name="20% - Accent4 2 4 3 2 3 3" xfId="1698"/>
    <cellStyle name="20% - Accent4 2 4 3 2 3 3 2" xfId="7061"/>
    <cellStyle name="20% - Accent4 2 4 3 2 3 4" xfId="1699"/>
    <cellStyle name="20% - Accent4 2 4 3 2 3 4 2" xfId="7062"/>
    <cellStyle name="20% - Accent4 2 4 3 2 3 5" xfId="7059"/>
    <cellStyle name="20% - Accent4 2 4 3 2 4" xfId="1700"/>
    <cellStyle name="20% - Accent4 2 4 3 2 4 2" xfId="7063"/>
    <cellStyle name="20% - Accent4 2 4 3 2 5" xfId="1701"/>
    <cellStyle name="20% - Accent4 2 4 3 2 5 2" xfId="7064"/>
    <cellStyle name="20% - Accent4 2 4 3 2 6" xfId="1702"/>
    <cellStyle name="20% - Accent4 2 4 3 2 6 2" xfId="7065"/>
    <cellStyle name="20% - Accent4 2 4 3 2 7" xfId="7054"/>
    <cellStyle name="20% - Accent4 2 4 3 3" xfId="1703"/>
    <cellStyle name="20% - Accent4 2 4 3 3 2" xfId="1704"/>
    <cellStyle name="20% - Accent4 2 4 3 3 2 2" xfId="7067"/>
    <cellStyle name="20% - Accent4 2 4 3 3 3" xfId="1705"/>
    <cellStyle name="20% - Accent4 2 4 3 3 3 2" xfId="7068"/>
    <cellStyle name="20% - Accent4 2 4 3 3 4" xfId="1706"/>
    <cellStyle name="20% - Accent4 2 4 3 3 4 2" xfId="7069"/>
    <cellStyle name="20% - Accent4 2 4 3 3 5" xfId="7066"/>
    <cellStyle name="20% - Accent4 2 4 3 4" xfId="1707"/>
    <cellStyle name="20% - Accent4 2 4 3 4 2" xfId="1708"/>
    <cellStyle name="20% - Accent4 2 4 3 4 2 2" xfId="7071"/>
    <cellStyle name="20% - Accent4 2 4 3 4 3" xfId="1709"/>
    <cellStyle name="20% - Accent4 2 4 3 4 3 2" xfId="7072"/>
    <cellStyle name="20% - Accent4 2 4 3 4 4" xfId="1710"/>
    <cellStyle name="20% - Accent4 2 4 3 4 4 2" xfId="7073"/>
    <cellStyle name="20% - Accent4 2 4 3 4 5" xfId="7070"/>
    <cellStyle name="20% - Accent4 2 4 3 5" xfId="1711"/>
    <cellStyle name="20% - Accent4 2 4 3 5 2" xfId="1712"/>
    <cellStyle name="20% - Accent4 2 4 3 5 2 2" xfId="7075"/>
    <cellStyle name="20% - Accent4 2 4 3 5 3" xfId="1713"/>
    <cellStyle name="20% - Accent4 2 4 3 5 3 2" xfId="7076"/>
    <cellStyle name="20% - Accent4 2 4 3 5 4" xfId="1714"/>
    <cellStyle name="20% - Accent4 2 4 3 5 4 2" xfId="7077"/>
    <cellStyle name="20% - Accent4 2 4 3 5 5" xfId="7074"/>
    <cellStyle name="20% - Accent4 2 4 3 6" xfId="1715"/>
    <cellStyle name="20% - Accent4 2 4 3 6 2" xfId="7078"/>
    <cellStyle name="20% - Accent4 2 4 3 7" xfId="1716"/>
    <cellStyle name="20% - Accent4 2 4 3 7 2" xfId="7079"/>
    <cellStyle name="20% - Accent4 2 4 3 8" xfId="1717"/>
    <cellStyle name="20% - Accent4 2 4 3 8 2" xfId="7080"/>
    <cellStyle name="20% - Accent4 2 4 3 9" xfId="7053"/>
    <cellStyle name="20% - Accent4 2 4 4" xfId="1718"/>
    <cellStyle name="20% - Accent4 2 4 4 2" xfId="1719"/>
    <cellStyle name="20% - Accent4 2 4 4 2 2" xfId="1720"/>
    <cellStyle name="20% - Accent4 2 4 4 2 2 2" xfId="7083"/>
    <cellStyle name="20% - Accent4 2 4 4 2 3" xfId="1721"/>
    <cellStyle name="20% - Accent4 2 4 4 2 3 2" xfId="7084"/>
    <cellStyle name="20% - Accent4 2 4 4 2 4" xfId="1722"/>
    <cellStyle name="20% - Accent4 2 4 4 2 4 2" xfId="7085"/>
    <cellStyle name="20% - Accent4 2 4 4 2 5" xfId="7082"/>
    <cellStyle name="20% - Accent4 2 4 4 3" xfId="1723"/>
    <cellStyle name="20% - Accent4 2 4 4 3 2" xfId="1724"/>
    <cellStyle name="20% - Accent4 2 4 4 3 2 2" xfId="7087"/>
    <cellStyle name="20% - Accent4 2 4 4 3 3" xfId="1725"/>
    <cellStyle name="20% - Accent4 2 4 4 3 3 2" xfId="7088"/>
    <cellStyle name="20% - Accent4 2 4 4 3 4" xfId="1726"/>
    <cellStyle name="20% - Accent4 2 4 4 3 4 2" xfId="7089"/>
    <cellStyle name="20% - Accent4 2 4 4 3 5" xfId="7086"/>
    <cellStyle name="20% - Accent4 2 4 4 4" xfId="1727"/>
    <cellStyle name="20% - Accent4 2 4 4 4 2" xfId="1728"/>
    <cellStyle name="20% - Accent4 2 4 4 4 2 2" xfId="7091"/>
    <cellStyle name="20% - Accent4 2 4 4 4 3" xfId="1729"/>
    <cellStyle name="20% - Accent4 2 4 4 4 3 2" xfId="7092"/>
    <cellStyle name="20% - Accent4 2 4 4 4 4" xfId="1730"/>
    <cellStyle name="20% - Accent4 2 4 4 4 4 2" xfId="7093"/>
    <cellStyle name="20% - Accent4 2 4 4 4 5" xfId="7090"/>
    <cellStyle name="20% - Accent4 2 4 4 5" xfId="1731"/>
    <cellStyle name="20% - Accent4 2 4 4 5 2" xfId="7094"/>
    <cellStyle name="20% - Accent4 2 4 4 6" xfId="1732"/>
    <cellStyle name="20% - Accent4 2 4 4 6 2" xfId="7095"/>
    <cellStyle name="20% - Accent4 2 4 4 7" xfId="1733"/>
    <cellStyle name="20% - Accent4 2 4 4 7 2" xfId="7096"/>
    <cellStyle name="20% - Accent4 2 4 4 8" xfId="7081"/>
    <cellStyle name="20% - Accent4 2 4 5" xfId="1734"/>
    <cellStyle name="20% - Accent4 2 4 5 2" xfId="1735"/>
    <cellStyle name="20% - Accent4 2 4 5 2 2" xfId="1736"/>
    <cellStyle name="20% - Accent4 2 4 5 2 2 2" xfId="7099"/>
    <cellStyle name="20% - Accent4 2 4 5 2 3" xfId="1737"/>
    <cellStyle name="20% - Accent4 2 4 5 2 3 2" xfId="7100"/>
    <cellStyle name="20% - Accent4 2 4 5 2 4" xfId="1738"/>
    <cellStyle name="20% - Accent4 2 4 5 2 4 2" xfId="7101"/>
    <cellStyle name="20% - Accent4 2 4 5 2 5" xfId="7098"/>
    <cellStyle name="20% - Accent4 2 4 5 3" xfId="1739"/>
    <cellStyle name="20% - Accent4 2 4 5 3 2" xfId="1740"/>
    <cellStyle name="20% - Accent4 2 4 5 3 2 2" xfId="7103"/>
    <cellStyle name="20% - Accent4 2 4 5 3 3" xfId="1741"/>
    <cellStyle name="20% - Accent4 2 4 5 3 3 2" xfId="7104"/>
    <cellStyle name="20% - Accent4 2 4 5 3 4" xfId="1742"/>
    <cellStyle name="20% - Accent4 2 4 5 3 4 2" xfId="7105"/>
    <cellStyle name="20% - Accent4 2 4 5 3 5" xfId="7102"/>
    <cellStyle name="20% - Accent4 2 4 5 4" xfId="1743"/>
    <cellStyle name="20% - Accent4 2 4 5 4 2" xfId="7106"/>
    <cellStyle name="20% - Accent4 2 4 5 5" xfId="1744"/>
    <cellStyle name="20% - Accent4 2 4 5 5 2" xfId="7107"/>
    <cellStyle name="20% - Accent4 2 4 5 6" xfId="1745"/>
    <cellStyle name="20% - Accent4 2 4 5 6 2" xfId="7108"/>
    <cellStyle name="20% - Accent4 2 4 5 7" xfId="7097"/>
    <cellStyle name="20% - Accent4 2 4 6" xfId="1746"/>
    <cellStyle name="20% - Accent4 2 4 6 2" xfId="1747"/>
    <cellStyle name="20% - Accent4 2 4 6 2 2" xfId="7110"/>
    <cellStyle name="20% - Accent4 2 4 6 3" xfId="1748"/>
    <cellStyle name="20% - Accent4 2 4 6 3 2" xfId="7111"/>
    <cellStyle name="20% - Accent4 2 4 6 4" xfId="1749"/>
    <cellStyle name="20% - Accent4 2 4 6 4 2" xfId="7112"/>
    <cellStyle name="20% - Accent4 2 4 6 5" xfId="7109"/>
    <cellStyle name="20% - Accent4 2 4 7" xfId="1750"/>
    <cellStyle name="20% - Accent4 2 4 7 2" xfId="1751"/>
    <cellStyle name="20% - Accent4 2 4 7 2 2" xfId="7114"/>
    <cellStyle name="20% - Accent4 2 4 7 3" xfId="1752"/>
    <cellStyle name="20% - Accent4 2 4 7 3 2" xfId="7115"/>
    <cellStyle name="20% - Accent4 2 4 7 4" xfId="1753"/>
    <cellStyle name="20% - Accent4 2 4 7 4 2" xfId="7116"/>
    <cellStyle name="20% - Accent4 2 4 7 5" xfId="7113"/>
    <cellStyle name="20% - Accent4 2 4 8" xfId="1754"/>
    <cellStyle name="20% - Accent4 2 4 8 2" xfId="1755"/>
    <cellStyle name="20% - Accent4 2 4 8 2 2" xfId="7118"/>
    <cellStyle name="20% - Accent4 2 4 8 3" xfId="1756"/>
    <cellStyle name="20% - Accent4 2 4 8 3 2" xfId="7119"/>
    <cellStyle name="20% - Accent4 2 4 8 4" xfId="1757"/>
    <cellStyle name="20% - Accent4 2 4 8 4 2" xfId="7120"/>
    <cellStyle name="20% - Accent4 2 4 8 5" xfId="7117"/>
    <cellStyle name="20% - Accent4 2 4 9" xfId="1758"/>
    <cellStyle name="20% - Accent4 2 4 9 2" xfId="7121"/>
    <cellStyle name="20% - Accent4 2 5" xfId="1759"/>
    <cellStyle name="20% - Accent4 2 5 10" xfId="7122"/>
    <cellStyle name="20% - Accent4 2 5 2" xfId="1760"/>
    <cellStyle name="20% - Accent4 2 5 2 2" xfId="1761"/>
    <cellStyle name="20% - Accent4 2 5 2 2 2" xfId="1762"/>
    <cellStyle name="20% - Accent4 2 5 2 2 2 2" xfId="7125"/>
    <cellStyle name="20% - Accent4 2 5 2 2 3" xfId="1763"/>
    <cellStyle name="20% - Accent4 2 5 2 2 3 2" xfId="7126"/>
    <cellStyle name="20% - Accent4 2 5 2 2 4" xfId="1764"/>
    <cellStyle name="20% - Accent4 2 5 2 2 4 2" xfId="7127"/>
    <cellStyle name="20% - Accent4 2 5 2 2 5" xfId="7124"/>
    <cellStyle name="20% - Accent4 2 5 2 3" xfId="1765"/>
    <cellStyle name="20% - Accent4 2 5 2 3 2" xfId="1766"/>
    <cellStyle name="20% - Accent4 2 5 2 3 2 2" xfId="7129"/>
    <cellStyle name="20% - Accent4 2 5 2 3 3" xfId="1767"/>
    <cellStyle name="20% - Accent4 2 5 2 3 3 2" xfId="7130"/>
    <cellStyle name="20% - Accent4 2 5 2 3 4" xfId="1768"/>
    <cellStyle name="20% - Accent4 2 5 2 3 4 2" xfId="7131"/>
    <cellStyle name="20% - Accent4 2 5 2 3 5" xfId="7128"/>
    <cellStyle name="20% - Accent4 2 5 2 4" xfId="1769"/>
    <cellStyle name="20% - Accent4 2 5 2 4 2" xfId="1770"/>
    <cellStyle name="20% - Accent4 2 5 2 4 2 2" xfId="7133"/>
    <cellStyle name="20% - Accent4 2 5 2 4 3" xfId="1771"/>
    <cellStyle name="20% - Accent4 2 5 2 4 3 2" xfId="7134"/>
    <cellStyle name="20% - Accent4 2 5 2 4 4" xfId="1772"/>
    <cellStyle name="20% - Accent4 2 5 2 4 4 2" xfId="7135"/>
    <cellStyle name="20% - Accent4 2 5 2 4 5" xfId="7132"/>
    <cellStyle name="20% - Accent4 2 5 2 5" xfId="1773"/>
    <cellStyle name="20% - Accent4 2 5 2 5 2" xfId="7136"/>
    <cellStyle name="20% - Accent4 2 5 2 6" xfId="1774"/>
    <cellStyle name="20% - Accent4 2 5 2 6 2" xfId="7137"/>
    <cellStyle name="20% - Accent4 2 5 2 7" xfId="1775"/>
    <cellStyle name="20% - Accent4 2 5 2 7 2" xfId="7138"/>
    <cellStyle name="20% - Accent4 2 5 2 8" xfId="7123"/>
    <cellStyle name="20% - Accent4 2 5 3" xfId="1776"/>
    <cellStyle name="20% - Accent4 2 5 3 2" xfId="1777"/>
    <cellStyle name="20% - Accent4 2 5 3 2 2" xfId="1778"/>
    <cellStyle name="20% - Accent4 2 5 3 2 2 2" xfId="7141"/>
    <cellStyle name="20% - Accent4 2 5 3 2 3" xfId="1779"/>
    <cellStyle name="20% - Accent4 2 5 3 2 3 2" xfId="7142"/>
    <cellStyle name="20% - Accent4 2 5 3 2 4" xfId="1780"/>
    <cellStyle name="20% - Accent4 2 5 3 2 4 2" xfId="7143"/>
    <cellStyle name="20% - Accent4 2 5 3 2 5" xfId="7140"/>
    <cellStyle name="20% - Accent4 2 5 3 3" xfId="1781"/>
    <cellStyle name="20% - Accent4 2 5 3 3 2" xfId="1782"/>
    <cellStyle name="20% - Accent4 2 5 3 3 2 2" xfId="7145"/>
    <cellStyle name="20% - Accent4 2 5 3 3 3" xfId="1783"/>
    <cellStyle name="20% - Accent4 2 5 3 3 3 2" xfId="7146"/>
    <cellStyle name="20% - Accent4 2 5 3 3 4" xfId="1784"/>
    <cellStyle name="20% - Accent4 2 5 3 3 4 2" xfId="7147"/>
    <cellStyle name="20% - Accent4 2 5 3 3 5" xfId="7144"/>
    <cellStyle name="20% - Accent4 2 5 3 4" xfId="1785"/>
    <cellStyle name="20% - Accent4 2 5 3 4 2" xfId="7148"/>
    <cellStyle name="20% - Accent4 2 5 3 5" xfId="1786"/>
    <cellStyle name="20% - Accent4 2 5 3 5 2" xfId="7149"/>
    <cellStyle name="20% - Accent4 2 5 3 6" xfId="1787"/>
    <cellStyle name="20% - Accent4 2 5 3 6 2" xfId="7150"/>
    <cellStyle name="20% - Accent4 2 5 3 7" xfId="7139"/>
    <cellStyle name="20% - Accent4 2 5 4" xfId="1788"/>
    <cellStyle name="20% - Accent4 2 5 4 2" xfId="1789"/>
    <cellStyle name="20% - Accent4 2 5 4 2 2" xfId="7152"/>
    <cellStyle name="20% - Accent4 2 5 4 3" xfId="1790"/>
    <cellStyle name="20% - Accent4 2 5 4 3 2" xfId="7153"/>
    <cellStyle name="20% - Accent4 2 5 4 4" xfId="1791"/>
    <cellStyle name="20% - Accent4 2 5 4 4 2" xfId="7154"/>
    <cellStyle name="20% - Accent4 2 5 4 5" xfId="7151"/>
    <cellStyle name="20% - Accent4 2 5 5" xfId="1792"/>
    <cellStyle name="20% - Accent4 2 5 5 2" xfId="1793"/>
    <cellStyle name="20% - Accent4 2 5 5 2 2" xfId="7156"/>
    <cellStyle name="20% - Accent4 2 5 5 3" xfId="1794"/>
    <cellStyle name="20% - Accent4 2 5 5 3 2" xfId="7157"/>
    <cellStyle name="20% - Accent4 2 5 5 4" xfId="1795"/>
    <cellStyle name="20% - Accent4 2 5 5 4 2" xfId="7158"/>
    <cellStyle name="20% - Accent4 2 5 5 5" xfId="7155"/>
    <cellStyle name="20% - Accent4 2 5 6" xfId="1796"/>
    <cellStyle name="20% - Accent4 2 5 6 2" xfId="1797"/>
    <cellStyle name="20% - Accent4 2 5 6 2 2" xfId="7160"/>
    <cellStyle name="20% - Accent4 2 5 6 3" xfId="1798"/>
    <cellStyle name="20% - Accent4 2 5 6 3 2" xfId="7161"/>
    <cellStyle name="20% - Accent4 2 5 6 4" xfId="1799"/>
    <cellStyle name="20% - Accent4 2 5 6 4 2" xfId="7162"/>
    <cellStyle name="20% - Accent4 2 5 6 5" xfId="7159"/>
    <cellStyle name="20% - Accent4 2 5 7" xfId="1800"/>
    <cellStyle name="20% - Accent4 2 5 7 2" xfId="7163"/>
    <cellStyle name="20% - Accent4 2 5 8" xfId="1801"/>
    <cellStyle name="20% - Accent4 2 5 8 2" xfId="7164"/>
    <cellStyle name="20% - Accent4 2 5 9" xfId="1802"/>
    <cellStyle name="20% - Accent4 2 5 9 2" xfId="7165"/>
    <cellStyle name="20% - Accent4 2 6" xfId="1803"/>
    <cellStyle name="20% - Accent4 2 6 2" xfId="1804"/>
    <cellStyle name="20% - Accent4 2 6 2 2" xfId="1805"/>
    <cellStyle name="20% - Accent4 2 6 2 2 2" xfId="1806"/>
    <cellStyle name="20% - Accent4 2 6 2 2 2 2" xfId="7169"/>
    <cellStyle name="20% - Accent4 2 6 2 2 3" xfId="1807"/>
    <cellStyle name="20% - Accent4 2 6 2 2 3 2" xfId="7170"/>
    <cellStyle name="20% - Accent4 2 6 2 2 4" xfId="1808"/>
    <cellStyle name="20% - Accent4 2 6 2 2 4 2" xfId="7171"/>
    <cellStyle name="20% - Accent4 2 6 2 2 5" xfId="7168"/>
    <cellStyle name="20% - Accent4 2 6 2 3" xfId="1809"/>
    <cellStyle name="20% - Accent4 2 6 2 3 2" xfId="1810"/>
    <cellStyle name="20% - Accent4 2 6 2 3 2 2" xfId="7173"/>
    <cellStyle name="20% - Accent4 2 6 2 3 3" xfId="1811"/>
    <cellStyle name="20% - Accent4 2 6 2 3 3 2" xfId="7174"/>
    <cellStyle name="20% - Accent4 2 6 2 3 4" xfId="1812"/>
    <cellStyle name="20% - Accent4 2 6 2 3 4 2" xfId="7175"/>
    <cellStyle name="20% - Accent4 2 6 2 3 5" xfId="7172"/>
    <cellStyle name="20% - Accent4 2 6 2 4" xfId="1813"/>
    <cellStyle name="20% - Accent4 2 6 2 4 2" xfId="7176"/>
    <cellStyle name="20% - Accent4 2 6 2 5" xfId="1814"/>
    <cellStyle name="20% - Accent4 2 6 2 5 2" xfId="7177"/>
    <cellStyle name="20% - Accent4 2 6 2 6" xfId="1815"/>
    <cellStyle name="20% - Accent4 2 6 2 6 2" xfId="7178"/>
    <cellStyle name="20% - Accent4 2 6 2 7" xfId="7167"/>
    <cellStyle name="20% - Accent4 2 6 3" xfId="1816"/>
    <cellStyle name="20% - Accent4 2 6 3 2" xfId="1817"/>
    <cellStyle name="20% - Accent4 2 6 3 2 2" xfId="7180"/>
    <cellStyle name="20% - Accent4 2 6 3 3" xfId="1818"/>
    <cellStyle name="20% - Accent4 2 6 3 3 2" xfId="7181"/>
    <cellStyle name="20% - Accent4 2 6 3 4" xfId="1819"/>
    <cellStyle name="20% - Accent4 2 6 3 4 2" xfId="7182"/>
    <cellStyle name="20% - Accent4 2 6 3 5" xfId="7179"/>
    <cellStyle name="20% - Accent4 2 6 4" xfId="1820"/>
    <cellStyle name="20% - Accent4 2 6 4 2" xfId="1821"/>
    <cellStyle name="20% - Accent4 2 6 4 2 2" xfId="7184"/>
    <cellStyle name="20% - Accent4 2 6 4 3" xfId="1822"/>
    <cellStyle name="20% - Accent4 2 6 4 3 2" xfId="7185"/>
    <cellStyle name="20% - Accent4 2 6 4 4" xfId="1823"/>
    <cellStyle name="20% - Accent4 2 6 4 4 2" xfId="7186"/>
    <cellStyle name="20% - Accent4 2 6 4 5" xfId="7183"/>
    <cellStyle name="20% - Accent4 2 6 5" xfId="1824"/>
    <cellStyle name="20% - Accent4 2 6 5 2" xfId="1825"/>
    <cellStyle name="20% - Accent4 2 6 5 2 2" xfId="7188"/>
    <cellStyle name="20% - Accent4 2 6 5 3" xfId="1826"/>
    <cellStyle name="20% - Accent4 2 6 5 3 2" xfId="7189"/>
    <cellStyle name="20% - Accent4 2 6 5 4" xfId="1827"/>
    <cellStyle name="20% - Accent4 2 6 5 4 2" xfId="7190"/>
    <cellStyle name="20% - Accent4 2 6 5 5" xfId="7187"/>
    <cellStyle name="20% - Accent4 2 6 6" xfId="1828"/>
    <cellStyle name="20% - Accent4 2 6 6 2" xfId="7191"/>
    <cellStyle name="20% - Accent4 2 6 7" xfId="1829"/>
    <cellStyle name="20% - Accent4 2 6 7 2" xfId="7192"/>
    <cellStyle name="20% - Accent4 2 6 8" xfId="1830"/>
    <cellStyle name="20% - Accent4 2 6 8 2" xfId="7193"/>
    <cellStyle name="20% - Accent4 2 6 9" xfId="7166"/>
    <cellStyle name="20% - Accent4 2 7" xfId="1831"/>
    <cellStyle name="20% - Accent4 2 7 2" xfId="1832"/>
    <cellStyle name="20% - Accent4 2 7 2 2" xfId="1833"/>
    <cellStyle name="20% - Accent4 2 7 2 2 2" xfId="7196"/>
    <cellStyle name="20% - Accent4 2 7 2 3" xfId="1834"/>
    <cellStyle name="20% - Accent4 2 7 2 3 2" xfId="7197"/>
    <cellStyle name="20% - Accent4 2 7 2 4" xfId="1835"/>
    <cellStyle name="20% - Accent4 2 7 2 4 2" xfId="7198"/>
    <cellStyle name="20% - Accent4 2 7 2 5" xfId="7195"/>
    <cellStyle name="20% - Accent4 2 7 3" xfId="1836"/>
    <cellStyle name="20% - Accent4 2 7 3 2" xfId="1837"/>
    <cellStyle name="20% - Accent4 2 7 3 2 2" xfId="7200"/>
    <cellStyle name="20% - Accent4 2 7 3 3" xfId="1838"/>
    <cellStyle name="20% - Accent4 2 7 3 3 2" xfId="7201"/>
    <cellStyle name="20% - Accent4 2 7 3 4" xfId="1839"/>
    <cellStyle name="20% - Accent4 2 7 3 4 2" xfId="7202"/>
    <cellStyle name="20% - Accent4 2 7 3 5" xfId="7199"/>
    <cellStyle name="20% - Accent4 2 7 4" xfId="1840"/>
    <cellStyle name="20% - Accent4 2 7 4 2" xfId="1841"/>
    <cellStyle name="20% - Accent4 2 7 4 2 2" xfId="7204"/>
    <cellStyle name="20% - Accent4 2 7 4 3" xfId="1842"/>
    <cellStyle name="20% - Accent4 2 7 4 3 2" xfId="7205"/>
    <cellStyle name="20% - Accent4 2 7 4 4" xfId="1843"/>
    <cellStyle name="20% - Accent4 2 7 4 4 2" xfId="7206"/>
    <cellStyle name="20% - Accent4 2 7 4 5" xfId="7203"/>
    <cellStyle name="20% - Accent4 2 7 5" xfId="1844"/>
    <cellStyle name="20% - Accent4 2 7 5 2" xfId="7207"/>
    <cellStyle name="20% - Accent4 2 7 6" xfId="1845"/>
    <cellStyle name="20% - Accent4 2 7 6 2" xfId="7208"/>
    <cellStyle name="20% - Accent4 2 7 7" xfId="1846"/>
    <cellStyle name="20% - Accent4 2 7 7 2" xfId="7209"/>
    <cellStyle name="20% - Accent4 2 7 8" xfId="7194"/>
    <cellStyle name="20% - Accent4 2 8" xfId="1847"/>
    <cellStyle name="20% - Accent4 2 8 2" xfId="1848"/>
    <cellStyle name="20% - Accent4 2 8 2 2" xfId="1849"/>
    <cellStyle name="20% - Accent4 2 8 2 2 2" xfId="7212"/>
    <cellStyle name="20% - Accent4 2 8 2 3" xfId="1850"/>
    <cellStyle name="20% - Accent4 2 8 2 3 2" xfId="7213"/>
    <cellStyle name="20% - Accent4 2 8 2 4" xfId="1851"/>
    <cellStyle name="20% - Accent4 2 8 2 4 2" xfId="7214"/>
    <cellStyle name="20% - Accent4 2 8 2 5" xfId="7211"/>
    <cellStyle name="20% - Accent4 2 8 3" xfId="1852"/>
    <cellStyle name="20% - Accent4 2 8 3 2" xfId="1853"/>
    <cellStyle name="20% - Accent4 2 8 3 2 2" xfId="7216"/>
    <cellStyle name="20% - Accent4 2 8 3 3" xfId="1854"/>
    <cellStyle name="20% - Accent4 2 8 3 3 2" xfId="7217"/>
    <cellStyle name="20% - Accent4 2 8 3 4" xfId="1855"/>
    <cellStyle name="20% - Accent4 2 8 3 4 2" xfId="7218"/>
    <cellStyle name="20% - Accent4 2 8 3 5" xfId="7215"/>
    <cellStyle name="20% - Accent4 2 8 4" xfId="1856"/>
    <cellStyle name="20% - Accent4 2 8 4 2" xfId="7219"/>
    <cellStyle name="20% - Accent4 2 8 5" xfId="1857"/>
    <cellStyle name="20% - Accent4 2 8 5 2" xfId="7220"/>
    <cellStyle name="20% - Accent4 2 8 6" xfId="1858"/>
    <cellStyle name="20% - Accent4 2 8 6 2" xfId="7221"/>
    <cellStyle name="20% - Accent4 2 8 7" xfId="7210"/>
    <cellStyle name="20% - Accent4 2 9" xfId="1859"/>
    <cellStyle name="20% - Accent4 2 9 2" xfId="1860"/>
    <cellStyle name="20% - Accent4 2 9 2 2" xfId="7223"/>
    <cellStyle name="20% - Accent4 2 9 3" xfId="1861"/>
    <cellStyle name="20% - Accent4 2 9 3 2" xfId="7224"/>
    <cellStyle name="20% - Accent4 2 9 4" xfId="1862"/>
    <cellStyle name="20% - Accent4 2 9 4 2" xfId="7225"/>
    <cellStyle name="20% - Accent4 2 9 5" xfId="7222"/>
    <cellStyle name="20% - Accent4 3" xfId="6761"/>
    <cellStyle name="20% - Accent5" xfId="1863" builtinId="46" customBuiltin="1"/>
    <cellStyle name="20% - Accent5 2" xfId="1864"/>
    <cellStyle name="20% - Accent5 2 10" xfId="1865"/>
    <cellStyle name="20% - Accent5 2 10 2" xfId="7228"/>
    <cellStyle name="20% - Accent5 2 11" xfId="1866"/>
    <cellStyle name="20% - Accent5 2 11 2" xfId="7229"/>
    <cellStyle name="20% - Accent5 2 12" xfId="7227"/>
    <cellStyle name="20% - Accent5 2 2" xfId="1867"/>
    <cellStyle name="20% - Accent5 2 2 10" xfId="7230"/>
    <cellStyle name="20% - Accent5 2 2 2" xfId="1868"/>
    <cellStyle name="20% - Accent5 2 2 2 2" xfId="1869"/>
    <cellStyle name="20% - Accent5 2 2 2 2 2" xfId="1870"/>
    <cellStyle name="20% - Accent5 2 2 2 2 2 2" xfId="7233"/>
    <cellStyle name="20% - Accent5 2 2 2 2 3" xfId="1871"/>
    <cellStyle name="20% - Accent5 2 2 2 2 3 2" xfId="7234"/>
    <cellStyle name="20% - Accent5 2 2 2 2 4" xfId="1872"/>
    <cellStyle name="20% - Accent5 2 2 2 2 4 2" xfId="7235"/>
    <cellStyle name="20% - Accent5 2 2 2 2 5" xfId="7232"/>
    <cellStyle name="20% - Accent5 2 2 2 3" xfId="1873"/>
    <cellStyle name="20% - Accent5 2 2 2 3 2" xfId="1874"/>
    <cellStyle name="20% - Accent5 2 2 2 3 2 2" xfId="7237"/>
    <cellStyle name="20% - Accent5 2 2 2 3 3" xfId="1875"/>
    <cellStyle name="20% - Accent5 2 2 2 3 3 2" xfId="7238"/>
    <cellStyle name="20% - Accent5 2 2 2 3 4" xfId="1876"/>
    <cellStyle name="20% - Accent5 2 2 2 3 4 2" xfId="7239"/>
    <cellStyle name="20% - Accent5 2 2 2 3 5" xfId="7236"/>
    <cellStyle name="20% - Accent5 2 2 2 4" xfId="1877"/>
    <cellStyle name="20% - Accent5 2 2 2 4 2" xfId="1878"/>
    <cellStyle name="20% - Accent5 2 2 2 4 2 2" xfId="7241"/>
    <cellStyle name="20% - Accent5 2 2 2 4 3" xfId="1879"/>
    <cellStyle name="20% - Accent5 2 2 2 4 3 2" xfId="7242"/>
    <cellStyle name="20% - Accent5 2 2 2 4 4" xfId="1880"/>
    <cellStyle name="20% - Accent5 2 2 2 4 4 2" xfId="7243"/>
    <cellStyle name="20% - Accent5 2 2 2 4 5" xfId="7240"/>
    <cellStyle name="20% - Accent5 2 2 2 5" xfId="1881"/>
    <cellStyle name="20% - Accent5 2 2 2 5 2" xfId="7244"/>
    <cellStyle name="20% - Accent5 2 2 2 6" xfId="1882"/>
    <cellStyle name="20% - Accent5 2 2 2 6 2" xfId="7245"/>
    <cellStyle name="20% - Accent5 2 2 2 7" xfId="1883"/>
    <cellStyle name="20% - Accent5 2 2 2 7 2" xfId="7246"/>
    <cellStyle name="20% - Accent5 2 2 2 8" xfId="7231"/>
    <cellStyle name="20% - Accent5 2 2 3" xfId="1884"/>
    <cellStyle name="20% - Accent5 2 2 3 2" xfId="1885"/>
    <cellStyle name="20% - Accent5 2 2 3 2 2" xfId="1886"/>
    <cellStyle name="20% - Accent5 2 2 3 2 2 2" xfId="7249"/>
    <cellStyle name="20% - Accent5 2 2 3 2 3" xfId="1887"/>
    <cellStyle name="20% - Accent5 2 2 3 2 3 2" xfId="7250"/>
    <cellStyle name="20% - Accent5 2 2 3 2 4" xfId="1888"/>
    <cellStyle name="20% - Accent5 2 2 3 2 4 2" xfId="7251"/>
    <cellStyle name="20% - Accent5 2 2 3 2 5" xfId="7248"/>
    <cellStyle name="20% - Accent5 2 2 3 3" xfId="1889"/>
    <cellStyle name="20% - Accent5 2 2 3 3 2" xfId="1890"/>
    <cellStyle name="20% - Accent5 2 2 3 3 2 2" xfId="7253"/>
    <cellStyle name="20% - Accent5 2 2 3 3 3" xfId="1891"/>
    <cellStyle name="20% - Accent5 2 2 3 3 3 2" xfId="7254"/>
    <cellStyle name="20% - Accent5 2 2 3 3 4" xfId="1892"/>
    <cellStyle name="20% - Accent5 2 2 3 3 4 2" xfId="7255"/>
    <cellStyle name="20% - Accent5 2 2 3 3 5" xfId="7252"/>
    <cellStyle name="20% - Accent5 2 2 3 4" xfId="1893"/>
    <cellStyle name="20% - Accent5 2 2 3 4 2" xfId="7256"/>
    <cellStyle name="20% - Accent5 2 2 3 5" xfId="1894"/>
    <cellStyle name="20% - Accent5 2 2 3 5 2" xfId="7257"/>
    <cellStyle name="20% - Accent5 2 2 3 6" xfId="1895"/>
    <cellStyle name="20% - Accent5 2 2 3 6 2" xfId="7258"/>
    <cellStyle name="20% - Accent5 2 2 3 7" xfId="7247"/>
    <cellStyle name="20% - Accent5 2 2 4" xfId="1896"/>
    <cellStyle name="20% - Accent5 2 2 4 2" xfId="1897"/>
    <cellStyle name="20% - Accent5 2 2 4 2 2" xfId="7260"/>
    <cellStyle name="20% - Accent5 2 2 4 3" xfId="1898"/>
    <cellStyle name="20% - Accent5 2 2 4 3 2" xfId="7261"/>
    <cellStyle name="20% - Accent5 2 2 4 4" xfId="1899"/>
    <cellStyle name="20% - Accent5 2 2 4 4 2" xfId="7262"/>
    <cellStyle name="20% - Accent5 2 2 4 5" xfId="7259"/>
    <cellStyle name="20% - Accent5 2 2 5" xfId="1900"/>
    <cellStyle name="20% - Accent5 2 2 5 2" xfId="1901"/>
    <cellStyle name="20% - Accent5 2 2 5 2 2" xfId="7264"/>
    <cellStyle name="20% - Accent5 2 2 5 3" xfId="1902"/>
    <cellStyle name="20% - Accent5 2 2 5 3 2" xfId="7265"/>
    <cellStyle name="20% - Accent5 2 2 5 4" xfId="1903"/>
    <cellStyle name="20% - Accent5 2 2 5 4 2" xfId="7266"/>
    <cellStyle name="20% - Accent5 2 2 5 5" xfId="7263"/>
    <cellStyle name="20% - Accent5 2 2 6" xfId="1904"/>
    <cellStyle name="20% - Accent5 2 2 6 2" xfId="1905"/>
    <cellStyle name="20% - Accent5 2 2 6 2 2" xfId="7268"/>
    <cellStyle name="20% - Accent5 2 2 6 3" xfId="1906"/>
    <cellStyle name="20% - Accent5 2 2 6 3 2" xfId="7269"/>
    <cellStyle name="20% - Accent5 2 2 6 4" xfId="1907"/>
    <cellStyle name="20% - Accent5 2 2 6 4 2" xfId="7270"/>
    <cellStyle name="20% - Accent5 2 2 6 5" xfId="7267"/>
    <cellStyle name="20% - Accent5 2 2 7" xfId="1908"/>
    <cellStyle name="20% - Accent5 2 2 7 2" xfId="7271"/>
    <cellStyle name="20% - Accent5 2 2 8" xfId="1909"/>
    <cellStyle name="20% - Accent5 2 2 8 2" xfId="7272"/>
    <cellStyle name="20% - Accent5 2 2 9" xfId="1910"/>
    <cellStyle name="20% - Accent5 2 2 9 2" xfId="7273"/>
    <cellStyle name="20% - Accent5 2 3" xfId="1911"/>
    <cellStyle name="20% - Accent5 2 3 2" xfId="1912"/>
    <cellStyle name="20% - Accent5 2 3 2 2" xfId="1913"/>
    <cellStyle name="20% - Accent5 2 3 2 2 2" xfId="1914"/>
    <cellStyle name="20% - Accent5 2 3 2 2 2 2" xfId="7277"/>
    <cellStyle name="20% - Accent5 2 3 2 2 3" xfId="1915"/>
    <cellStyle name="20% - Accent5 2 3 2 2 3 2" xfId="7278"/>
    <cellStyle name="20% - Accent5 2 3 2 2 4" xfId="1916"/>
    <cellStyle name="20% - Accent5 2 3 2 2 4 2" xfId="7279"/>
    <cellStyle name="20% - Accent5 2 3 2 2 5" xfId="7276"/>
    <cellStyle name="20% - Accent5 2 3 2 3" xfId="1917"/>
    <cellStyle name="20% - Accent5 2 3 2 3 2" xfId="1918"/>
    <cellStyle name="20% - Accent5 2 3 2 3 2 2" xfId="7281"/>
    <cellStyle name="20% - Accent5 2 3 2 3 3" xfId="1919"/>
    <cellStyle name="20% - Accent5 2 3 2 3 3 2" xfId="7282"/>
    <cellStyle name="20% - Accent5 2 3 2 3 4" xfId="1920"/>
    <cellStyle name="20% - Accent5 2 3 2 3 4 2" xfId="7283"/>
    <cellStyle name="20% - Accent5 2 3 2 3 5" xfId="7280"/>
    <cellStyle name="20% - Accent5 2 3 2 4" xfId="1921"/>
    <cellStyle name="20% - Accent5 2 3 2 4 2" xfId="7284"/>
    <cellStyle name="20% - Accent5 2 3 2 5" xfId="1922"/>
    <cellStyle name="20% - Accent5 2 3 2 5 2" xfId="7285"/>
    <cellStyle name="20% - Accent5 2 3 2 6" xfId="1923"/>
    <cellStyle name="20% - Accent5 2 3 2 6 2" xfId="7286"/>
    <cellStyle name="20% - Accent5 2 3 2 7" xfId="7275"/>
    <cellStyle name="20% - Accent5 2 3 3" xfId="1924"/>
    <cellStyle name="20% - Accent5 2 3 3 2" xfId="1925"/>
    <cellStyle name="20% - Accent5 2 3 3 2 2" xfId="7288"/>
    <cellStyle name="20% - Accent5 2 3 3 3" xfId="1926"/>
    <cellStyle name="20% - Accent5 2 3 3 3 2" xfId="7289"/>
    <cellStyle name="20% - Accent5 2 3 3 4" xfId="1927"/>
    <cellStyle name="20% - Accent5 2 3 3 4 2" xfId="7290"/>
    <cellStyle name="20% - Accent5 2 3 3 5" xfId="7287"/>
    <cellStyle name="20% - Accent5 2 3 4" xfId="1928"/>
    <cellStyle name="20% - Accent5 2 3 4 2" xfId="1929"/>
    <cellStyle name="20% - Accent5 2 3 4 2 2" xfId="7292"/>
    <cellStyle name="20% - Accent5 2 3 4 3" xfId="1930"/>
    <cellStyle name="20% - Accent5 2 3 4 3 2" xfId="7293"/>
    <cellStyle name="20% - Accent5 2 3 4 4" xfId="1931"/>
    <cellStyle name="20% - Accent5 2 3 4 4 2" xfId="7294"/>
    <cellStyle name="20% - Accent5 2 3 4 5" xfId="7291"/>
    <cellStyle name="20% - Accent5 2 3 5" xfId="1932"/>
    <cellStyle name="20% - Accent5 2 3 5 2" xfId="1933"/>
    <cellStyle name="20% - Accent5 2 3 5 2 2" xfId="7296"/>
    <cellStyle name="20% - Accent5 2 3 5 3" xfId="1934"/>
    <cellStyle name="20% - Accent5 2 3 5 3 2" xfId="7297"/>
    <cellStyle name="20% - Accent5 2 3 5 4" xfId="1935"/>
    <cellStyle name="20% - Accent5 2 3 5 4 2" xfId="7298"/>
    <cellStyle name="20% - Accent5 2 3 5 5" xfId="7295"/>
    <cellStyle name="20% - Accent5 2 3 6" xfId="1936"/>
    <cellStyle name="20% - Accent5 2 3 6 2" xfId="7299"/>
    <cellStyle name="20% - Accent5 2 3 7" xfId="1937"/>
    <cellStyle name="20% - Accent5 2 3 7 2" xfId="7300"/>
    <cellStyle name="20% - Accent5 2 3 8" xfId="1938"/>
    <cellStyle name="20% - Accent5 2 3 8 2" xfId="7301"/>
    <cellStyle name="20% - Accent5 2 3 9" xfId="7274"/>
    <cellStyle name="20% - Accent5 2 4" xfId="1939"/>
    <cellStyle name="20% - Accent5 2 4 2" xfId="1940"/>
    <cellStyle name="20% - Accent5 2 4 2 2" xfId="1941"/>
    <cellStyle name="20% - Accent5 2 4 2 2 2" xfId="7304"/>
    <cellStyle name="20% - Accent5 2 4 2 3" xfId="1942"/>
    <cellStyle name="20% - Accent5 2 4 2 3 2" xfId="7305"/>
    <cellStyle name="20% - Accent5 2 4 2 4" xfId="1943"/>
    <cellStyle name="20% - Accent5 2 4 2 4 2" xfId="7306"/>
    <cellStyle name="20% - Accent5 2 4 2 5" xfId="7303"/>
    <cellStyle name="20% - Accent5 2 4 3" xfId="1944"/>
    <cellStyle name="20% - Accent5 2 4 3 2" xfId="1945"/>
    <cellStyle name="20% - Accent5 2 4 3 2 2" xfId="7308"/>
    <cellStyle name="20% - Accent5 2 4 3 3" xfId="1946"/>
    <cellStyle name="20% - Accent5 2 4 3 3 2" xfId="7309"/>
    <cellStyle name="20% - Accent5 2 4 3 4" xfId="1947"/>
    <cellStyle name="20% - Accent5 2 4 3 4 2" xfId="7310"/>
    <cellStyle name="20% - Accent5 2 4 3 5" xfId="7307"/>
    <cellStyle name="20% - Accent5 2 4 4" xfId="1948"/>
    <cellStyle name="20% - Accent5 2 4 4 2" xfId="1949"/>
    <cellStyle name="20% - Accent5 2 4 4 2 2" xfId="7312"/>
    <cellStyle name="20% - Accent5 2 4 4 3" xfId="1950"/>
    <cellStyle name="20% - Accent5 2 4 4 3 2" xfId="7313"/>
    <cellStyle name="20% - Accent5 2 4 4 4" xfId="1951"/>
    <cellStyle name="20% - Accent5 2 4 4 4 2" xfId="7314"/>
    <cellStyle name="20% - Accent5 2 4 4 5" xfId="7311"/>
    <cellStyle name="20% - Accent5 2 4 5" xfId="1952"/>
    <cellStyle name="20% - Accent5 2 4 5 2" xfId="7315"/>
    <cellStyle name="20% - Accent5 2 4 6" xfId="1953"/>
    <cellStyle name="20% - Accent5 2 4 6 2" xfId="7316"/>
    <cellStyle name="20% - Accent5 2 4 7" xfId="1954"/>
    <cellStyle name="20% - Accent5 2 4 7 2" xfId="7317"/>
    <cellStyle name="20% - Accent5 2 4 8" xfId="7302"/>
    <cellStyle name="20% - Accent5 2 5" xfId="1955"/>
    <cellStyle name="20% - Accent5 2 5 2" xfId="1956"/>
    <cellStyle name="20% - Accent5 2 5 2 2" xfId="1957"/>
    <cellStyle name="20% - Accent5 2 5 2 2 2" xfId="7320"/>
    <cellStyle name="20% - Accent5 2 5 2 3" xfId="1958"/>
    <cellStyle name="20% - Accent5 2 5 2 3 2" xfId="7321"/>
    <cellStyle name="20% - Accent5 2 5 2 4" xfId="1959"/>
    <cellStyle name="20% - Accent5 2 5 2 4 2" xfId="7322"/>
    <cellStyle name="20% - Accent5 2 5 2 5" xfId="7319"/>
    <cellStyle name="20% - Accent5 2 5 3" xfId="1960"/>
    <cellStyle name="20% - Accent5 2 5 3 2" xfId="1961"/>
    <cellStyle name="20% - Accent5 2 5 3 2 2" xfId="7324"/>
    <cellStyle name="20% - Accent5 2 5 3 3" xfId="1962"/>
    <cellStyle name="20% - Accent5 2 5 3 3 2" xfId="7325"/>
    <cellStyle name="20% - Accent5 2 5 3 4" xfId="1963"/>
    <cellStyle name="20% - Accent5 2 5 3 4 2" xfId="7326"/>
    <cellStyle name="20% - Accent5 2 5 3 5" xfId="7323"/>
    <cellStyle name="20% - Accent5 2 5 4" xfId="1964"/>
    <cellStyle name="20% - Accent5 2 5 4 2" xfId="7327"/>
    <cellStyle name="20% - Accent5 2 5 5" xfId="1965"/>
    <cellStyle name="20% - Accent5 2 5 5 2" xfId="7328"/>
    <cellStyle name="20% - Accent5 2 5 6" xfId="1966"/>
    <cellStyle name="20% - Accent5 2 5 6 2" xfId="7329"/>
    <cellStyle name="20% - Accent5 2 5 7" xfId="7318"/>
    <cellStyle name="20% - Accent5 2 6" xfId="1967"/>
    <cellStyle name="20% - Accent5 2 6 2" xfId="1968"/>
    <cellStyle name="20% - Accent5 2 6 2 2" xfId="7331"/>
    <cellStyle name="20% - Accent5 2 6 3" xfId="1969"/>
    <cellStyle name="20% - Accent5 2 6 3 2" xfId="7332"/>
    <cellStyle name="20% - Accent5 2 6 4" xfId="1970"/>
    <cellStyle name="20% - Accent5 2 6 4 2" xfId="7333"/>
    <cellStyle name="20% - Accent5 2 6 5" xfId="7330"/>
    <cellStyle name="20% - Accent5 2 7" xfId="1971"/>
    <cellStyle name="20% - Accent5 2 7 2" xfId="1972"/>
    <cellStyle name="20% - Accent5 2 7 2 2" xfId="7335"/>
    <cellStyle name="20% - Accent5 2 7 3" xfId="1973"/>
    <cellStyle name="20% - Accent5 2 7 3 2" xfId="7336"/>
    <cellStyle name="20% - Accent5 2 7 4" xfId="1974"/>
    <cellStyle name="20% - Accent5 2 7 4 2" xfId="7337"/>
    <cellStyle name="20% - Accent5 2 7 5" xfId="7334"/>
    <cellStyle name="20% - Accent5 2 8" xfId="1975"/>
    <cellStyle name="20% - Accent5 2 8 2" xfId="1976"/>
    <cellStyle name="20% - Accent5 2 8 2 2" xfId="7339"/>
    <cellStyle name="20% - Accent5 2 8 3" xfId="1977"/>
    <cellStyle name="20% - Accent5 2 8 3 2" xfId="7340"/>
    <cellStyle name="20% - Accent5 2 8 4" xfId="1978"/>
    <cellStyle name="20% - Accent5 2 8 4 2" xfId="7341"/>
    <cellStyle name="20% - Accent5 2 8 5" xfId="7338"/>
    <cellStyle name="20% - Accent5 2 9" xfId="1979"/>
    <cellStyle name="20% - Accent5 2 9 2" xfId="7342"/>
    <cellStyle name="20% - Accent5 3" xfId="1980"/>
    <cellStyle name="20% - Accent5 3 10" xfId="7343"/>
    <cellStyle name="20% - Accent5 3 2" xfId="1981"/>
    <cellStyle name="20% - Accent5 3 2 2" xfId="1982"/>
    <cellStyle name="20% - Accent5 3 2 2 2" xfId="1983"/>
    <cellStyle name="20% - Accent5 3 2 2 2 2" xfId="7346"/>
    <cellStyle name="20% - Accent5 3 2 2 3" xfId="1984"/>
    <cellStyle name="20% - Accent5 3 2 2 3 2" xfId="7347"/>
    <cellStyle name="20% - Accent5 3 2 2 4" xfId="1985"/>
    <cellStyle name="20% - Accent5 3 2 2 4 2" xfId="7348"/>
    <cellStyle name="20% - Accent5 3 2 2 5" xfId="7345"/>
    <cellStyle name="20% - Accent5 3 2 3" xfId="1986"/>
    <cellStyle name="20% - Accent5 3 2 3 2" xfId="1987"/>
    <cellStyle name="20% - Accent5 3 2 3 2 2" xfId="7350"/>
    <cellStyle name="20% - Accent5 3 2 3 3" xfId="1988"/>
    <cellStyle name="20% - Accent5 3 2 3 3 2" xfId="7351"/>
    <cellStyle name="20% - Accent5 3 2 3 4" xfId="1989"/>
    <cellStyle name="20% - Accent5 3 2 3 4 2" xfId="7352"/>
    <cellStyle name="20% - Accent5 3 2 3 5" xfId="7349"/>
    <cellStyle name="20% - Accent5 3 2 4" xfId="1990"/>
    <cellStyle name="20% - Accent5 3 2 4 2" xfId="1991"/>
    <cellStyle name="20% - Accent5 3 2 4 2 2" xfId="7354"/>
    <cellStyle name="20% - Accent5 3 2 4 3" xfId="1992"/>
    <cellStyle name="20% - Accent5 3 2 4 3 2" xfId="7355"/>
    <cellStyle name="20% - Accent5 3 2 4 4" xfId="1993"/>
    <cellStyle name="20% - Accent5 3 2 4 4 2" xfId="7356"/>
    <cellStyle name="20% - Accent5 3 2 4 5" xfId="7353"/>
    <cellStyle name="20% - Accent5 3 2 5" xfId="1994"/>
    <cellStyle name="20% - Accent5 3 2 5 2" xfId="7357"/>
    <cellStyle name="20% - Accent5 3 2 6" xfId="1995"/>
    <cellStyle name="20% - Accent5 3 2 6 2" xfId="7358"/>
    <cellStyle name="20% - Accent5 3 2 7" xfId="1996"/>
    <cellStyle name="20% - Accent5 3 2 7 2" xfId="7359"/>
    <cellStyle name="20% - Accent5 3 2 8" xfId="7344"/>
    <cellStyle name="20% - Accent5 3 3" xfId="1997"/>
    <cellStyle name="20% - Accent5 3 3 2" xfId="1998"/>
    <cellStyle name="20% - Accent5 3 3 2 2" xfId="1999"/>
    <cellStyle name="20% - Accent5 3 3 2 2 2" xfId="7362"/>
    <cellStyle name="20% - Accent5 3 3 2 3" xfId="2000"/>
    <cellStyle name="20% - Accent5 3 3 2 3 2" xfId="7363"/>
    <cellStyle name="20% - Accent5 3 3 2 4" xfId="2001"/>
    <cellStyle name="20% - Accent5 3 3 2 4 2" xfId="7364"/>
    <cellStyle name="20% - Accent5 3 3 2 5" xfId="7361"/>
    <cellStyle name="20% - Accent5 3 3 3" xfId="2002"/>
    <cellStyle name="20% - Accent5 3 3 3 2" xfId="2003"/>
    <cellStyle name="20% - Accent5 3 3 3 2 2" xfId="7366"/>
    <cellStyle name="20% - Accent5 3 3 3 3" xfId="2004"/>
    <cellStyle name="20% - Accent5 3 3 3 3 2" xfId="7367"/>
    <cellStyle name="20% - Accent5 3 3 3 4" xfId="2005"/>
    <cellStyle name="20% - Accent5 3 3 3 4 2" xfId="7368"/>
    <cellStyle name="20% - Accent5 3 3 3 5" xfId="7365"/>
    <cellStyle name="20% - Accent5 3 3 4" xfId="2006"/>
    <cellStyle name="20% - Accent5 3 3 4 2" xfId="7369"/>
    <cellStyle name="20% - Accent5 3 3 5" xfId="2007"/>
    <cellStyle name="20% - Accent5 3 3 5 2" xfId="7370"/>
    <cellStyle name="20% - Accent5 3 3 6" xfId="2008"/>
    <cellStyle name="20% - Accent5 3 3 6 2" xfId="7371"/>
    <cellStyle name="20% - Accent5 3 3 7" xfId="7360"/>
    <cellStyle name="20% - Accent5 3 4" xfId="2009"/>
    <cellStyle name="20% - Accent5 3 4 2" xfId="2010"/>
    <cellStyle name="20% - Accent5 3 4 2 2" xfId="7373"/>
    <cellStyle name="20% - Accent5 3 4 3" xfId="2011"/>
    <cellStyle name="20% - Accent5 3 4 3 2" xfId="7374"/>
    <cellStyle name="20% - Accent5 3 4 4" xfId="2012"/>
    <cellStyle name="20% - Accent5 3 4 4 2" xfId="7375"/>
    <cellStyle name="20% - Accent5 3 4 5" xfId="7372"/>
    <cellStyle name="20% - Accent5 3 5" xfId="2013"/>
    <cellStyle name="20% - Accent5 3 5 2" xfId="2014"/>
    <cellStyle name="20% - Accent5 3 5 2 2" xfId="7377"/>
    <cellStyle name="20% - Accent5 3 5 3" xfId="2015"/>
    <cellStyle name="20% - Accent5 3 5 3 2" xfId="7378"/>
    <cellStyle name="20% - Accent5 3 5 4" xfId="2016"/>
    <cellStyle name="20% - Accent5 3 5 4 2" xfId="7379"/>
    <cellStyle name="20% - Accent5 3 5 5" xfId="7376"/>
    <cellStyle name="20% - Accent5 3 6" xfId="2017"/>
    <cellStyle name="20% - Accent5 3 6 2" xfId="2018"/>
    <cellStyle name="20% - Accent5 3 6 2 2" xfId="7381"/>
    <cellStyle name="20% - Accent5 3 6 3" xfId="2019"/>
    <cellStyle name="20% - Accent5 3 6 3 2" xfId="7382"/>
    <cellStyle name="20% - Accent5 3 6 4" xfId="2020"/>
    <cellStyle name="20% - Accent5 3 6 4 2" xfId="7383"/>
    <cellStyle name="20% - Accent5 3 6 5" xfId="7380"/>
    <cellStyle name="20% - Accent5 3 7" xfId="2021"/>
    <cellStyle name="20% - Accent5 3 7 2" xfId="7384"/>
    <cellStyle name="20% - Accent5 3 8" xfId="2022"/>
    <cellStyle name="20% - Accent5 3 8 2" xfId="7385"/>
    <cellStyle name="20% - Accent5 3 9" xfId="2023"/>
    <cellStyle name="20% - Accent5 3 9 2" xfId="7386"/>
    <cellStyle name="20% - Accent5 4" xfId="2024"/>
    <cellStyle name="20% - Accent5 4 2" xfId="2025"/>
    <cellStyle name="20% - Accent5 4 2 2" xfId="2026"/>
    <cellStyle name="20% - Accent5 4 2 2 2" xfId="2027"/>
    <cellStyle name="20% - Accent5 4 2 2 2 2" xfId="7390"/>
    <cellStyle name="20% - Accent5 4 2 2 3" xfId="2028"/>
    <cellStyle name="20% - Accent5 4 2 2 3 2" xfId="7391"/>
    <cellStyle name="20% - Accent5 4 2 2 4" xfId="2029"/>
    <cellStyle name="20% - Accent5 4 2 2 4 2" xfId="7392"/>
    <cellStyle name="20% - Accent5 4 2 2 5" xfId="7389"/>
    <cellStyle name="20% - Accent5 4 2 3" xfId="2030"/>
    <cellStyle name="20% - Accent5 4 2 3 2" xfId="2031"/>
    <cellStyle name="20% - Accent5 4 2 3 2 2" xfId="7394"/>
    <cellStyle name="20% - Accent5 4 2 3 3" xfId="2032"/>
    <cellStyle name="20% - Accent5 4 2 3 3 2" xfId="7395"/>
    <cellStyle name="20% - Accent5 4 2 3 4" xfId="2033"/>
    <cellStyle name="20% - Accent5 4 2 3 4 2" xfId="7396"/>
    <cellStyle name="20% - Accent5 4 2 3 5" xfId="7393"/>
    <cellStyle name="20% - Accent5 4 2 4" xfId="2034"/>
    <cellStyle name="20% - Accent5 4 2 4 2" xfId="7397"/>
    <cellStyle name="20% - Accent5 4 2 5" xfId="2035"/>
    <cellStyle name="20% - Accent5 4 2 5 2" xfId="7398"/>
    <cellStyle name="20% - Accent5 4 2 6" xfId="2036"/>
    <cellStyle name="20% - Accent5 4 2 6 2" xfId="7399"/>
    <cellStyle name="20% - Accent5 4 2 7" xfId="7388"/>
    <cellStyle name="20% - Accent5 4 3" xfId="2037"/>
    <cellStyle name="20% - Accent5 4 3 2" xfId="2038"/>
    <cellStyle name="20% - Accent5 4 3 2 2" xfId="7401"/>
    <cellStyle name="20% - Accent5 4 3 3" xfId="2039"/>
    <cellStyle name="20% - Accent5 4 3 3 2" xfId="7402"/>
    <cellStyle name="20% - Accent5 4 3 4" xfId="2040"/>
    <cellStyle name="20% - Accent5 4 3 4 2" xfId="7403"/>
    <cellStyle name="20% - Accent5 4 3 5" xfId="7400"/>
    <cellStyle name="20% - Accent5 4 4" xfId="2041"/>
    <cellStyle name="20% - Accent5 4 4 2" xfId="2042"/>
    <cellStyle name="20% - Accent5 4 4 2 2" xfId="7405"/>
    <cellStyle name="20% - Accent5 4 4 3" xfId="2043"/>
    <cellStyle name="20% - Accent5 4 4 3 2" xfId="7406"/>
    <cellStyle name="20% - Accent5 4 4 4" xfId="2044"/>
    <cellStyle name="20% - Accent5 4 4 4 2" xfId="7407"/>
    <cellStyle name="20% - Accent5 4 4 5" xfId="7404"/>
    <cellStyle name="20% - Accent5 4 5" xfId="2045"/>
    <cellStyle name="20% - Accent5 4 5 2" xfId="2046"/>
    <cellStyle name="20% - Accent5 4 5 2 2" xfId="7409"/>
    <cellStyle name="20% - Accent5 4 5 3" xfId="2047"/>
    <cellStyle name="20% - Accent5 4 5 3 2" xfId="7410"/>
    <cellStyle name="20% - Accent5 4 5 4" xfId="2048"/>
    <cellStyle name="20% - Accent5 4 5 4 2" xfId="7411"/>
    <cellStyle name="20% - Accent5 4 5 5" xfId="7408"/>
    <cellStyle name="20% - Accent5 4 6" xfId="2049"/>
    <cellStyle name="20% - Accent5 4 6 2" xfId="7412"/>
    <cellStyle name="20% - Accent5 4 7" xfId="2050"/>
    <cellStyle name="20% - Accent5 4 7 2" xfId="7413"/>
    <cellStyle name="20% - Accent5 4 8" xfId="2051"/>
    <cellStyle name="20% - Accent5 4 8 2" xfId="7414"/>
    <cellStyle name="20% - Accent5 4 9" xfId="7387"/>
    <cellStyle name="20% - Accent5 5" xfId="2052"/>
    <cellStyle name="20% - Accent5 5 2" xfId="2053"/>
    <cellStyle name="20% - Accent5 5 2 2" xfId="2054"/>
    <cellStyle name="20% - Accent5 5 2 2 2" xfId="7417"/>
    <cellStyle name="20% - Accent5 5 2 3" xfId="2055"/>
    <cellStyle name="20% - Accent5 5 2 3 2" xfId="7418"/>
    <cellStyle name="20% - Accent5 5 2 4" xfId="2056"/>
    <cellStyle name="20% - Accent5 5 2 4 2" xfId="7419"/>
    <cellStyle name="20% - Accent5 5 2 5" xfId="7416"/>
    <cellStyle name="20% - Accent5 5 3" xfId="2057"/>
    <cellStyle name="20% - Accent5 5 3 2" xfId="2058"/>
    <cellStyle name="20% - Accent5 5 3 2 2" xfId="7421"/>
    <cellStyle name="20% - Accent5 5 3 3" xfId="2059"/>
    <cellStyle name="20% - Accent5 5 3 3 2" xfId="7422"/>
    <cellStyle name="20% - Accent5 5 3 4" xfId="2060"/>
    <cellStyle name="20% - Accent5 5 3 4 2" xfId="7423"/>
    <cellStyle name="20% - Accent5 5 3 5" xfId="7420"/>
    <cellStyle name="20% - Accent5 5 4" xfId="2061"/>
    <cellStyle name="20% - Accent5 5 4 2" xfId="2062"/>
    <cellStyle name="20% - Accent5 5 4 2 2" xfId="7425"/>
    <cellStyle name="20% - Accent5 5 4 3" xfId="2063"/>
    <cellStyle name="20% - Accent5 5 4 3 2" xfId="7426"/>
    <cellStyle name="20% - Accent5 5 4 4" xfId="2064"/>
    <cellStyle name="20% - Accent5 5 4 4 2" xfId="7427"/>
    <cellStyle name="20% - Accent5 5 4 5" xfId="7424"/>
    <cellStyle name="20% - Accent5 5 5" xfId="2065"/>
    <cellStyle name="20% - Accent5 5 5 2" xfId="7428"/>
    <cellStyle name="20% - Accent5 5 6" xfId="2066"/>
    <cellStyle name="20% - Accent5 5 6 2" xfId="7429"/>
    <cellStyle name="20% - Accent5 5 7" xfId="2067"/>
    <cellStyle name="20% - Accent5 5 7 2" xfId="7430"/>
    <cellStyle name="20% - Accent5 5 8" xfId="7415"/>
    <cellStyle name="20% - Accent5 6" xfId="2068"/>
    <cellStyle name="20% - Accent5 6 2" xfId="2069"/>
    <cellStyle name="20% - Accent5 6 2 2" xfId="2070"/>
    <cellStyle name="20% - Accent5 6 2 2 2" xfId="7433"/>
    <cellStyle name="20% - Accent5 6 2 3" xfId="2071"/>
    <cellStyle name="20% - Accent5 6 2 3 2" xfId="7434"/>
    <cellStyle name="20% - Accent5 6 2 4" xfId="2072"/>
    <cellStyle name="20% - Accent5 6 2 4 2" xfId="7435"/>
    <cellStyle name="20% - Accent5 6 2 5" xfId="7432"/>
    <cellStyle name="20% - Accent5 6 3" xfId="2073"/>
    <cellStyle name="20% - Accent5 6 3 2" xfId="2074"/>
    <cellStyle name="20% - Accent5 6 3 2 2" xfId="7437"/>
    <cellStyle name="20% - Accent5 6 3 3" xfId="2075"/>
    <cellStyle name="20% - Accent5 6 3 3 2" xfId="7438"/>
    <cellStyle name="20% - Accent5 6 3 4" xfId="2076"/>
    <cellStyle name="20% - Accent5 6 3 4 2" xfId="7439"/>
    <cellStyle name="20% - Accent5 6 3 5" xfId="7436"/>
    <cellStyle name="20% - Accent5 6 4" xfId="2077"/>
    <cellStyle name="20% - Accent5 6 4 2" xfId="7440"/>
    <cellStyle name="20% - Accent5 6 5" xfId="2078"/>
    <cellStyle name="20% - Accent5 6 5 2" xfId="7441"/>
    <cellStyle name="20% - Accent5 6 6" xfId="2079"/>
    <cellStyle name="20% - Accent5 6 6 2" xfId="7442"/>
    <cellStyle name="20% - Accent5 6 7" xfId="7431"/>
    <cellStyle name="20% - Accent5 7" xfId="2080"/>
    <cellStyle name="20% - Accent5 7 2" xfId="2081"/>
    <cellStyle name="20% - Accent5 7 2 2" xfId="7444"/>
    <cellStyle name="20% - Accent5 7 3" xfId="2082"/>
    <cellStyle name="20% - Accent5 7 3 2" xfId="7445"/>
    <cellStyle name="20% - Accent5 7 4" xfId="2083"/>
    <cellStyle name="20% - Accent5 7 4 2" xfId="7446"/>
    <cellStyle name="20% - Accent5 7 5" xfId="7443"/>
    <cellStyle name="20% - Accent5 8" xfId="2084"/>
    <cellStyle name="20% - Accent5 8 2" xfId="2085"/>
    <cellStyle name="20% - Accent5 8 2 2" xfId="7448"/>
    <cellStyle name="20% - Accent5 8 3" xfId="2086"/>
    <cellStyle name="20% - Accent5 8 3 2" xfId="7449"/>
    <cellStyle name="20% - Accent5 8 4" xfId="2087"/>
    <cellStyle name="20% - Accent5 8 4 2" xfId="7450"/>
    <cellStyle name="20% - Accent5 8 5" xfId="7447"/>
    <cellStyle name="20% - Accent5 9" xfId="7226"/>
    <cellStyle name="20% - Accent6" xfId="2088" builtinId="50" customBuiltin="1"/>
    <cellStyle name="20% - Accent6 2" xfId="2089"/>
    <cellStyle name="20% - Accent6 2 10" xfId="2090"/>
    <cellStyle name="20% - Accent6 2 10 2" xfId="7453"/>
    <cellStyle name="20% - Accent6 2 11" xfId="2091"/>
    <cellStyle name="20% - Accent6 2 11 2" xfId="7454"/>
    <cellStyle name="20% - Accent6 2 12" xfId="7452"/>
    <cellStyle name="20% - Accent6 2 2" xfId="2092"/>
    <cellStyle name="20% - Accent6 2 2 10" xfId="7455"/>
    <cellStyle name="20% - Accent6 2 2 2" xfId="2093"/>
    <cellStyle name="20% - Accent6 2 2 2 2" xfId="2094"/>
    <cellStyle name="20% - Accent6 2 2 2 2 2" xfId="2095"/>
    <cellStyle name="20% - Accent6 2 2 2 2 2 2" xfId="7458"/>
    <cellStyle name="20% - Accent6 2 2 2 2 3" xfId="2096"/>
    <cellStyle name="20% - Accent6 2 2 2 2 3 2" xfId="7459"/>
    <cellStyle name="20% - Accent6 2 2 2 2 4" xfId="2097"/>
    <cellStyle name="20% - Accent6 2 2 2 2 4 2" xfId="7460"/>
    <cellStyle name="20% - Accent6 2 2 2 2 5" xfId="7457"/>
    <cellStyle name="20% - Accent6 2 2 2 3" xfId="2098"/>
    <cellStyle name="20% - Accent6 2 2 2 3 2" xfId="2099"/>
    <cellStyle name="20% - Accent6 2 2 2 3 2 2" xfId="7462"/>
    <cellStyle name="20% - Accent6 2 2 2 3 3" xfId="2100"/>
    <cellStyle name="20% - Accent6 2 2 2 3 3 2" xfId="7463"/>
    <cellStyle name="20% - Accent6 2 2 2 3 4" xfId="2101"/>
    <cellStyle name="20% - Accent6 2 2 2 3 4 2" xfId="7464"/>
    <cellStyle name="20% - Accent6 2 2 2 3 5" xfId="7461"/>
    <cellStyle name="20% - Accent6 2 2 2 4" xfId="2102"/>
    <cellStyle name="20% - Accent6 2 2 2 4 2" xfId="2103"/>
    <cellStyle name="20% - Accent6 2 2 2 4 2 2" xfId="7466"/>
    <cellStyle name="20% - Accent6 2 2 2 4 3" xfId="2104"/>
    <cellStyle name="20% - Accent6 2 2 2 4 3 2" xfId="7467"/>
    <cellStyle name="20% - Accent6 2 2 2 4 4" xfId="2105"/>
    <cellStyle name="20% - Accent6 2 2 2 4 4 2" xfId="7468"/>
    <cellStyle name="20% - Accent6 2 2 2 4 5" xfId="7465"/>
    <cellStyle name="20% - Accent6 2 2 2 5" xfId="2106"/>
    <cellStyle name="20% - Accent6 2 2 2 5 2" xfId="7469"/>
    <cellStyle name="20% - Accent6 2 2 2 6" xfId="2107"/>
    <cellStyle name="20% - Accent6 2 2 2 6 2" xfId="7470"/>
    <cellStyle name="20% - Accent6 2 2 2 7" xfId="2108"/>
    <cellStyle name="20% - Accent6 2 2 2 7 2" xfId="7471"/>
    <cellStyle name="20% - Accent6 2 2 2 8" xfId="7456"/>
    <cellStyle name="20% - Accent6 2 2 3" xfId="2109"/>
    <cellStyle name="20% - Accent6 2 2 3 2" xfId="2110"/>
    <cellStyle name="20% - Accent6 2 2 3 2 2" xfId="2111"/>
    <cellStyle name="20% - Accent6 2 2 3 2 2 2" xfId="7474"/>
    <cellStyle name="20% - Accent6 2 2 3 2 3" xfId="2112"/>
    <cellStyle name="20% - Accent6 2 2 3 2 3 2" xfId="7475"/>
    <cellStyle name="20% - Accent6 2 2 3 2 4" xfId="2113"/>
    <cellStyle name="20% - Accent6 2 2 3 2 4 2" xfId="7476"/>
    <cellStyle name="20% - Accent6 2 2 3 2 5" xfId="7473"/>
    <cellStyle name="20% - Accent6 2 2 3 3" xfId="2114"/>
    <cellStyle name="20% - Accent6 2 2 3 3 2" xfId="2115"/>
    <cellStyle name="20% - Accent6 2 2 3 3 2 2" xfId="7478"/>
    <cellStyle name="20% - Accent6 2 2 3 3 3" xfId="2116"/>
    <cellStyle name="20% - Accent6 2 2 3 3 3 2" xfId="7479"/>
    <cellStyle name="20% - Accent6 2 2 3 3 4" xfId="2117"/>
    <cellStyle name="20% - Accent6 2 2 3 3 4 2" xfId="7480"/>
    <cellStyle name="20% - Accent6 2 2 3 3 5" xfId="7477"/>
    <cellStyle name="20% - Accent6 2 2 3 4" xfId="2118"/>
    <cellStyle name="20% - Accent6 2 2 3 4 2" xfId="7481"/>
    <cellStyle name="20% - Accent6 2 2 3 5" xfId="2119"/>
    <cellStyle name="20% - Accent6 2 2 3 5 2" xfId="7482"/>
    <cellStyle name="20% - Accent6 2 2 3 6" xfId="2120"/>
    <cellStyle name="20% - Accent6 2 2 3 6 2" xfId="7483"/>
    <cellStyle name="20% - Accent6 2 2 3 7" xfId="7472"/>
    <cellStyle name="20% - Accent6 2 2 4" xfId="2121"/>
    <cellStyle name="20% - Accent6 2 2 4 2" xfId="2122"/>
    <cellStyle name="20% - Accent6 2 2 4 2 2" xfId="7485"/>
    <cellStyle name="20% - Accent6 2 2 4 3" xfId="2123"/>
    <cellStyle name="20% - Accent6 2 2 4 3 2" xfId="7486"/>
    <cellStyle name="20% - Accent6 2 2 4 4" xfId="2124"/>
    <cellStyle name="20% - Accent6 2 2 4 4 2" xfId="7487"/>
    <cellStyle name="20% - Accent6 2 2 4 5" xfId="7484"/>
    <cellStyle name="20% - Accent6 2 2 5" xfId="2125"/>
    <cellStyle name="20% - Accent6 2 2 5 2" xfId="2126"/>
    <cellStyle name="20% - Accent6 2 2 5 2 2" xfId="7489"/>
    <cellStyle name="20% - Accent6 2 2 5 3" xfId="2127"/>
    <cellStyle name="20% - Accent6 2 2 5 3 2" xfId="7490"/>
    <cellStyle name="20% - Accent6 2 2 5 4" xfId="2128"/>
    <cellStyle name="20% - Accent6 2 2 5 4 2" xfId="7491"/>
    <cellStyle name="20% - Accent6 2 2 5 5" xfId="7488"/>
    <cellStyle name="20% - Accent6 2 2 6" xfId="2129"/>
    <cellStyle name="20% - Accent6 2 2 6 2" xfId="2130"/>
    <cellStyle name="20% - Accent6 2 2 6 2 2" xfId="7493"/>
    <cellStyle name="20% - Accent6 2 2 6 3" xfId="2131"/>
    <cellStyle name="20% - Accent6 2 2 6 3 2" xfId="7494"/>
    <cellStyle name="20% - Accent6 2 2 6 4" xfId="2132"/>
    <cellStyle name="20% - Accent6 2 2 6 4 2" xfId="7495"/>
    <cellStyle name="20% - Accent6 2 2 6 5" xfId="7492"/>
    <cellStyle name="20% - Accent6 2 2 7" xfId="2133"/>
    <cellStyle name="20% - Accent6 2 2 7 2" xfId="7496"/>
    <cellStyle name="20% - Accent6 2 2 8" xfId="2134"/>
    <cellStyle name="20% - Accent6 2 2 8 2" xfId="7497"/>
    <cellStyle name="20% - Accent6 2 2 9" xfId="2135"/>
    <cellStyle name="20% - Accent6 2 2 9 2" xfId="7498"/>
    <cellStyle name="20% - Accent6 2 3" xfId="2136"/>
    <cellStyle name="20% - Accent6 2 3 2" xfId="2137"/>
    <cellStyle name="20% - Accent6 2 3 2 2" xfId="2138"/>
    <cellStyle name="20% - Accent6 2 3 2 2 2" xfId="2139"/>
    <cellStyle name="20% - Accent6 2 3 2 2 2 2" xfId="7502"/>
    <cellStyle name="20% - Accent6 2 3 2 2 3" xfId="2140"/>
    <cellStyle name="20% - Accent6 2 3 2 2 3 2" xfId="7503"/>
    <cellStyle name="20% - Accent6 2 3 2 2 4" xfId="2141"/>
    <cellStyle name="20% - Accent6 2 3 2 2 4 2" xfId="7504"/>
    <cellStyle name="20% - Accent6 2 3 2 2 5" xfId="7501"/>
    <cellStyle name="20% - Accent6 2 3 2 3" xfId="2142"/>
    <cellStyle name="20% - Accent6 2 3 2 3 2" xfId="2143"/>
    <cellStyle name="20% - Accent6 2 3 2 3 2 2" xfId="7506"/>
    <cellStyle name="20% - Accent6 2 3 2 3 3" xfId="2144"/>
    <cellStyle name="20% - Accent6 2 3 2 3 3 2" xfId="7507"/>
    <cellStyle name="20% - Accent6 2 3 2 3 4" xfId="2145"/>
    <cellStyle name="20% - Accent6 2 3 2 3 4 2" xfId="7508"/>
    <cellStyle name="20% - Accent6 2 3 2 3 5" xfId="7505"/>
    <cellStyle name="20% - Accent6 2 3 2 4" xfId="2146"/>
    <cellStyle name="20% - Accent6 2 3 2 4 2" xfId="7509"/>
    <cellStyle name="20% - Accent6 2 3 2 5" xfId="2147"/>
    <cellStyle name="20% - Accent6 2 3 2 5 2" xfId="7510"/>
    <cellStyle name="20% - Accent6 2 3 2 6" xfId="2148"/>
    <cellStyle name="20% - Accent6 2 3 2 6 2" xfId="7511"/>
    <cellStyle name="20% - Accent6 2 3 2 7" xfId="7500"/>
    <cellStyle name="20% - Accent6 2 3 3" xfId="2149"/>
    <cellStyle name="20% - Accent6 2 3 3 2" xfId="2150"/>
    <cellStyle name="20% - Accent6 2 3 3 2 2" xfId="7513"/>
    <cellStyle name="20% - Accent6 2 3 3 3" xfId="2151"/>
    <cellStyle name="20% - Accent6 2 3 3 3 2" xfId="7514"/>
    <cellStyle name="20% - Accent6 2 3 3 4" xfId="2152"/>
    <cellStyle name="20% - Accent6 2 3 3 4 2" xfId="7515"/>
    <cellStyle name="20% - Accent6 2 3 3 5" xfId="7512"/>
    <cellStyle name="20% - Accent6 2 3 4" xfId="2153"/>
    <cellStyle name="20% - Accent6 2 3 4 2" xfId="2154"/>
    <cellStyle name="20% - Accent6 2 3 4 2 2" xfId="7517"/>
    <cellStyle name="20% - Accent6 2 3 4 3" xfId="2155"/>
    <cellStyle name="20% - Accent6 2 3 4 3 2" xfId="7518"/>
    <cellStyle name="20% - Accent6 2 3 4 4" xfId="2156"/>
    <cellStyle name="20% - Accent6 2 3 4 4 2" xfId="7519"/>
    <cellStyle name="20% - Accent6 2 3 4 5" xfId="7516"/>
    <cellStyle name="20% - Accent6 2 3 5" xfId="2157"/>
    <cellStyle name="20% - Accent6 2 3 5 2" xfId="2158"/>
    <cellStyle name="20% - Accent6 2 3 5 2 2" xfId="7521"/>
    <cellStyle name="20% - Accent6 2 3 5 3" xfId="2159"/>
    <cellStyle name="20% - Accent6 2 3 5 3 2" xfId="7522"/>
    <cellStyle name="20% - Accent6 2 3 5 4" xfId="2160"/>
    <cellStyle name="20% - Accent6 2 3 5 4 2" xfId="7523"/>
    <cellStyle name="20% - Accent6 2 3 5 5" xfId="7520"/>
    <cellStyle name="20% - Accent6 2 3 6" xfId="2161"/>
    <cellStyle name="20% - Accent6 2 3 6 2" xfId="7524"/>
    <cellStyle name="20% - Accent6 2 3 7" xfId="2162"/>
    <cellStyle name="20% - Accent6 2 3 7 2" xfId="7525"/>
    <cellStyle name="20% - Accent6 2 3 8" xfId="2163"/>
    <cellStyle name="20% - Accent6 2 3 8 2" xfId="7526"/>
    <cellStyle name="20% - Accent6 2 3 9" xfId="7499"/>
    <cellStyle name="20% - Accent6 2 4" xfId="2164"/>
    <cellStyle name="20% - Accent6 2 4 2" xfId="2165"/>
    <cellStyle name="20% - Accent6 2 4 2 2" xfId="2166"/>
    <cellStyle name="20% - Accent6 2 4 2 2 2" xfId="7529"/>
    <cellStyle name="20% - Accent6 2 4 2 3" xfId="2167"/>
    <cellStyle name="20% - Accent6 2 4 2 3 2" xfId="7530"/>
    <cellStyle name="20% - Accent6 2 4 2 4" xfId="2168"/>
    <cellStyle name="20% - Accent6 2 4 2 4 2" xfId="7531"/>
    <cellStyle name="20% - Accent6 2 4 2 5" xfId="7528"/>
    <cellStyle name="20% - Accent6 2 4 3" xfId="2169"/>
    <cellStyle name="20% - Accent6 2 4 3 2" xfId="2170"/>
    <cellStyle name="20% - Accent6 2 4 3 2 2" xfId="7533"/>
    <cellStyle name="20% - Accent6 2 4 3 3" xfId="2171"/>
    <cellStyle name="20% - Accent6 2 4 3 3 2" xfId="7534"/>
    <cellStyle name="20% - Accent6 2 4 3 4" xfId="2172"/>
    <cellStyle name="20% - Accent6 2 4 3 4 2" xfId="7535"/>
    <cellStyle name="20% - Accent6 2 4 3 5" xfId="7532"/>
    <cellStyle name="20% - Accent6 2 4 4" xfId="2173"/>
    <cellStyle name="20% - Accent6 2 4 4 2" xfId="2174"/>
    <cellStyle name="20% - Accent6 2 4 4 2 2" xfId="7537"/>
    <cellStyle name="20% - Accent6 2 4 4 3" xfId="2175"/>
    <cellStyle name="20% - Accent6 2 4 4 3 2" xfId="7538"/>
    <cellStyle name="20% - Accent6 2 4 4 4" xfId="2176"/>
    <cellStyle name="20% - Accent6 2 4 4 4 2" xfId="7539"/>
    <cellStyle name="20% - Accent6 2 4 4 5" xfId="7536"/>
    <cellStyle name="20% - Accent6 2 4 5" xfId="2177"/>
    <cellStyle name="20% - Accent6 2 4 5 2" xfId="7540"/>
    <cellStyle name="20% - Accent6 2 4 6" xfId="2178"/>
    <cellStyle name="20% - Accent6 2 4 6 2" xfId="7541"/>
    <cellStyle name="20% - Accent6 2 4 7" xfId="2179"/>
    <cellStyle name="20% - Accent6 2 4 7 2" xfId="7542"/>
    <cellStyle name="20% - Accent6 2 4 8" xfId="7527"/>
    <cellStyle name="20% - Accent6 2 5" xfId="2180"/>
    <cellStyle name="20% - Accent6 2 5 2" xfId="2181"/>
    <cellStyle name="20% - Accent6 2 5 2 2" xfId="2182"/>
    <cellStyle name="20% - Accent6 2 5 2 2 2" xfId="7545"/>
    <cellStyle name="20% - Accent6 2 5 2 3" xfId="2183"/>
    <cellStyle name="20% - Accent6 2 5 2 3 2" xfId="7546"/>
    <cellStyle name="20% - Accent6 2 5 2 4" xfId="2184"/>
    <cellStyle name="20% - Accent6 2 5 2 4 2" xfId="7547"/>
    <cellStyle name="20% - Accent6 2 5 2 5" xfId="7544"/>
    <cellStyle name="20% - Accent6 2 5 3" xfId="2185"/>
    <cellStyle name="20% - Accent6 2 5 3 2" xfId="2186"/>
    <cellStyle name="20% - Accent6 2 5 3 2 2" xfId="7549"/>
    <cellStyle name="20% - Accent6 2 5 3 3" xfId="2187"/>
    <cellStyle name="20% - Accent6 2 5 3 3 2" xfId="7550"/>
    <cellStyle name="20% - Accent6 2 5 3 4" xfId="2188"/>
    <cellStyle name="20% - Accent6 2 5 3 4 2" xfId="7551"/>
    <cellStyle name="20% - Accent6 2 5 3 5" xfId="7548"/>
    <cellStyle name="20% - Accent6 2 5 4" xfId="2189"/>
    <cellStyle name="20% - Accent6 2 5 4 2" xfId="7552"/>
    <cellStyle name="20% - Accent6 2 5 5" xfId="2190"/>
    <cellStyle name="20% - Accent6 2 5 5 2" xfId="7553"/>
    <cellStyle name="20% - Accent6 2 5 6" xfId="2191"/>
    <cellStyle name="20% - Accent6 2 5 6 2" xfId="7554"/>
    <cellStyle name="20% - Accent6 2 5 7" xfId="7543"/>
    <cellStyle name="20% - Accent6 2 6" xfId="2192"/>
    <cellStyle name="20% - Accent6 2 6 2" xfId="2193"/>
    <cellStyle name="20% - Accent6 2 6 2 2" xfId="7556"/>
    <cellStyle name="20% - Accent6 2 6 3" xfId="2194"/>
    <cellStyle name="20% - Accent6 2 6 3 2" xfId="7557"/>
    <cellStyle name="20% - Accent6 2 6 4" xfId="2195"/>
    <cellStyle name="20% - Accent6 2 6 4 2" xfId="7558"/>
    <cellStyle name="20% - Accent6 2 6 5" xfId="7555"/>
    <cellStyle name="20% - Accent6 2 7" xfId="2196"/>
    <cellStyle name="20% - Accent6 2 7 2" xfId="2197"/>
    <cellStyle name="20% - Accent6 2 7 2 2" xfId="7560"/>
    <cellStyle name="20% - Accent6 2 7 3" xfId="2198"/>
    <cellStyle name="20% - Accent6 2 7 3 2" xfId="7561"/>
    <cellStyle name="20% - Accent6 2 7 4" xfId="2199"/>
    <cellStyle name="20% - Accent6 2 7 4 2" xfId="7562"/>
    <cellStyle name="20% - Accent6 2 7 5" xfId="7559"/>
    <cellStyle name="20% - Accent6 2 8" xfId="2200"/>
    <cellStyle name="20% - Accent6 2 8 2" xfId="2201"/>
    <cellStyle name="20% - Accent6 2 8 2 2" xfId="7564"/>
    <cellStyle name="20% - Accent6 2 8 3" xfId="2202"/>
    <cellStyle name="20% - Accent6 2 8 3 2" xfId="7565"/>
    <cellStyle name="20% - Accent6 2 8 4" xfId="2203"/>
    <cellStyle name="20% - Accent6 2 8 4 2" xfId="7566"/>
    <cellStyle name="20% - Accent6 2 8 5" xfId="7563"/>
    <cellStyle name="20% - Accent6 2 9" xfId="2204"/>
    <cellStyle name="20% - Accent6 2 9 2" xfId="7567"/>
    <cellStyle name="20% - Accent6 3" xfId="2205"/>
    <cellStyle name="20% - Accent6 3 10" xfId="7568"/>
    <cellStyle name="20% - Accent6 3 2" xfId="2206"/>
    <cellStyle name="20% - Accent6 3 2 2" xfId="2207"/>
    <cellStyle name="20% - Accent6 3 2 2 2" xfId="2208"/>
    <cellStyle name="20% - Accent6 3 2 2 2 2" xfId="7571"/>
    <cellStyle name="20% - Accent6 3 2 2 3" xfId="2209"/>
    <cellStyle name="20% - Accent6 3 2 2 3 2" xfId="7572"/>
    <cellStyle name="20% - Accent6 3 2 2 4" xfId="2210"/>
    <cellStyle name="20% - Accent6 3 2 2 4 2" xfId="7573"/>
    <cellStyle name="20% - Accent6 3 2 2 5" xfId="7570"/>
    <cellStyle name="20% - Accent6 3 2 3" xfId="2211"/>
    <cellStyle name="20% - Accent6 3 2 3 2" xfId="2212"/>
    <cellStyle name="20% - Accent6 3 2 3 2 2" xfId="7575"/>
    <cellStyle name="20% - Accent6 3 2 3 3" xfId="2213"/>
    <cellStyle name="20% - Accent6 3 2 3 3 2" xfId="7576"/>
    <cellStyle name="20% - Accent6 3 2 3 4" xfId="2214"/>
    <cellStyle name="20% - Accent6 3 2 3 4 2" xfId="7577"/>
    <cellStyle name="20% - Accent6 3 2 3 5" xfId="7574"/>
    <cellStyle name="20% - Accent6 3 2 4" xfId="2215"/>
    <cellStyle name="20% - Accent6 3 2 4 2" xfId="2216"/>
    <cellStyle name="20% - Accent6 3 2 4 2 2" xfId="7579"/>
    <cellStyle name="20% - Accent6 3 2 4 3" xfId="2217"/>
    <cellStyle name="20% - Accent6 3 2 4 3 2" xfId="7580"/>
    <cellStyle name="20% - Accent6 3 2 4 4" xfId="2218"/>
    <cellStyle name="20% - Accent6 3 2 4 4 2" xfId="7581"/>
    <cellStyle name="20% - Accent6 3 2 4 5" xfId="7578"/>
    <cellStyle name="20% - Accent6 3 2 5" xfId="2219"/>
    <cellStyle name="20% - Accent6 3 2 5 2" xfId="7582"/>
    <cellStyle name="20% - Accent6 3 2 6" xfId="2220"/>
    <cellStyle name="20% - Accent6 3 2 6 2" xfId="7583"/>
    <cellStyle name="20% - Accent6 3 2 7" xfId="2221"/>
    <cellStyle name="20% - Accent6 3 2 7 2" xfId="7584"/>
    <cellStyle name="20% - Accent6 3 2 8" xfId="7569"/>
    <cellStyle name="20% - Accent6 3 3" xfId="2222"/>
    <cellStyle name="20% - Accent6 3 3 2" xfId="2223"/>
    <cellStyle name="20% - Accent6 3 3 2 2" xfId="2224"/>
    <cellStyle name="20% - Accent6 3 3 2 2 2" xfId="7587"/>
    <cellStyle name="20% - Accent6 3 3 2 3" xfId="2225"/>
    <cellStyle name="20% - Accent6 3 3 2 3 2" xfId="7588"/>
    <cellStyle name="20% - Accent6 3 3 2 4" xfId="2226"/>
    <cellStyle name="20% - Accent6 3 3 2 4 2" xfId="7589"/>
    <cellStyle name="20% - Accent6 3 3 2 5" xfId="7586"/>
    <cellStyle name="20% - Accent6 3 3 3" xfId="2227"/>
    <cellStyle name="20% - Accent6 3 3 3 2" xfId="2228"/>
    <cellStyle name="20% - Accent6 3 3 3 2 2" xfId="7591"/>
    <cellStyle name="20% - Accent6 3 3 3 3" xfId="2229"/>
    <cellStyle name="20% - Accent6 3 3 3 3 2" xfId="7592"/>
    <cellStyle name="20% - Accent6 3 3 3 4" xfId="2230"/>
    <cellStyle name="20% - Accent6 3 3 3 4 2" xfId="7593"/>
    <cellStyle name="20% - Accent6 3 3 3 5" xfId="7590"/>
    <cellStyle name="20% - Accent6 3 3 4" xfId="2231"/>
    <cellStyle name="20% - Accent6 3 3 4 2" xfId="7594"/>
    <cellStyle name="20% - Accent6 3 3 5" xfId="2232"/>
    <cellStyle name="20% - Accent6 3 3 5 2" xfId="7595"/>
    <cellStyle name="20% - Accent6 3 3 6" xfId="2233"/>
    <cellStyle name="20% - Accent6 3 3 6 2" xfId="7596"/>
    <cellStyle name="20% - Accent6 3 3 7" xfId="7585"/>
    <cellStyle name="20% - Accent6 3 4" xfId="2234"/>
    <cellStyle name="20% - Accent6 3 4 2" xfId="2235"/>
    <cellStyle name="20% - Accent6 3 4 2 2" xfId="7598"/>
    <cellStyle name="20% - Accent6 3 4 3" xfId="2236"/>
    <cellStyle name="20% - Accent6 3 4 3 2" xfId="7599"/>
    <cellStyle name="20% - Accent6 3 4 4" xfId="2237"/>
    <cellStyle name="20% - Accent6 3 4 4 2" xfId="7600"/>
    <cellStyle name="20% - Accent6 3 4 5" xfId="7597"/>
    <cellStyle name="20% - Accent6 3 5" xfId="2238"/>
    <cellStyle name="20% - Accent6 3 5 2" xfId="2239"/>
    <cellStyle name="20% - Accent6 3 5 2 2" xfId="7602"/>
    <cellStyle name="20% - Accent6 3 5 3" xfId="2240"/>
    <cellStyle name="20% - Accent6 3 5 3 2" xfId="7603"/>
    <cellStyle name="20% - Accent6 3 5 4" xfId="2241"/>
    <cellStyle name="20% - Accent6 3 5 4 2" xfId="7604"/>
    <cellStyle name="20% - Accent6 3 5 5" xfId="7601"/>
    <cellStyle name="20% - Accent6 3 6" xfId="2242"/>
    <cellStyle name="20% - Accent6 3 6 2" xfId="2243"/>
    <cellStyle name="20% - Accent6 3 6 2 2" xfId="7606"/>
    <cellStyle name="20% - Accent6 3 6 3" xfId="2244"/>
    <cellStyle name="20% - Accent6 3 6 3 2" xfId="7607"/>
    <cellStyle name="20% - Accent6 3 6 4" xfId="2245"/>
    <cellStyle name="20% - Accent6 3 6 4 2" xfId="7608"/>
    <cellStyle name="20% - Accent6 3 6 5" xfId="7605"/>
    <cellStyle name="20% - Accent6 3 7" xfId="2246"/>
    <cellStyle name="20% - Accent6 3 7 2" xfId="7609"/>
    <cellStyle name="20% - Accent6 3 8" xfId="2247"/>
    <cellStyle name="20% - Accent6 3 8 2" xfId="7610"/>
    <cellStyle name="20% - Accent6 3 9" xfId="2248"/>
    <cellStyle name="20% - Accent6 3 9 2" xfId="7611"/>
    <cellStyle name="20% - Accent6 4" xfId="2249"/>
    <cellStyle name="20% - Accent6 4 2" xfId="2250"/>
    <cellStyle name="20% - Accent6 4 2 2" xfId="2251"/>
    <cellStyle name="20% - Accent6 4 2 2 2" xfId="2252"/>
    <cellStyle name="20% - Accent6 4 2 2 2 2" xfId="7615"/>
    <cellStyle name="20% - Accent6 4 2 2 3" xfId="2253"/>
    <cellStyle name="20% - Accent6 4 2 2 3 2" xfId="7616"/>
    <cellStyle name="20% - Accent6 4 2 2 4" xfId="2254"/>
    <cellStyle name="20% - Accent6 4 2 2 4 2" xfId="7617"/>
    <cellStyle name="20% - Accent6 4 2 2 5" xfId="7614"/>
    <cellStyle name="20% - Accent6 4 2 3" xfId="2255"/>
    <cellStyle name="20% - Accent6 4 2 3 2" xfId="2256"/>
    <cellStyle name="20% - Accent6 4 2 3 2 2" xfId="7619"/>
    <cellStyle name="20% - Accent6 4 2 3 3" xfId="2257"/>
    <cellStyle name="20% - Accent6 4 2 3 3 2" xfId="7620"/>
    <cellStyle name="20% - Accent6 4 2 3 4" xfId="2258"/>
    <cellStyle name="20% - Accent6 4 2 3 4 2" xfId="7621"/>
    <cellStyle name="20% - Accent6 4 2 3 5" xfId="7618"/>
    <cellStyle name="20% - Accent6 4 2 4" xfId="2259"/>
    <cellStyle name="20% - Accent6 4 2 4 2" xfId="7622"/>
    <cellStyle name="20% - Accent6 4 2 5" xfId="2260"/>
    <cellStyle name="20% - Accent6 4 2 5 2" xfId="7623"/>
    <cellStyle name="20% - Accent6 4 2 6" xfId="2261"/>
    <cellStyle name="20% - Accent6 4 2 6 2" xfId="7624"/>
    <cellStyle name="20% - Accent6 4 2 7" xfId="7613"/>
    <cellStyle name="20% - Accent6 4 3" xfId="2262"/>
    <cellStyle name="20% - Accent6 4 3 2" xfId="2263"/>
    <cellStyle name="20% - Accent6 4 3 2 2" xfId="7626"/>
    <cellStyle name="20% - Accent6 4 3 3" xfId="2264"/>
    <cellStyle name="20% - Accent6 4 3 3 2" xfId="7627"/>
    <cellStyle name="20% - Accent6 4 3 4" xfId="2265"/>
    <cellStyle name="20% - Accent6 4 3 4 2" xfId="7628"/>
    <cellStyle name="20% - Accent6 4 3 5" xfId="7625"/>
    <cellStyle name="20% - Accent6 4 4" xfId="2266"/>
    <cellStyle name="20% - Accent6 4 4 2" xfId="2267"/>
    <cellStyle name="20% - Accent6 4 4 2 2" xfId="7630"/>
    <cellStyle name="20% - Accent6 4 4 3" xfId="2268"/>
    <cellStyle name="20% - Accent6 4 4 3 2" xfId="7631"/>
    <cellStyle name="20% - Accent6 4 4 4" xfId="2269"/>
    <cellStyle name="20% - Accent6 4 4 4 2" xfId="7632"/>
    <cellStyle name="20% - Accent6 4 4 5" xfId="7629"/>
    <cellStyle name="20% - Accent6 4 5" xfId="2270"/>
    <cellStyle name="20% - Accent6 4 5 2" xfId="2271"/>
    <cellStyle name="20% - Accent6 4 5 2 2" xfId="7634"/>
    <cellStyle name="20% - Accent6 4 5 3" xfId="2272"/>
    <cellStyle name="20% - Accent6 4 5 3 2" xfId="7635"/>
    <cellStyle name="20% - Accent6 4 5 4" xfId="2273"/>
    <cellStyle name="20% - Accent6 4 5 4 2" xfId="7636"/>
    <cellStyle name="20% - Accent6 4 5 5" xfId="7633"/>
    <cellStyle name="20% - Accent6 4 6" xfId="2274"/>
    <cellStyle name="20% - Accent6 4 6 2" xfId="7637"/>
    <cellStyle name="20% - Accent6 4 7" xfId="2275"/>
    <cellStyle name="20% - Accent6 4 7 2" xfId="7638"/>
    <cellStyle name="20% - Accent6 4 8" xfId="2276"/>
    <cellStyle name="20% - Accent6 4 8 2" xfId="7639"/>
    <cellStyle name="20% - Accent6 4 9" xfId="7612"/>
    <cellStyle name="20% - Accent6 5" xfId="2277"/>
    <cellStyle name="20% - Accent6 5 2" xfId="2278"/>
    <cellStyle name="20% - Accent6 5 2 2" xfId="2279"/>
    <cellStyle name="20% - Accent6 5 2 2 2" xfId="7642"/>
    <cellStyle name="20% - Accent6 5 2 3" xfId="2280"/>
    <cellStyle name="20% - Accent6 5 2 3 2" xfId="7643"/>
    <cellStyle name="20% - Accent6 5 2 4" xfId="2281"/>
    <cellStyle name="20% - Accent6 5 2 4 2" xfId="7644"/>
    <cellStyle name="20% - Accent6 5 2 5" xfId="7641"/>
    <cellStyle name="20% - Accent6 5 3" xfId="2282"/>
    <cellStyle name="20% - Accent6 5 3 2" xfId="2283"/>
    <cellStyle name="20% - Accent6 5 3 2 2" xfId="7646"/>
    <cellStyle name="20% - Accent6 5 3 3" xfId="2284"/>
    <cellStyle name="20% - Accent6 5 3 3 2" xfId="7647"/>
    <cellStyle name="20% - Accent6 5 3 4" xfId="2285"/>
    <cellStyle name="20% - Accent6 5 3 4 2" xfId="7648"/>
    <cellStyle name="20% - Accent6 5 3 5" xfId="7645"/>
    <cellStyle name="20% - Accent6 5 4" xfId="2286"/>
    <cellStyle name="20% - Accent6 5 4 2" xfId="2287"/>
    <cellStyle name="20% - Accent6 5 4 2 2" xfId="7650"/>
    <cellStyle name="20% - Accent6 5 4 3" xfId="2288"/>
    <cellStyle name="20% - Accent6 5 4 3 2" xfId="7651"/>
    <cellStyle name="20% - Accent6 5 4 4" xfId="2289"/>
    <cellStyle name="20% - Accent6 5 4 4 2" xfId="7652"/>
    <cellStyle name="20% - Accent6 5 4 5" xfId="7649"/>
    <cellStyle name="20% - Accent6 5 5" xfId="2290"/>
    <cellStyle name="20% - Accent6 5 5 2" xfId="7653"/>
    <cellStyle name="20% - Accent6 5 6" xfId="2291"/>
    <cellStyle name="20% - Accent6 5 6 2" xfId="7654"/>
    <cellStyle name="20% - Accent6 5 7" xfId="2292"/>
    <cellStyle name="20% - Accent6 5 7 2" xfId="7655"/>
    <cellStyle name="20% - Accent6 5 8" xfId="7640"/>
    <cellStyle name="20% - Accent6 6" xfId="2293"/>
    <cellStyle name="20% - Accent6 6 2" xfId="2294"/>
    <cellStyle name="20% - Accent6 6 2 2" xfId="2295"/>
    <cellStyle name="20% - Accent6 6 2 2 2" xfId="7658"/>
    <cellStyle name="20% - Accent6 6 2 3" xfId="2296"/>
    <cellStyle name="20% - Accent6 6 2 3 2" xfId="7659"/>
    <cellStyle name="20% - Accent6 6 2 4" xfId="2297"/>
    <cellStyle name="20% - Accent6 6 2 4 2" xfId="7660"/>
    <cellStyle name="20% - Accent6 6 2 5" xfId="7657"/>
    <cellStyle name="20% - Accent6 6 3" xfId="2298"/>
    <cellStyle name="20% - Accent6 6 3 2" xfId="2299"/>
    <cellStyle name="20% - Accent6 6 3 2 2" xfId="7662"/>
    <cellStyle name="20% - Accent6 6 3 3" xfId="2300"/>
    <cellStyle name="20% - Accent6 6 3 3 2" xfId="7663"/>
    <cellStyle name="20% - Accent6 6 3 4" xfId="2301"/>
    <cellStyle name="20% - Accent6 6 3 4 2" xfId="7664"/>
    <cellStyle name="20% - Accent6 6 3 5" xfId="7661"/>
    <cellStyle name="20% - Accent6 6 4" xfId="2302"/>
    <cellStyle name="20% - Accent6 6 4 2" xfId="7665"/>
    <cellStyle name="20% - Accent6 6 5" xfId="2303"/>
    <cellStyle name="20% - Accent6 6 5 2" xfId="7666"/>
    <cellStyle name="20% - Accent6 6 6" xfId="2304"/>
    <cellStyle name="20% - Accent6 6 6 2" xfId="7667"/>
    <cellStyle name="20% - Accent6 6 7" xfId="7656"/>
    <cellStyle name="20% - Accent6 7" xfId="2305"/>
    <cellStyle name="20% - Accent6 7 2" xfId="2306"/>
    <cellStyle name="20% - Accent6 7 2 2" xfId="7669"/>
    <cellStyle name="20% - Accent6 7 3" xfId="2307"/>
    <cellStyle name="20% - Accent6 7 3 2" xfId="7670"/>
    <cellStyle name="20% - Accent6 7 4" xfId="2308"/>
    <cellStyle name="20% - Accent6 7 4 2" xfId="7671"/>
    <cellStyle name="20% - Accent6 7 5" xfId="7668"/>
    <cellStyle name="20% - Accent6 8" xfId="2309"/>
    <cellStyle name="20% - Accent6 8 2" xfId="2310"/>
    <cellStyle name="20% - Accent6 8 2 2" xfId="7673"/>
    <cellStyle name="20% - Accent6 8 3" xfId="2311"/>
    <cellStyle name="20% - Accent6 8 3 2" xfId="7674"/>
    <cellStyle name="20% - Accent6 8 4" xfId="2312"/>
    <cellStyle name="20% - Accent6 8 4 2" xfId="7675"/>
    <cellStyle name="20% - Accent6 8 5" xfId="7672"/>
    <cellStyle name="20% - Accent6 9" xfId="7451"/>
    <cellStyle name="40% - Accent1" xfId="2313" builtinId="31" customBuiltin="1"/>
    <cellStyle name="40% - Accent1 10" xfId="2314"/>
    <cellStyle name="40% - Accent1 10 2" xfId="7677"/>
    <cellStyle name="40% - Accent1 11" xfId="7676"/>
    <cellStyle name="40% - Accent1 2" xfId="2315"/>
    <cellStyle name="40% - Accent1 2 10" xfId="2316"/>
    <cellStyle name="40% - Accent1 2 10 2" xfId="7679"/>
    <cellStyle name="40% - Accent1 2 11" xfId="2317"/>
    <cellStyle name="40% - Accent1 2 11 2" xfId="7680"/>
    <cellStyle name="40% - Accent1 2 12" xfId="7678"/>
    <cellStyle name="40% - Accent1 2 2" xfId="2318"/>
    <cellStyle name="40% - Accent1 2 2 10" xfId="7681"/>
    <cellStyle name="40% - Accent1 2 2 2" xfId="2319"/>
    <cellStyle name="40% - Accent1 2 2 2 2" xfId="2320"/>
    <cellStyle name="40% - Accent1 2 2 2 2 2" xfId="2321"/>
    <cellStyle name="40% - Accent1 2 2 2 2 2 2" xfId="7684"/>
    <cellStyle name="40% - Accent1 2 2 2 2 3" xfId="2322"/>
    <cellStyle name="40% - Accent1 2 2 2 2 3 2" xfId="7685"/>
    <cellStyle name="40% - Accent1 2 2 2 2 4" xfId="2323"/>
    <cellStyle name="40% - Accent1 2 2 2 2 4 2" xfId="7686"/>
    <cellStyle name="40% - Accent1 2 2 2 2 5" xfId="7683"/>
    <cellStyle name="40% - Accent1 2 2 2 3" xfId="2324"/>
    <cellStyle name="40% - Accent1 2 2 2 3 2" xfId="2325"/>
    <cellStyle name="40% - Accent1 2 2 2 3 2 2" xfId="7688"/>
    <cellStyle name="40% - Accent1 2 2 2 3 3" xfId="2326"/>
    <cellStyle name="40% - Accent1 2 2 2 3 3 2" xfId="7689"/>
    <cellStyle name="40% - Accent1 2 2 2 3 4" xfId="2327"/>
    <cellStyle name="40% - Accent1 2 2 2 3 4 2" xfId="7690"/>
    <cellStyle name="40% - Accent1 2 2 2 3 5" xfId="7687"/>
    <cellStyle name="40% - Accent1 2 2 2 4" xfId="2328"/>
    <cellStyle name="40% - Accent1 2 2 2 4 2" xfId="2329"/>
    <cellStyle name="40% - Accent1 2 2 2 4 2 2" xfId="7692"/>
    <cellStyle name="40% - Accent1 2 2 2 4 3" xfId="2330"/>
    <cellStyle name="40% - Accent1 2 2 2 4 3 2" xfId="7693"/>
    <cellStyle name="40% - Accent1 2 2 2 4 4" xfId="2331"/>
    <cellStyle name="40% - Accent1 2 2 2 4 4 2" xfId="7694"/>
    <cellStyle name="40% - Accent1 2 2 2 4 5" xfId="7691"/>
    <cellStyle name="40% - Accent1 2 2 2 5" xfId="2332"/>
    <cellStyle name="40% - Accent1 2 2 2 5 2" xfId="7695"/>
    <cellStyle name="40% - Accent1 2 2 2 6" xfId="2333"/>
    <cellStyle name="40% - Accent1 2 2 2 6 2" xfId="7696"/>
    <cellStyle name="40% - Accent1 2 2 2 7" xfId="2334"/>
    <cellStyle name="40% - Accent1 2 2 2 7 2" xfId="7697"/>
    <cellStyle name="40% - Accent1 2 2 2 8" xfId="7682"/>
    <cellStyle name="40% - Accent1 2 2 3" xfId="2335"/>
    <cellStyle name="40% - Accent1 2 2 3 2" xfId="2336"/>
    <cellStyle name="40% - Accent1 2 2 3 2 2" xfId="2337"/>
    <cellStyle name="40% - Accent1 2 2 3 2 2 2" xfId="7700"/>
    <cellStyle name="40% - Accent1 2 2 3 2 3" xfId="2338"/>
    <cellStyle name="40% - Accent1 2 2 3 2 3 2" xfId="7701"/>
    <cellStyle name="40% - Accent1 2 2 3 2 4" xfId="2339"/>
    <cellStyle name="40% - Accent1 2 2 3 2 4 2" xfId="7702"/>
    <cellStyle name="40% - Accent1 2 2 3 2 5" xfId="7699"/>
    <cellStyle name="40% - Accent1 2 2 3 3" xfId="2340"/>
    <cellStyle name="40% - Accent1 2 2 3 3 2" xfId="2341"/>
    <cellStyle name="40% - Accent1 2 2 3 3 2 2" xfId="7704"/>
    <cellStyle name="40% - Accent1 2 2 3 3 3" xfId="2342"/>
    <cellStyle name="40% - Accent1 2 2 3 3 3 2" xfId="7705"/>
    <cellStyle name="40% - Accent1 2 2 3 3 4" xfId="2343"/>
    <cellStyle name="40% - Accent1 2 2 3 3 4 2" xfId="7706"/>
    <cellStyle name="40% - Accent1 2 2 3 3 5" xfId="7703"/>
    <cellStyle name="40% - Accent1 2 2 3 4" xfId="2344"/>
    <cellStyle name="40% - Accent1 2 2 3 4 2" xfId="7707"/>
    <cellStyle name="40% - Accent1 2 2 3 5" xfId="2345"/>
    <cellStyle name="40% - Accent1 2 2 3 5 2" xfId="7708"/>
    <cellStyle name="40% - Accent1 2 2 3 6" xfId="2346"/>
    <cellStyle name="40% - Accent1 2 2 3 6 2" xfId="7709"/>
    <cellStyle name="40% - Accent1 2 2 3 7" xfId="7698"/>
    <cellStyle name="40% - Accent1 2 2 4" xfId="2347"/>
    <cellStyle name="40% - Accent1 2 2 4 2" xfId="2348"/>
    <cellStyle name="40% - Accent1 2 2 4 2 2" xfId="7711"/>
    <cellStyle name="40% - Accent1 2 2 4 3" xfId="2349"/>
    <cellStyle name="40% - Accent1 2 2 4 3 2" xfId="7712"/>
    <cellStyle name="40% - Accent1 2 2 4 4" xfId="2350"/>
    <cellStyle name="40% - Accent1 2 2 4 4 2" xfId="7713"/>
    <cellStyle name="40% - Accent1 2 2 4 5" xfId="7710"/>
    <cellStyle name="40% - Accent1 2 2 5" xfId="2351"/>
    <cellStyle name="40% - Accent1 2 2 5 2" xfId="2352"/>
    <cellStyle name="40% - Accent1 2 2 5 2 2" xfId="7715"/>
    <cellStyle name="40% - Accent1 2 2 5 3" xfId="2353"/>
    <cellStyle name="40% - Accent1 2 2 5 3 2" xfId="7716"/>
    <cellStyle name="40% - Accent1 2 2 5 4" xfId="2354"/>
    <cellStyle name="40% - Accent1 2 2 5 4 2" xfId="7717"/>
    <cellStyle name="40% - Accent1 2 2 5 5" xfId="7714"/>
    <cellStyle name="40% - Accent1 2 2 6" xfId="2355"/>
    <cellStyle name="40% - Accent1 2 2 6 2" xfId="2356"/>
    <cellStyle name="40% - Accent1 2 2 6 2 2" xfId="7719"/>
    <cellStyle name="40% - Accent1 2 2 6 3" xfId="2357"/>
    <cellStyle name="40% - Accent1 2 2 6 3 2" xfId="7720"/>
    <cellStyle name="40% - Accent1 2 2 6 4" xfId="2358"/>
    <cellStyle name="40% - Accent1 2 2 6 4 2" xfId="7721"/>
    <cellStyle name="40% - Accent1 2 2 6 5" xfId="7718"/>
    <cellStyle name="40% - Accent1 2 2 7" xfId="2359"/>
    <cellStyle name="40% - Accent1 2 2 7 2" xfId="7722"/>
    <cellStyle name="40% - Accent1 2 2 8" xfId="2360"/>
    <cellStyle name="40% - Accent1 2 2 8 2" xfId="7723"/>
    <cellStyle name="40% - Accent1 2 2 9" xfId="2361"/>
    <cellStyle name="40% - Accent1 2 2 9 2" xfId="7724"/>
    <cellStyle name="40% - Accent1 2 3" xfId="2362"/>
    <cellStyle name="40% - Accent1 2 3 2" xfId="2363"/>
    <cellStyle name="40% - Accent1 2 3 2 2" xfId="2364"/>
    <cellStyle name="40% - Accent1 2 3 2 2 2" xfId="2365"/>
    <cellStyle name="40% - Accent1 2 3 2 2 2 2" xfId="7728"/>
    <cellStyle name="40% - Accent1 2 3 2 2 3" xfId="2366"/>
    <cellStyle name="40% - Accent1 2 3 2 2 3 2" xfId="7729"/>
    <cellStyle name="40% - Accent1 2 3 2 2 4" xfId="2367"/>
    <cellStyle name="40% - Accent1 2 3 2 2 4 2" xfId="7730"/>
    <cellStyle name="40% - Accent1 2 3 2 2 5" xfId="7727"/>
    <cellStyle name="40% - Accent1 2 3 2 3" xfId="2368"/>
    <cellStyle name="40% - Accent1 2 3 2 3 2" xfId="2369"/>
    <cellStyle name="40% - Accent1 2 3 2 3 2 2" xfId="7732"/>
    <cellStyle name="40% - Accent1 2 3 2 3 3" xfId="2370"/>
    <cellStyle name="40% - Accent1 2 3 2 3 3 2" xfId="7733"/>
    <cellStyle name="40% - Accent1 2 3 2 3 4" xfId="2371"/>
    <cellStyle name="40% - Accent1 2 3 2 3 4 2" xfId="7734"/>
    <cellStyle name="40% - Accent1 2 3 2 3 5" xfId="7731"/>
    <cellStyle name="40% - Accent1 2 3 2 4" xfId="2372"/>
    <cellStyle name="40% - Accent1 2 3 2 4 2" xfId="7735"/>
    <cellStyle name="40% - Accent1 2 3 2 5" xfId="2373"/>
    <cellStyle name="40% - Accent1 2 3 2 5 2" xfId="7736"/>
    <cellStyle name="40% - Accent1 2 3 2 6" xfId="2374"/>
    <cellStyle name="40% - Accent1 2 3 2 6 2" xfId="7737"/>
    <cellStyle name="40% - Accent1 2 3 2 7" xfId="7726"/>
    <cellStyle name="40% - Accent1 2 3 3" xfId="2375"/>
    <cellStyle name="40% - Accent1 2 3 3 2" xfId="2376"/>
    <cellStyle name="40% - Accent1 2 3 3 2 2" xfId="7739"/>
    <cellStyle name="40% - Accent1 2 3 3 3" xfId="2377"/>
    <cellStyle name="40% - Accent1 2 3 3 3 2" xfId="7740"/>
    <cellStyle name="40% - Accent1 2 3 3 4" xfId="2378"/>
    <cellStyle name="40% - Accent1 2 3 3 4 2" xfId="7741"/>
    <cellStyle name="40% - Accent1 2 3 3 5" xfId="7738"/>
    <cellStyle name="40% - Accent1 2 3 4" xfId="2379"/>
    <cellStyle name="40% - Accent1 2 3 4 2" xfId="2380"/>
    <cellStyle name="40% - Accent1 2 3 4 2 2" xfId="7743"/>
    <cellStyle name="40% - Accent1 2 3 4 3" xfId="2381"/>
    <cellStyle name="40% - Accent1 2 3 4 3 2" xfId="7744"/>
    <cellStyle name="40% - Accent1 2 3 4 4" xfId="2382"/>
    <cellStyle name="40% - Accent1 2 3 4 4 2" xfId="7745"/>
    <cellStyle name="40% - Accent1 2 3 4 5" xfId="7742"/>
    <cellStyle name="40% - Accent1 2 3 5" xfId="2383"/>
    <cellStyle name="40% - Accent1 2 3 5 2" xfId="2384"/>
    <cellStyle name="40% - Accent1 2 3 5 2 2" xfId="7747"/>
    <cellStyle name="40% - Accent1 2 3 5 3" xfId="2385"/>
    <cellStyle name="40% - Accent1 2 3 5 3 2" xfId="7748"/>
    <cellStyle name="40% - Accent1 2 3 5 4" xfId="2386"/>
    <cellStyle name="40% - Accent1 2 3 5 4 2" xfId="7749"/>
    <cellStyle name="40% - Accent1 2 3 5 5" xfId="7746"/>
    <cellStyle name="40% - Accent1 2 3 6" xfId="2387"/>
    <cellStyle name="40% - Accent1 2 3 6 2" xfId="7750"/>
    <cellStyle name="40% - Accent1 2 3 7" xfId="2388"/>
    <cellStyle name="40% - Accent1 2 3 7 2" xfId="7751"/>
    <cellStyle name="40% - Accent1 2 3 8" xfId="2389"/>
    <cellStyle name="40% - Accent1 2 3 8 2" xfId="7752"/>
    <cellStyle name="40% - Accent1 2 3 9" xfId="7725"/>
    <cellStyle name="40% - Accent1 2 4" xfId="2390"/>
    <cellStyle name="40% - Accent1 2 4 2" xfId="2391"/>
    <cellStyle name="40% - Accent1 2 4 2 2" xfId="2392"/>
    <cellStyle name="40% - Accent1 2 4 2 2 2" xfId="7755"/>
    <cellStyle name="40% - Accent1 2 4 2 3" xfId="2393"/>
    <cellStyle name="40% - Accent1 2 4 2 3 2" xfId="7756"/>
    <cellStyle name="40% - Accent1 2 4 2 4" xfId="2394"/>
    <cellStyle name="40% - Accent1 2 4 2 4 2" xfId="7757"/>
    <cellStyle name="40% - Accent1 2 4 2 5" xfId="7754"/>
    <cellStyle name="40% - Accent1 2 4 3" xfId="2395"/>
    <cellStyle name="40% - Accent1 2 4 3 2" xfId="2396"/>
    <cellStyle name="40% - Accent1 2 4 3 2 2" xfId="7759"/>
    <cellStyle name="40% - Accent1 2 4 3 3" xfId="2397"/>
    <cellStyle name="40% - Accent1 2 4 3 3 2" xfId="7760"/>
    <cellStyle name="40% - Accent1 2 4 3 4" xfId="2398"/>
    <cellStyle name="40% - Accent1 2 4 3 4 2" xfId="7761"/>
    <cellStyle name="40% - Accent1 2 4 3 5" xfId="7758"/>
    <cellStyle name="40% - Accent1 2 4 4" xfId="2399"/>
    <cellStyle name="40% - Accent1 2 4 4 2" xfId="2400"/>
    <cellStyle name="40% - Accent1 2 4 4 2 2" xfId="7763"/>
    <cellStyle name="40% - Accent1 2 4 4 3" xfId="2401"/>
    <cellStyle name="40% - Accent1 2 4 4 3 2" xfId="7764"/>
    <cellStyle name="40% - Accent1 2 4 4 4" xfId="2402"/>
    <cellStyle name="40% - Accent1 2 4 4 4 2" xfId="7765"/>
    <cellStyle name="40% - Accent1 2 4 4 5" xfId="7762"/>
    <cellStyle name="40% - Accent1 2 4 5" xfId="2403"/>
    <cellStyle name="40% - Accent1 2 4 5 2" xfId="7766"/>
    <cellStyle name="40% - Accent1 2 4 6" xfId="2404"/>
    <cellStyle name="40% - Accent1 2 4 6 2" xfId="7767"/>
    <cellStyle name="40% - Accent1 2 4 7" xfId="2405"/>
    <cellStyle name="40% - Accent1 2 4 7 2" xfId="7768"/>
    <cellStyle name="40% - Accent1 2 4 8" xfId="7753"/>
    <cellStyle name="40% - Accent1 2 5" xfId="2406"/>
    <cellStyle name="40% - Accent1 2 5 2" xfId="2407"/>
    <cellStyle name="40% - Accent1 2 5 2 2" xfId="2408"/>
    <cellStyle name="40% - Accent1 2 5 2 2 2" xfId="7771"/>
    <cellStyle name="40% - Accent1 2 5 2 3" xfId="2409"/>
    <cellStyle name="40% - Accent1 2 5 2 3 2" xfId="7772"/>
    <cellStyle name="40% - Accent1 2 5 2 4" xfId="2410"/>
    <cellStyle name="40% - Accent1 2 5 2 4 2" xfId="7773"/>
    <cellStyle name="40% - Accent1 2 5 2 5" xfId="7770"/>
    <cellStyle name="40% - Accent1 2 5 3" xfId="2411"/>
    <cellStyle name="40% - Accent1 2 5 3 2" xfId="2412"/>
    <cellStyle name="40% - Accent1 2 5 3 2 2" xfId="7775"/>
    <cellStyle name="40% - Accent1 2 5 3 3" xfId="2413"/>
    <cellStyle name="40% - Accent1 2 5 3 3 2" xfId="7776"/>
    <cellStyle name="40% - Accent1 2 5 3 4" xfId="2414"/>
    <cellStyle name="40% - Accent1 2 5 3 4 2" xfId="7777"/>
    <cellStyle name="40% - Accent1 2 5 3 5" xfId="7774"/>
    <cellStyle name="40% - Accent1 2 5 4" xfId="2415"/>
    <cellStyle name="40% - Accent1 2 5 4 2" xfId="7778"/>
    <cellStyle name="40% - Accent1 2 5 5" xfId="2416"/>
    <cellStyle name="40% - Accent1 2 5 5 2" xfId="7779"/>
    <cellStyle name="40% - Accent1 2 5 6" xfId="2417"/>
    <cellStyle name="40% - Accent1 2 5 6 2" xfId="7780"/>
    <cellStyle name="40% - Accent1 2 5 7" xfId="7769"/>
    <cellStyle name="40% - Accent1 2 6" xfId="2418"/>
    <cellStyle name="40% - Accent1 2 6 2" xfId="2419"/>
    <cellStyle name="40% - Accent1 2 6 2 2" xfId="7782"/>
    <cellStyle name="40% - Accent1 2 6 3" xfId="2420"/>
    <cellStyle name="40% - Accent1 2 6 3 2" xfId="7783"/>
    <cellStyle name="40% - Accent1 2 6 4" xfId="2421"/>
    <cellStyle name="40% - Accent1 2 6 4 2" xfId="7784"/>
    <cellStyle name="40% - Accent1 2 6 5" xfId="7781"/>
    <cellStyle name="40% - Accent1 2 7" xfId="2422"/>
    <cellStyle name="40% - Accent1 2 7 2" xfId="2423"/>
    <cellStyle name="40% - Accent1 2 7 2 2" xfId="7786"/>
    <cellStyle name="40% - Accent1 2 7 3" xfId="2424"/>
    <cellStyle name="40% - Accent1 2 7 3 2" xfId="7787"/>
    <cellStyle name="40% - Accent1 2 7 4" xfId="2425"/>
    <cellStyle name="40% - Accent1 2 7 4 2" xfId="7788"/>
    <cellStyle name="40% - Accent1 2 7 5" xfId="7785"/>
    <cellStyle name="40% - Accent1 2 8" xfId="2426"/>
    <cellStyle name="40% - Accent1 2 8 2" xfId="2427"/>
    <cellStyle name="40% - Accent1 2 8 2 2" xfId="7790"/>
    <cellStyle name="40% - Accent1 2 8 3" xfId="2428"/>
    <cellStyle name="40% - Accent1 2 8 3 2" xfId="7791"/>
    <cellStyle name="40% - Accent1 2 8 4" xfId="2429"/>
    <cellStyle name="40% - Accent1 2 8 4 2" xfId="7792"/>
    <cellStyle name="40% - Accent1 2 8 5" xfId="7789"/>
    <cellStyle name="40% - Accent1 2 9" xfId="2430"/>
    <cellStyle name="40% - Accent1 2 9 2" xfId="7793"/>
    <cellStyle name="40% - Accent1 3" xfId="2431"/>
    <cellStyle name="40% - Accent1 3 10" xfId="7794"/>
    <cellStyle name="40% - Accent1 3 2" xfId="2432"/>
    <cellStyle name="40% - Accent1 3 2 2" xfId="2433"/>
    <cellStyle name="40% - Accent1 3 2 2 2" xfId="2434"/>
    <cellStyle name="40% - Accent1 3 2 2 2 2" xfId="7797"/>
    <cellStyle name="40% - Accent1 3 2 2 3" xfId="2435"/>
    <cellStyle name="40% - Accent1 3 2 2 3 2" xfId="7798"/>
    <cellStyle name="40% - Accent1 3 2 2 4" xfId="2436"/>
    <cellStyle name="40% - Accent1 3 2 2 4 2" xfId="7799"/>
    <cellStyle name="40% - Accent1 3 2 2 5" xfId="7796"/>
    <cellStyle name="40% - Accent1 3 2 3" xfId="2437"/>
    <cellStyle name="40% - Accent1 3 2 3 2" xfId="2438"/>
    <cellStyle name="40% - Accent1 3 2 3 2 2" xfId="7801"/>
    <cellStyle name="40% - Accent1 3 2 3 3" xfId="2439"/>
    <cellStyle name="40% - Accent1 3 2 3 3 2" xfId="7802"/>
    <cellStyle name="40% - Accent1 3 2 3 4" xfId="2440"/>
    <cellStyle name="40% - Accent1 3 2 3 4 2" xfId="7803"/>
    <cellStyle name="40% - Accent1 3 2 3 5" xfId="7800"/>
    <cellStyle name="40% - Accent1 3 2 4" xfId="2441"/>
    <cellStyle name="40% - Accent1 3 2 4 2" xfId="2442"/>
    <cellStyle name="40% - Accent1 3 2 4 2 2" xfId="7805"/>
    <cellStyle name="40% - Accent1 3 2 4 3" xfId="2443"/>
    <cellStyle name="40% - Accent1 3 2 4 3 2" xfId="7806"/>
    <cellStyle name="40% - Accent1 3 2 4 4" xfId="2444"/>
    <cellStyle name="40% - Accent1 3 2 4 4 2" xfId="7807"/>
    <cellStyle name="40% - Accent1 3 2 4 5" xfId="7804"/>
    <cellStyle name="40% - Accent1 3 2 5" xfId="2445"/>
    <cellStyle name="40% - Accent1 3 2 5 2" xfId="7808"/>
    <cellStyle name="40% - Accent1 3 2 6" xfId="2446"/>
    <cellStyle name="40% - Accent1 3 2 6 2" xfId="7809"/>
    <cellStyle name="40% - Accent1 3 2 7" xfId="2447"/>
    <cellStyle name="40% - Accent1 3 2 7 2" xfId="7810"/>
    <cellStyle name="40% - Accent1 3 2 8" xfId="7795"/>
    <cellStyle name="40% - Accent1 3 3" xfId="2448"/>
    <cellStyle name="40% - Accent1 3 3 2" xfId="2449"/>
    <cellStyle name="40% - Accent1 3 3 2 2" xfId="2450"/>
    <cellStyle name="40% - Accent1 3 3 2 2 2" xfId="7813"/>
    <cellStyle name="40% - Accent1 3 3 2 3" xfId="2451"/>
    <cellStyle name="40% - Accent1 3 3 2 3 2" xfId="7814"/>
    <cellStyle name="40% - Accent1 3 3 2 4" xfId="2452"/>
    <cellStyle name="40% - Accent1 3 3 2 4 2" xfId="7815"/>
    <cellStyle name="40% - Accent1 3 3 2 5" xfId="7812"/>
    <cellStyle name="40% - Accent1 3 3 3" xfId="2453"/>
    <cellStyle name="40% - Accent1 3 3 3 2" xfId="2454"/>
    <cellStyle name="40% - Accent1 3 3 3 2 2" xfId="7817"/>
    <cellStyle name="40% - Accent1 3 3 3 3" xfId="2455"/>
    <cellStyle name="40% - Accent1 3 3 3 3 2" xfId="7818"/>
    <cellStyle name="40% - Accent1 3 3 3 4" xfId="2456"/>
    <cellStyle name="40% - Accent1 3 3 3 4 2" xfId="7819"/>
    <cellStyle name="40% - Accent1 3 3 3 5" xfId="7816"/>
    <cellStyle name="40% - Accent1 3 3 4" xfId="2457"/>
    <cellStyle name="40% - Accent1 3 3 4 2" xfId="7820"/>
    <cellStyle name="40% - Accent1 3 3 5" xfId="2458"/>
    <cellStyle name="40% - Accent1 3 3 5 2" xfId="7821"/>
    <cellStyle name="40% - Accent1 3 3 6" xfId="2459"/>
    <cellStyle name="40% - Accent1 3 3 6 2" xfId="7822"/>
    <cellStyle name="40% - Accent1 3 3 7" xfId="7811"/>
    <cellStyle name="40% - Accent1 3 4" xfId="2460"/>
    <cellStyle name="40% - Accent1 3 4 2" xfId="2461"/>
    <cellStyle name="40% - Accent1 3 4 2 2" xfId="7824"/>
    <cellStyle name="40% - Accent1 3 4 3" xfId="2462"/>
    <cellStyle name="40% - Accent1 3 4 3 2" xfId="7825"/>
    <cellStyle name="40% - Accent1 3 4 4" xfId="2463"/>
    <cellStyle name="40% - Accent1 3 4 4 2" xfId="7826"/>
    <cellStyle name="40% - Accent1 3 4 5" xfId="7823"/>
    <cellStyle name="40% - Accent1 3 5" xfId="2464"/>
    <cellStyle name="40% - Accent1 3 5 2" xfId="2465"/>
    <cellStyle name="40% - Accent1 3 5 2 2" xfId="7828"/>
    <cellStyle name="40% - Accent1 3 5 3" xfId="2466"/>
    <cellStyle name="40% - Accent1 3 5 3 2" xfId="7829"/>
    <cellStyle name="40% - Accent1 3 5 4" xfId="2467"/>
    <cellStyle name="40% - Accent1 3 5 4 2" xfId="7830"/>
    <cellStyle name="40% - Accent1 3 5 5" xfId="7827"/>
    <cellStyle name="40% - Accent1 3 6" xfId="2468"/>
    <cellStyle name="40% - Accent1 3 6 2" xfId="2469"/>
    <cellStyle name="40% - Accent1 3 6 2 2" xfId="7832"/>
    <cellStyle name="40% - Accent1 3 6 3" xfId="2470"/>
    <cellStyle name="40% - Accent1 3 6 3 2" xfId="7833"/>
    <cellStyle name="40% - Accent1 3 6 4" xfId="2471"/>
    <cellStyle name="40% - Accent1 3 6 4 2" xfId="7834"/>
    <cellStyle name="40% - Accent1 3 6 5" xfId="7831"/>
    <cellStyle name="40% - Accent1 3 7" xfId="2472"/>
    <cellStyle name="40% - Accent1 3 7 2" xfId="7835"/>
    <cellStyle name="40% - Accent1 3 8" xfId="2473"/>
    <cellStyle name="40% - Accent1 3 8 2" xfId="7836"/>
    <cellStyle name="40% - Accent1 3 9" xfId="2474"/>
    <cellStyle name="40% - Accent1 3 9 2" xfId="7837"/>
    <cellStyle name="40% - Accent1 4" xfId="2475"/>
    <cellStyle name="40% - Accent1 4 2" xfId="2476"/>
    <cellStyle name="40% - Accent1 4 2 2" xfId="2477"/>
    <cellStyle name="40% - Accent1 4 2 2 2" xfId="2478"/>
    <cellStyle name="40% - Accent1 4 2 2 2 2" xfId="7841"/>
    <cellStyle name="40% - Accent1 4 2 2 3" xfId="2479"/>
    <cellStyle name="40% - Accent1 4 2 2 3 2" xfId="7842"/>
    <cellStyle name="40% - Accent1 4 2 2 4" xfId="2480"/>
    <cellStyle name="40% - Accent1 4 2 2 4 2" xfId="7843"/>
    <cellStyle name="40% - Accent1 4 2 2 5" xfId="7840"/>
    <cellStyle name="40% - Accent1 4 2 3" xfId="2481"/>
    <cellStyle name="40% - Accent1 4 2 3 2" xfId="2482"/>
    <cellStyle name="40% - Accent1 4 2 3 2 2" xfId="7845"/>
    <cellStyle name="40% - Accent1 4 2 3 3" xfId="2483"/>
    <cellStyle name="40% - Accent1 4 2 3 3 2" xfId="7846"/>
    <cellStyle name="40% - Accent1 4 2 3 4" xfId="2484"/>
    <cellStyle name="40% - Accent1 4 2 3 4 2" xfId="7847"/>
    <cellStyle name="40% - Accent1 4 2 3 5" xfId="7844"/>
    <cellStyle name="40% - Accent1 4 2 4" xfId="2485"/>
    <cellStyle name="40% - Accent1 4 2 4 2" xfId="7848"/>
    <cellStyle name="40% - Accent1 4 2 5" xfId="2486"/>
    <cellStyle name="40% - Accent1 4 2 5 2" xfId="7849"/>
    <cellStyle name="40% - Accent1 4 2 6" xfId="2487"/>
    <cellStyle name="40% - Accent1 4 2 6 2" xfId="7850"/>
    <cellStyle name="40% - Accent1 4 2 7" xfId="7839"/>
    <cellStyle name="40% - Accent1 4 3" xfId="2488"/>
    <cellStyle name="40% - Accent1 4 3 2" xfId="2489"/>
    <cellStyle name="40% - Accent1 4 3 2 2" xfId="7852"/>
    <cellStyle name="40% - Accent1 4 3 3" xfId="2490"/>
    <cellStyle name="40% - Accent1 4 3 3 2" xfId="7853"/>
    <cellStyle name="40% - Accent1 4 3 4" xfId="2491"/>
    <cellStyle name="40% - Accent1 4 3 4 2" xfId="7854"/>
    <cellStyle name="40% - Accent1 4 3 5" xfId="7851"/>
    <cellStyle name="40% - Accent1 4 4" xfId="2492"/>
    <cellStyle name="40% - Accent1 4 4 2" xfId="2493"/>
    <cellStyle name="40% - Accent1 4 4 2 2" xfId="7856"/>
    <cellStyle name="40% - Accent1 4 4 3" xfId="2494"/>
    <cellStyle name="40% - Accent1 4 4 3 2" xfId="7857"/>
    <cellStyle name="40% - Accent1 4 4 4" xfId="2495"/>
    <cellStyle name="40% - Accent1 4 4 4 2" xfId="7858"/>
    <cellStyle name="40% - Accent1 4 4 5" xfId="7855"/>
    <cellStyle name="40% - Accent1 4 5" xfId="2496"/>
    <cellStyle name="40% - Accent1 4 5 2" xfId="2497"/>
    <cellStyle name="40% - Accent1 4 5 2 2" xfId="7860"/>
    <cellStyle name="40% - Accent1 4 5 3" xfId="2498"/>
    <cellStyle name="40% - Accent1 4 5 3 2" xfId="7861"/>
    <cellStyle name="40% - Accent1 4 5 4" xfId="2499"/>
    <cellStyle name="40% - Accent1 4 5 4 2" xfId="7862"/>
    <cellStyle name="40% - Accent1 4 5 5" xfId="7859"/>
    <cellStyle name="40% - Accent1 4 6" xfId="2500"/>
    <cellStyle name="40% - Accent1 4 6 2" xfId="7863"/>
    <cellStyle name="40% - Accent1 4 7" xfId="2501"/>
    <cellStyle name="40% - Accent1 4 7 2" xfId="7864"/>
    <cellStyle name="40% - Accent1 4 8" xfId="2502"/>
    <cellStyle name="40% - Accent1 4 8 2" xfId="7865"/>
    <cellStyle name="40% - Accent1 4 9" xfId="7838"/>
    <cellStyle name="40% - Accent1 5" xfId="2503"/>
    <cellStyle name="40% - Accent1 5 2" xfId="2504"/>
    <cellStyle name="40% - Accent1 5 2 2" xfId="2505"/>
    <cellStyle name="40% - Accent1 5 2 2 2" xfId="7868"/>
    <cellStyle name="40% - Accent1 5 2 3" xfId="2506"/>
    <cellStyle name="40% - Accent1 5 2 3 2" xfId="7869"/>
    <cellStyle name="40% - Accent1 5 2 4" xfId="2507"/>
    <cellStyle name="40% - Accent1 5 2 4 2" xfId="7870"/>
    <cellStyle name="40% - Accent1 5 2 5" xfId="7867"/>
    <cellStyle name="40% - Accent1 5 3" xfId="2508"/>
    <cellStyle name="40% - Accent1 5 3 2" xfId="2509"/>
    <cellStyle name="40% - Accent1 5 3 2 2" xfId="7872"/>
    <cellStyle name="40% - Accent1 5 3 3" xfId="2510"/>
    <cellStyle name="40% - Accent1 5 3 3 2" xfId="7873"/>
    <cellStyle name="40% - Accent1 5 3 4" xfId="2511"/>
    <cellStyle name="40% - Accent1 5 3 4 2" xfId="7874"/>
    <cellStyle name="40% - Accent1 5 3 5" xfId="7871"/>
    <cellStyle name="40% - Accent1 5 4" xfId="2512"/>
    <cellStyle name="40% - Accent1 5 4 2" xfId="2513"/>
    <cellStyle name="40% - Accent1 5 4 2 2" xfId="7876"/>
    <cellStyle name="40% - Accent1 5 4 3" xfId="2514"/>
    <cellStyle name="40% - Accent1 5 4 3 2" xfId="7877"/>
    <cellStyle name="40% - Accent1 5 4 4" xfId="2515"/>
    <cellStyle name="40% - Accent1 5 4 4 2" xfId="7878"/>
    <cellStyle name="40% - Accent1 5 4 5" xfId="7875"/>
    <cellStyle name="40% - Accent1 5 5" xfId="2516"/>
    <cellStyle name="40% - Accent1 5 5 2" xfId="7879"/>
    <cellStyle name="40% - Accent1 5 6" xfId="2517"/>
    <cellStyle name="40% - Accent1 5 6 2" xfId="7880"/>
    <cellStyle name="40% - Accent1 5 7" xfId="2518"/>
    <cellStyle name="40% - Accent1 5 7 2" xfId="7881"/>
    <cellStyle name="40% - Accent1 5 8" xfId="7866"/>
    <cellStyle name="40% - Accent1 6" xfId="2519"/>
    <cellStyle name="40% - Accent1 6 2" xfId="2520"/>
    <cellStyle name="40% - Accent1 6 2 2" xfId="2521"/>
    <cellStyle name="40% - Accent1 6 2 2 2" xfId="7884"/>
    <cellStyle name="40% - Accent1 6 2 3" xfId="2522"/>
    <cellStyle name="40% - Accent1 6 2 3 2" xfId="7885"/>
    <cellStyle name="40% - Accent1 6 2 4" xfId="2523"/>
    <cellStyle name="40% - Accent1 6 2 4 2" xfId="7886"/>
    <cellStyle name="40% - Accent1 6 2 5" xfId="7883"/>
    <cellStyle name="40% - Accent1 6 3" xfId="2524"/>
    <cellStyle name="40% - Accent1 6 3 2" xfId="2525"/>
    <cellStyle name="40% - Accent1 6 3 2 2" xfId="7888"/>
    <cellStyle name="40% - Accent1 6 3 3" xfId="2526"/>
    <cellStyle name="40% - Accent1 6 3 3 2" xfId="7889"/>
    <cellStyle name="40% - Accent1 6 3 4" xfId="2527"/>
    <cellStyle name="40% - Accent1 6 3 4 2" xfId="7890"/>
    <cellStyle name="40% - Accent1 6 3 5" xfId="7887"/>
    <cellStyle name="40% - Accent1 6 4" xfId="2528"/>
    <cellStyle name="40% - Accent1 6 4 2" xfId="7891"/>
    <cellStyle name="40% - Accent1 6 5" xfId="2529"/>
    <cellStyle name="40% - Accent1 6 5 2" xfId="7892"/>
    <cellStyle name="40% - Accent1 6 6" xfId="2530"/>
    <cellStyle name="40% - Accent1 6 6 2" xfId="7893"/>
    <cellStyle name="40% - Accent1 6 7" xfId="7882"/>
    <cellStyle name="40% - Accent1 7" xfId="2531"/>
    <cellStyle name="40% - Accent1 7 2" xfId="2532"/>
    <cellStyle name="40% - Accent1 7 2 2" xfId="7895"/>
    <cellStyle name="40% - Accent1 7 3" xfId="2533"/>
    <cellStyle name="40% - Accent1 7 3 2" xfId="7896"/>
    <cellStyle name="40% - Accent1 7 4" xfId="2534"/>
    <cellStyle name="40% - Accent1 7 4 2" xfId="7897"/>
    <cellStyle name="40% - Accent1 7 5" xfId="7894"/>
    <cellStyle name="40% - Accent1 8" xfId="2535"/>
    <cellStyle name="40% - Accent1 8 2" xfId="2536"/>
    <cellStyle name="40% - Accent1 8 2 2" xfId="7899"/>
    <cellStyle name="40% - Accent1 8 3" xfId="2537"/>
    <cellStyle name="40% - Accent1 8 3 2" xfId="7900"/>
    <cellStyle name="40% - Accent1 8 4" xfId="2538"/>
    <cellStyle name="40% - Accent1 8 4 2" xfId="7901"/>
    <cellStyle name="40% - Accent1 8 5" xfId="7898"/>
    <cellStyle name="40% - Accent1 9" xfId="2539"/>
    <cellStyle name="40% - Accent1 9 2" xfId="7902"/>
    <cellStyle name="40% - Accent2" xfId="2540" builtinId="35" customBuiltin="1"/>
    <cellStyle name="40% - Accent2 2" xfId="2541"/>
    <cellStyle name="40% - Accent2 2 10" xfId="2542"/>
    <cellStyle name="40% - Accent2 2 10 2" xfId="7905"/>
    <cellStyle name="40% - Accent2 2 11" xfId="2543"/>
    <cellStyle name="40% - Accent2 2 11 2" xfId="7906"/>
    <cellStyle name="40% - Accent2 2 12" xfId="7904"/>
    <cellStyle name="40% - Accent2 2 2" xfId="2544"/>
    <cellStyle name="40% - Accent2 2 2 10" xfId="7907"/>
    <cellStyle name="40% - Accent2 2 2 2" xfId="2545"/>
    <cellStyle name="40% - Accent2 2 2 2 2" xfId="2546"/>
    <cellStyle name="40% - Accent2 2 2 2 2 2" xfId="2547"/>
    <cellStyle name="40% - Accent2 2 2 2 2 2 2" xfId="7910"/>
    <cellStyle name="40% - Accent2 2 2 2 2 3" xfId="2548"/>
    <cellStyle name="40% - Accent2 2 2 2 2 3 2" xfId="7911"/>
    <cellStyle name="40% - Accent2 2 2 2 2 4" xfId="2549"/>
    <cellStyle name="40% - Accent2 2 2 2 2 4 2" xfId="7912"/>
    <cellStyle name="40% - Accent2 2 2 2 2 5" xfId="7909"/>
    <cellStyle name="40% - Accent2 2 2 2 3" xfId="2550"/>
    <cellStyle name="40% - Accent2 2 2 2 3 2" xfId="2551"/>
    <cellStyle name="40% - Accent2 2 2 2 3 2 2" xfId="7914"/>
    <cellStyle name="40% - Accent2 2 2 2 3 3" xfId="2552"/>
    <cellStyle name="40% - Accent2 2 2 2 3 3 2" xfId="7915"/>
    <cellStyle name="40% - Accent2 2 2 2 3 4" xfId="2553"/>
    <cellStyle name="40% - Accent2 2 2 2 3 4 2" xfId="7916"/>
    <cellStyle name="40% - Accent2 2 2 2 3 5" xfId="7913"/>
    <cellStyle name="40% - Accent2 2 2 2 4" xfId="2554"/>
    <cellStyle name="40% - Accent2 2 2 2 4 2" xfId="2555"/>
    <cellStyle name="40% - Accent2 2 2 2 4 2 2" xfId="7918"/>
    <cellStyle name="40% - Accent2 2 2 2 4 3" xfId="2556"/>
    <cellStyle name="40% - Accent2 2 2 2 4 3 2" xfId="7919"/>
    <cellStyle name="40% - Accent2 2 2 2 4 4" xfId="2557"/>
    <cellStyle name="40% - Accent2 2 2 2 4 4 2" xfId="7920"/>
    <cellStyle name="40% - Accent2 2 2 2 4 5" xfId="7917"/>
    <cellStyle name="40% - Accent2 2 2 2 5" xfId="2558"/>
    <cellStyle name="40% - Accent2 2 2 2 5 2" xfId="7921"/>
    <cellStyle name="40% - Accent2 2 2 2 6" xfId="2559"/>
    <cellStyle name="40% - Accent2 2 2 2 6 2" xfId="7922"/>
    <cellStyle name="40% - Accent2 2 2 2 7" xfId="2560"/>
    <cellStyle name="40% - Accent2 2 2 2 7 2" xfId="7923"/>
    <cellStyle name="40% - Accent2 2 2 2 8" xfId="7908"/>
    <cellStyle name="40% - Accent2 2 2 3" xfId="2561"/>
    <cellStyle name="40% - Accent2 2 2 3 2" xfId="2562"/>
    <cellStyle name="40% - Accent2 2 2 3 2 2" xfId="2563"/>
    <cellStyle name="40% - Accent2 2 2 3 2 2 2" xfId="7926"/>
    <cellStyle name="40% - Accent2 2 2 3 2 3" xfId="2564"/>
    <cellStyle name="40% - Accent2 2 2 3 2 3 2" xfId="7927"/>
    <cellStyle name="40% - Accent2 2 2 3 2 4" xfId="2565"/>
    <cellStyle name="40% - Accent2 2 2 3 2 4 2" xfId="7928"/>
    <cellStyle name="40% - Accent2 2 2 3 2 5" xfId="7925"/>
    <cellStyle name="40% - Accent2 2 2 3 3" xfId="2566"/>
    <cellStyle name="40% - Accent2 2 2 3 3 2" xfId="2567"/>
    <cellStyle name="40% - Accent2 2 2 3 3 2 2" xfId="7930"/>
    <cellStyle name="40% - Accent2 2 2 3 3 3" xfId="2568"/>
    <cellStyle name="40% - Accent2 2 2 3 3 3 2" xfId="7931"/>
    <cellStyle name="40% - Accent2 2 2 3 3 4" xfId="2569"/>
    <cellStyle name="40% - Accent2 2 2 3 3 4 2" xfId="7932"/>
    <cellStyle name="40% - Accent2 2 2 3 3 5" xfId="7929"/>
    <cellStyle name="40% - Accent2 2 2 3 4" xfId="2570"/>
    <cellStyle name="40% - Accent2 2 2 3 4 2" xfId="7933"/>
    <cellStyle name="40% - Accent2 2 2 3 5" xfId="2571"/>
    <cellStyle name="40% - Accent2 2 2 3 5 2" xfId="7934"/>
    <cellStyle name="40% - Accent2 2 2 3 6" xfId="2572"/>
    <cellStyle name="40% - Accent2 2 2 3 6 2" xfId="7935"/>
    <cellStyle name="40% - Accent2 2 2 3 7" xfId="7924"/>
    <cellStyle name="40% - Accent2 2 2 4" xfId="2573"/>
    <cellStyle name="40% - Accent2 2 2 4 2" xfId="2574"/>
    <cellStyle name="40% - Accent2 2 2 4 2 2" xfId="7937"/>
    <cellStyle name="40% - Accent2 2 2 4 3" xfId="2575"/>
    <cellStyle name="40% - Accent2 2 2 4 3 2" xfId="7938"/>
    <cellStyle name="40% - Accent2 2 2 4 4" xfId="2576"/>
    <cellStyle name="40% - Accent2 2 2 4 4 2" xfId="7939"/>
    <cellStyle name="40% - Accent2 2 2 4 5" xfId="7936"/>
    <cellStyle name="40% - Accent2 2 2 5" xfId="2577"/>
    <cellStyle name="40% - Accent2 2 2 5 2" xfId="2578"/>
    <cellStyle name="40% - Accent2 2 2 5 2 2" xfId="7941"/>
    <cellStyle name="40% - Accent2 2 2 5 3" xfId="2579"/>
    <cellStyle name="40% - Accent2 2 2 5 3 2" xfId="7942"/>
    <cellStyle name="40% - Accent2 2 2 5 4" xfId="2580"/>
    <cellStyle name="40% - Accent2 2 2 5 4 2" xfId="7943"/>
    <cellStyle name="40% - Accent2 2 2 5 5" xfId="7940"/>
    <cellStyle name="40% - Accent2 2 2 6" xfId="2581"/>
    <cellStyle name="40% - Accent2 2 2 6 2" xfId="2582"/>
    <cellStyle name="40% - Accent2 2 2 6 2 2" xfId="7945"/>
    <cellStyle name="40% - Accent2 2 2 6 3" xfId="2583"/>
    <cellStyle name="40% - Accent2 2 2 6 3 2" xfId="7946"/>
    <cellStyle name="40% - Accent2 2 2 6 4" xfId="2584"/>
    <cellStyle name="40% - Accent2 2 2 6 4 2" xfId="7947"/>
    <cellStyle name="40% - Accent2 2 2 6 5" xfId="7944"/>
    <cellStyle name="40% - Accent2 2 2 7" xfId="2585"/>
    <cellStyle name="40% - Accent2 2 2 7 2" xfId="7948"/>
    <cellStyle name="40% - Accent2 2 2 8" xfId="2586"/>
    <cellStyle name="40% - Accent2 2 2 8 2" xfId="7949"/>
    <cellStyle name="40% - Accent2 2 2 9" xfId="2587"/>
    <cellStyle name="40% - Accent2 2 2 9 2" xfId="7950"/>
    <cellStyle name="40% - Accent2 2 3" xfId="2588"/>
    <cellStyle name="40% - Accent2 2 3 2" xfId="2589"/>
    <cellStyle name="40% - Accent2 2 3 2 2" xfId="2590"/>
    <cellStyle name="40% - Accent2 2 3 2 2 2" xfId="2591"/>
    <cellStyle name="40% - Accent2 2 3 2 2 2 2" xfId="7954"/>
    <cellStyle name="40% - Accent2 2 3 2 2 3" xfId="2592"/>
    <cellStyle name="40% - Accent2 2 3 2 2 3 2" xfId="7955"/>
    <cellStyle name="40% - Accent2 2 3 2 2 4" xfId="2593"/>
    <cellStyle name="40% - Accent2 2 3 2 2 4 2" xfId="7956"/>
    <cellStyle name="40% - Accent2 2 3 2 2 5" xfId="7953"/>
    <cellStyle name="40% - Accent2 2 3 2 3" xfId="2594"/>
    <cellStyle name="40% - Accent2 2 3 2 3 2" xfId="2595"/>
    <cellStyle name="40% - Accent2 2 3 2 3 2 2" xfId="7958"/>
    <cellStyle name="40% - Accent2 2 3 2 3 3" xfId="2596"/>
    <cellStyle name="40% - Accent2 2 3 2 3 3 2" xfId="7959"/>
    <cellStyle name="40% - Accent2 2 3 2 3 4" xfId="2597"/>
    <cellStyle name="40% - Accent2 2 3 2 3 4 2" xfId="7960"/>
    <cellStyle name="40% - Accent2 2 3 2 3 5" xfId="7957"/>
    <cellStyle name="40% - Accent2 2 3 2 4" xfId="2598"/>
    <cellStyle name="40% - Accent2 2 3 2 4 2" xfId="7961"/>
    <cellStyle name="40% - Accent2 2 3 2 5" xfId="2599"/>
    <cellStyle name="40% - Accent2 2 3 2 5 2" xfId="7962"/>
    <cellStyle name="40% - Accent2 2 3 2 6" xfId="2600"/>
    <cellStyle name="40% - Accent2 2 3 2 6 2" xfId="7963"/>
    <cellStyle name="40% - Accent2 2 3 2 7" xfId="7952"/>
    <cellStyle name="40% - Accent2 2 3 3" xfId="2601"/>
    <cellStyle name="40% - Accent2 2 3 3 2" xfId="2602"/>
    <cellStyle name="40% - Accent2 2 3 3 2 2" xfId="7965"/>
    <cellStyle name="40% - Accent2 2 3 3 3" xfId="2603"/>
    <cellStyle name="40% - Accent2 2 3 3 3 2" xfId="7966"/>
    <cellStyle name="40% - Accent2 2 3 3 4" xfId="2604"/>
    <cellStyle name="40% - Accent2 2 3 3 4 2" xfId="7967"/>
    <cellStyle name="40% - Accent2 2 3 3 5" xfId="7964"/>
    <cellStyle name="40% - Accent2 2 3 4" xfId="2605"/>
    <cellStyle name="40% - Accent2 2 3 4 2" xfId="2606"/>
    <cellStyle name="40% - Accent2 2 3 4 2 2" xfId="7969"/>
    <cellStyle name="40% - Accent2 2 3 4 3" xfId="2607"/>
    <cellStyle name="40% - Accent2 2 3 4 3 2" xfId="7970"/>
    <cellStyle name="40% - Accent2 2 3 4 4" xfId="2608"/>
    <cellStyle name="40% - Accent2 2 3 4 4 2" xfId="7971"/>
    <cellStyle name="40% - Accent2 2 3 4 5" xfId="7968"/>
    <cellStyle name="40% - Accent2 2 3 5" xfId="2609"/>
    <cellStyle name="40% - Accent2 2 3 5 2" xfId="2610"/>
    <cellStyle name="40% - Accent2 2 3 5 2 2" xfId="7973"/>
    <cellStyle name="40% - Accent2 2 3 5 3" xfId="2611"/>
    <cellStyle name="40% - Accent2 2 3 5 3 2" xfId="7974"/>
    <cellStyle name="40% - Accent2 2 3 5 4" xfId="2612"/>
    <cellStyle name="40% - Accent2 2 3 5 4 2" xfId="7975"/>
    <cellStyle name="40% - Accent2 2 3 5 5" xfId="7972"/>
    <cellStyle name="40% - Accent2 2 3 6" xfId="2613"/>
    <cellStyle name="40% - Accent2 2 3 6 2" xfId="7976"/>
    <cellStyle name="40% - Accent2 2 3 7" xfId="2614"/>
    <cellStyle name="40% - Accent2 2 3 7 2" xfId="7977"/>
    <cellStyle name="40% - Accent2 2 3 8" xfId="2615"/>
    <cellStyle name="40% - Accent2 2 3 8 2" xfId="7978"/>
    <cellStyle name="40% - Accent2 2 3 9" xfId="7951"/>
    <cellStyle name="40% - Accent2 2 4" xfId="2616"/>
    <cellStyle name="40% - Accent2 2 4 2" xfId="2617"/>
    <cellStyle name="40% - Accent2 2 4 2 2" xfId="2618"/>
    <cellStyle name="40% - Accent2 2 4 2 2 2" xfId="7981"/>
    <cellStyle name="40% - Accent2 2 4 2 3" xfId="2619"/>
    <cellStyle name="40% - Accent2 2 4 2 3 2" xfId="7982"/>
    <cellStyle name="40% - Accent2 2 4 2 4" xfId="2620"/>
    <cellStyle name="40% - Accent2 2 4 2 4 2" xfId="7983"/>
    <cellStyle name="40% - Accent2 2 4 2 5" xfId="7980"/>
    <cellStyle name="40% - Accent2 2 4 3" xfId="2621"/>
    <cellStyle name="40% - Accent2 2 4 3 2" xfId="2622"/>
    <cellStyle name="40% - Accent2 2 4 3 2 2" xfId="7985"/>
    <cellStyle name="40% - Accent2 2 4 3 3" xfId="2623"/>
    <cellStyle name="40% - Accent2 2 4 3 3 2" xfId="7986"/>
    <cellStyle name="40% - Accent2 2 4 3 4" xfId="2624"/>
    <cellStyle name="40% - Accent2 2 4 3 4 2" xfId="7987"/>
    <cellStyle name="40% - Accent2 2 4 3 5" xfId="7984"/>
    <cellStyle name="40% - Accent2 2 4 4" xfId="2625"/>
    <cellStyle name="40% - Accent2 2 4 4 2" xfId="2626"/>
    <cellStyle name="40% - Accent2 2 4 4 2 2" xfId="7989"/>
    <cellStyle name="40% - Accent2 2 4 4 3" xfId="2627"/>
    <cellStyle name="40% - Accent2 2 4 4 3 2" xfId="7990"/>
    <cellStyle name="40% - Accent2 2 4 4 4" xfId="2628"/>
    <cellStyle name="40% - Accent2 2 4 4 4 2" xfId="7991"/>
    <cellStyle name="40% - Accent2 2 4 4 5" xfId="7988"/>
    <cellStyle name="40% - Accent2 2 4 5" xfId="2629"/>
    <cellStyle name="40% - Accent2 2 4 5 2" xfId="7992"/>
    <cellStyle name="40% - Accent2 2 4 6" xfId="2630"/>
    <cellStyle name="40% - Accent2 2 4 6 2" xfId="7993"/>
    <cellStyle name="40% - Accent2 2 4 7" xfId="2631"/>
    <cellStyle name="40% - Accent2 2 4 7 2" xfId="7994"/>
    <cellStyle name="40% - Accent2 2 4 8" xfId="7979"/>
    <cellStyle name="40% - Accent2 2 5" xfId="2632"/>
    <cellStyle name="40% - Accent2 2 5 2" xfId="2633"/>
    <cellStyle name="40% - Accent2 2 5 2 2" xfId="2634"/>
    <cellStyle name="40% - Accent2 2 5 2 2 2" xfId="7997"/>
    <cellStyle name="40% - Accent2 2 5 2 3" xfId="2635"/>
    <cellStyle name="40% - Accent2 2 5 2 3 2" xfId="7998"/>
    <cellStyle name="40% - Accent2 2 5 2 4" xfId="2636"/>
    <cellStyle name="40% - Accent2 2 5 2 4 2" xfId="7999"/>
    <cellStyle name="40% - Accent2 2 5 2 5" xfId="7996"/>
    <cellStyle name="40% - Accent2 2 5 3" xfId="2637"/>
    <cellStyle name="40% - Accent2 2 5 3 2" xfId="2638"/>
    <cellStyle name="40% - Accent2 2 5 3 2 2" xfId="8001"/>
    <cellStyle name="40% - Accent2 2 5 3 3" xfId="2639"/>
    <cellStyle name="40% - Accent2 2 5 3 3 2" xfId="8002"/>
    <cellStyle name="40% - Accent2 2 5 3 4" xfId="2640"/>
    <cellStyle name="40% - Accent2 2 5 3 4 2" xfId="8003"/>
    <cellStyle name="40% - Accent2 2 5 3 5" xfId="8000"/>
    <cellStyle name="40% - Accent2 2 5 4" xfId="2641"/>
    <cellStyle name="40% - Accent2 2 5 4 2" xfId="8004"/>
    <cellStyle name="40% - Accent2 2 5 5" xfId="2642"/>
    <cellStyle name="40% - Accent2 2 5 5 2" xfId="8005"/>
    <cellStyle name="40% - Accent2 2 5 6" xfId="2643"/>
    <cellStyle name="40% - Accent2 2 5 6 2" xfId="8006"/>
    <cellStyle name="40% - Accent2 2 5 7" xfId="7995"/>
    <cellStyle name="40% - Accent2 2 6" xfId="2644"/>
    <cellStyle name="40% - Accent2 2 6 2" xfId="2645"/>
    <cellStyle name="40% - Accent2 2 6 2 2" xfId="8008"/>
    <cellStyle name="40% - Accent2 2 6 3" xfId="2646"/>
    <cellStyle name="40% - Accent2 2 6 3 2" xfId="8009"/>
    <cellStyle name="40% - Accent2 2 6 4" xfId="2647"/>
    <cellStyle name="40% - Accent2 2 6 4 2" xfId="8010"/>
    <cellStyle name="40% - Accent2 2 6 5" xfId="8007"/>
    <cellStyle name="40% - Accent2 2 7" xfId="2648"/>
    <cellStyle name="40% - Accent2 2 7 2" xfId="2649"/>
    <cellStyle name="40% - Accent2 2 7 2 2" xfId="8012"/>
    <cellStyle name="40% - Accent2 2 7 3" xfId="2650"/>
    <cellStyle name="40% - Accent2 2 7 3 2" xfId="8013"/>
    <cellStyle name="40% - Accent2 2 7 4" xfId="2651"/>
    <cellStyle name="40% - Accent2 2 7 4 2" xfId="8014"/>
    <cellStyle name="40% - Accent2 2 7 5" xfId="8011"/>
    <cellStyle name="40% - Accent2 2 8" xfId="2652"/>
    <cellStyle name="40% - Accent2 2 8 2" xfId="2653"/>
    <cellStyle name="40% - Accent2 2 8 2 2" xfId="8016"/>
    <cellStyle name="40% - Accent2 2 8 3" xfId="2654"/>
    <cellStyle name="40% - Accent2 2 8 3 2" xfId="8017"/>
    <cellStyle name="40% - Accent2 2 8 4" xfId="2655"/>
    <cellStyle name="40% - Accent2 2 8 4 2" xfId="8018"/>
    <cellStyle name="40% - Accent2 2 8 5" xfId="8015"/>
    <cellStyle name="40% - Accent2 2 9" xfId="2656"/>
    <cellStyle name="40% - Accent2 2 9 2" xfId="8019"/>
    <cellStyle name="40% - Accent2 3" xfId="2657"/>
    <cellStyle name="40% - Accent2 3 10" xfId="8020"/>
    <cellStyle name="40% - Accent2 3 2" xfId="2658"/>
    <cellStyle name="40% - Accent2 3 2 2" xfId="2659"/>
    <cellStyle name="40% - Accent2 3 2 2 2" xfId="2660"/>
    <cellStyle name="40% - Accent2 3 2 2 2 2" xfId="8023"/>
    <cellStyle name="40% - Accent2 3 2 2 3" xfId="2661"/>
    <cellStyle name="40% - Accent2 3 2 2 3 2" xfId="8024"/>
    <cellStyle name="40% - Accent2 3 2 2 4" xfId="2662"/>
    <cellStyle name="40% - Accent2 3 2 2 4 2" xfId="8025"/>
    <cellStyle name="40% - Accent2 3 2 2 5" xfId="8022"/>
    <cellStyle name="40% - Accent2 3 2 3" xfId="2663"/>
    <cellStyle name="40% - Accent2 3 2 3 2" xfId="2664"/>
    <cellStyle name="40% - Accent2 3 2 3 2 2" xfId="8027"/>
    <cellStyle name="40% - Accent2 3 2 3 3" xfId="2665"/>
    <cellStyle name="40% - Accent2 3 2 3 3 2" xfId="8028"/>
    <cellStyle name="40% - Accent2 3 2 3 4" xfId="2666"/>
    <cellStyle name="40% - Accent2 3 2 3 4 2" xfId="8029"/>
    <cellStyle name="40% - Accent2 3 2 3 5" xfId="8026"/>
    <cellStyle name="40% - Accent2 3 2 4" xfId="2667"/>
    <cellStyle name="40% - Accent2 3 2 4 2" xfId="2668"/>
    <cellStyle name="40% - Accent2 3 2 4 2 2" xfId="8031"/>
    <cellStyle name="40% - Accent2 3 2 4 3" xfId="2669"/>
    <cellStyle name="40% - Accent2 3 2 4 3 2" xfId="8032"/>
    <cellStyle name="40% - Accent2 3 2 4 4" xfId="2670"/>
    <cellStyle name="40% - Accent2 3 2 4 4 2" xfId="8033"/>
    <cellStyle name="40% - Accent2 3 2 4 5" xfId="8030"/>
    <cellStyle name="40% - Accent2 3 2 5" xfId="2671"/>
    <cellStyle name="40% - Accent2 3 2 5 2" xfId="8034"/>
    <cellStyle name="40% - Accent2 3 2 6" xfId="2672"/>
    <cellStyle name="40% - Accent2 3 2 6 2" xfId="8035"/>
    <cellStyle name="40% - Accent2 3 2 7" xfId="2673"/>
    <cellStyle name="40% - Accent2 3 2 7 2" xfId="8036"/>
    <cellStyle name="40% - Accent2 3 2 8" xfId="8021"/>
    <cellStyle name="40% - Accent2 3 3" xfId="2674"/>
    <cellStyle name="40% - Accent2 3 3 2" xfId="2675"/>
    <cellStyle name="40% - Accent2 3 3 2 2" xfId="2676"/>
    <cellStyle name="40% - Accent2 3 3 2 2 2" xfId="8039"/>
    <cellStyle name="40% - Accent2 3 3 2 3" xfId="2677"/>
    <cellStyle name="40% - Accent2 3 3 2 3 2" xfId="8040"/>
    <cellStyle name="40% - Accent2 3 3 2 4" xfId="2678"/>
    <cellStyle name="40% - Accent2 3 3 2 4 2" xfId="8041"/>
    <cellStyle name="40% - Accent2 3 3 2 5" xfId="8038"/>
    <cellStyle name="40% - Accent2 3 3 3" xfId="2679"/>
    <cellStyle name="40% - Accent2 3 3 3 2" xfId="2680"/>
    <cellStyle name="40% - Accent2 3 3 3 2 2" xfId="8043"/>
    <cellStyle name="40% - Accent2 3 3 3 3" xfId="2681"/>
    <cellStyle name="40% - Accent2 3 3 3 3 2" xfId="8044"/>
    <cellStyle name="40% - Accent2 3 3 3 4" xfId="2682"/>
    <cellStyle name="40% - Accent2 3 3 3 4 2" xfId="8045"/>
    <cellStyle name="40% - Accent2 3 3 3 5" xfId="8042"/>
    <cellStyle name="40% - Accent2 3 3 4" xfId="2683"/>
    <cellStyle name="40% - Accent2 3 3 4 2" xfId="8046"/>
    <cellStyle name="40% - Accent2 3 3 5" xfId="2684"/>
    <cellStyle name="40% - Accent2 3 3 5 2" xfId="8047"/>
    <cellStyle name="40% - Accent2 3 3 6" xfId="2685"/>
    <cellStyle name="40% - Accent2 3 3 6 2" xfId="8048"/>
    <cellStyle name="40% - Accent2 3 3 7" xfId="8037"/>
    <cellStyle name="40% - Accent2 3 4" xfId="2686"/>
    <cellStyle name="40% - Accent2 3 4 2" xfId="2687"/>
    <cellStyle name="40% - Accent2 3 4 2 2" xfId="8050"/>
    <cellStyle name="40% - Accent2 3 4 3" xfId="2688"/>
    <cellStyle name="40% - Accent2 3 4 3 2" xfId="8051"/>
    <cellStyle name="40% - Accent2 3 4 4" xfId="2689"/>
    <cellStyle name="40% - Accent2 3 4 4 2" xfId="8052"/>
    <cellStyle name="40% - Accent2 3 4 5" xfId="8049"/>
    <cellStyle name="40% - Accent2 3 5" xfId="2690"/>
    <cellStyle name="40% - Accent2 3 5 2" xfId="2691"/>
    <cellStyle name="40% - Accent2 3 5 2 2" xfId="8054"/>
    <cellStyle name="40% - Accent2 3 5 3" xfId="2692"/>
    <cellStyle name="40% - Accent2 3 5 3 2" xfId="8055"/>
    <cellStyle name="40% - Accent2 3 5 4" xfId="2693"/>
    <cellStyle name="40% - Accent2 3 5 4 2" xfId="8056"/>
    <cellStyle name="40% - Accent2 3 5 5" xfId="8053"/>
    <cellStyle name="40% - Accent2 3 6" xfId="2694"/>
    <cellStyle name="40% - Accent2 3 6 2" xfId="2695"/>
    <cellStyle name="40% - Accent2 3 6 2 2" xfId="8058"/>
    <cellStyle name="40% - Accent2 3 6 3" xfId="2696"/>
    <cellStyle name="40% - Accent2 3 6 3 2" xfId="8059"/>
    <cellStyle name="40% - Accent2 3 6 4" xfId="2697"/>
    <cellStyle name="40% - Accent2 3 6 4 2" xfId="8060"/>
    <cellStyle name="40% - Accent2 3 6 5" xfId="8057"/>
    <cellStyle name="40% - Accent2 3 7" xfId="2698"/>
    <cellStyle name="40% - Accent2 3 7 2" xfId="8061"/>
    <cellStyle name="40% - Accent2 3 8" xfId="2699"/>
    <cellStyle name="40% - Accent2 3 8 2" xfId="8062"/>
    <cellStyle name="40% - Accent2 3 9" xfId="2700"/>
    <cellStyle name="40% - Accent2 3 9 2" xfId="8063"/>
    <cellStyle name="40% - Accent2 4" xfId="2701"/>
    <cellStyle name="40% - Accent2 4 2" xfId="2702"/>
    <cellStyle name="40% - Accent2 4 2 2" xfId="2703"/>
    <cellStyle name="40% - Accent2 4 2 2 2" xfId="2704"/>
    <cellStyle name="40% - Accent2 4 2 2 2 2" xfId="8067"/>
    <cellStyle name="40% - Accent2 4 2 2 3" xfId="2705"/>
    <cellStyle name="40% - Accent2 4 2 2 3 2" xfId="8068"/>
    <cellStyle name="40% - Accent2 4 2 2 4" xfId="2706"/>
    <cellStyle name="40% - Accent2 4 2 2 4 2" xfId="8069"/>
    <cellStyle name="40% - Accent2 4 2 2 5" xfId="8066"/>
    <cellStyle name="40% - Accent2 4 2 3" xfId="2707"/>
    <cellStyle name="40% - Accent2 4 2 3 2" xfId="2708"/>
    <cellStyle name="40% - Accent2 4 2 3 2 2" xfId="8071"/>
    <cellStyle name="40% - Accent2 4 2 3 3" xfId="2709"/>
    <cellStyle name="40% - Accent2 4 2 3 3 2" xfId="8072"/>
    <cellStyle name="40% - Accent2 4 2 3 4" xfId="2710"/>
    <cellStyle name="40% - Accent2 4 2 3 4 2" xfId="8073"/>
    <cellStyle name="40% - Accent2 4 2 3 5" xfId="8070"/>
    <cellStyle name="40% - Accent2 4 2 4" xfId="2711"/>
    <cellStyle name="40% - Accent2 4 2 4 2" xfId="8074"/>
    <cellStyle name="40% - Accent2 4 2 5" xfId="2712"/>
    <cellStyle name="40% - Accent2 4 2 5 2" xfId="8075"/>
    <cellStyle name="40% - Accent2 4 2 6" xfId="2713"/>
    <cellStyle name="40% - Accent2 4 2 6 2" xfId="8076"/>
    <cellStyle name="40% - Accent2 4 2 7" xfId="8065"/>
    <cellStyle name="40% - Accent2 4 3" xfId="2714"/>
    <cellStyle name="40% - Accent2 4 3 2" xfId="2715"/>
    <cellStyle name="40% - Accent2 4 3 2 2" xfId="8078"/>
    <cellStyle name="40% - Accent2 4 3 3" xfId="2716"/>
    <cellStyle name="40% - Accent2 4 3 3 2" xfId="8079"/>
    <cellStyle name="40% - Accent2 4 3 4" xfId="2717"/>
    <cellStyle name="40% - Accent2 4 3 4 2" xfId="8080"/>
    <cellStyle name="40% - Accent2 4 3 5" xfId="8077"/>
    <cellStyle name="40% - Accent2 4 4" xfId="2718"/>
    <cellStyle name="40% - Accent2 4 4 2" xfId="2719"/>
    <cellStyle name="40% - Accent2 4 4 2 2" xfId="8082"/>
    <cellStyle name="40% - Accent2 4 4 3" xfId="2720"/>
    <cellStyle name="40% - Accent2 4 4 3 2" xfId="8083"/>
    <cellStyle name="40% - Accent2 4 4 4" xfId="2721"/>
    <cellStyle name="40% - Accent2 4 4 4 2" xfId="8084"/>
    <cellStyle name="40% - Accent2 4 4 5" xfId="8081"/>
    <cellStyle name="40% - Accent2 4 5" xfId="2722"/>
    <cellStyle name="40% - Accent2 4 5 2" xfId="2723"/>
    <cellStyle name="40% - Accent2 4 5 2 2" xfId="8086"/>
    <cellStyle name="40% - Accent2 4 5 3" xfId="2724"/>
    <cellStyle name="40% - Accent2 4 5 3 2" xfId="8087"/>
    <cellStyle name="40% - Accent2 4 5 4" xfId="2725"/>
    <cellStyle name="40% - Accent2 4 5 4 2" xfId="8088"/>
    <cellStyle name="40% - Accent2 4 5 5" xfId="8085"/>
    <cellStyle name="40% - Accent2 4 6" xfId="2726"/>
    <cellStyle name="40% - Accent2 4 6 2" xfId="8089"/>
    <cellStyle name="40% - Accent2 4 7" xfId="2727"/>
    <cellStyle name="40% - Accent2 4 7 2" xfId="8090"/>
    <cellStyle name="40% - Accent2 4 8" xfId="2728"/>
    <cellStyle name="40% - Accent2 4 8 2" xfId="8091"/>
    <cellStyle name="40% - Accent2 4 9" xfId="8064"/>
    <cellStyle name="40% - Accent2 5" xfId="2729"/>
    <cellStyle name="40% - Accent2 5 2" xfId="2730"/>
    <cellStyle name="40% - Accent2 5 2 2" xfId="2731"/>
    <cellStyle name="40% - Accent2 5 2 2 2" xfId="8094"/>
    <cellStyle name="40% - Accent2 5 2 3" xfId="2732"/>
    <cellStyle name="40% - Accent2 5 2 3 2" xfId="8095"/>
    <cellStyle name="40% - Accent2 5 2 4" xfId="2733"/>
    <cellStyle name="40% - Accent2 5 2 4 2" xfId="8096"/>
    <cellStyle name="40% - Accent2 5 2 5" xfId="8093"/>
    <cellStyle name="40% - Accent2 5 3" xfId="2734"/>
    <cellStyle name="40% - Accent2 5 3 2" xfId="2735"/>
    <cellStyle name="40% - Accent2 5 3 2 2" xfId="8098"/>
    <cellStyle name="40% - Accent2 5 3 3" xfId="2736"/>
    <cellStyle name="40% - Accent2 5 3 3 2" xfId="8099"/>
    <cellStyle name="40% - Accent2 5 3 4" xfId="2737"/>
    <cellStyle name="40% - Accent2 5 3 4 2" xfId="8100"/>
    <cellStyle name="40% - Accent2 5 3 5" xfId="8097"/>
    <cellStyle name="40% - Accent2 5 4" xfId="2738"/>
    <cellStyle name="40% - Accent2 5 4 2" xfId="2739"/>
    <cellStyle name="40% - Accent2 5 4 2 2" xfId="8102"/>
    <cellStyle name="40% - Accent2 5 4 3" xfId="2740"/>
    <cellStyle name="40% - Accent2 5 4 3 2" xfId="8103"/>
    <cellStyle name="40% - Accent2 5 4 4" xfId="2741"/>
    <cellStyle name="40% - Accent2 5 4 4 2" xfId="8104"/>
    <cellStyle name="40% - Accent2 5 4 5" xfId="8101"/>
    <cellStyle name="40% - Accent2 5 5" xfId="2742"/>
    <cellStyle name="40% - Accent2 5 5 2" xfId="8105"/>
    <cellStyle name="40% - Accent2 5 6" xfId="2743"/>
    <cellStyle name="40% - Accent2 5 6 2" xfId="8106"/>
    <cellStyle name="40% - Accent2 5 7" xfId="2744"/>
    <cellStyle name="40% - Accent2 5 7 2" xfId="8107"/>
    <cellStyle name="40% - Accent2 5 8" xfId="8092"/>
    <cellStyle name="40% - Accent2 6" xfId="2745"/>
    <cellStyle name="40% - Accent2 6 2" xfId="2746"/>
    <cellStyle name="40% - Accent2 6 2 2" xfId="2747"/>
    <cellStyle name="40% - Accent2 6 2 2 2" xfId="8110"/>
    <cellStyle name="40% - Accent2 6 2 3" xfId="2748"/>
    <cellStyle name="40% - Accent2 6 2 3 2" xfId="8111"/>
    <cellStyle name="40% - Accent2 6 2 4" xfId="2749"/>
    <cellStyle name="40% - Accent2 6 2 4 2" xfId="8112"/>
    <cellStyle name="40% - Accent2 6 2 5" xfId="8109"/>
    <cellStyle name="40% - Accent2 6 3" xfId="2750"/>
    <cellStyle name="40% - Accent2 6 3 2" xfId="2751"/>
    <cellStyle name="40% - Accent2 6 3 2 2" xfId="8114"/>
    <cellStyle name="40% - Accent2 6 3 3" xfId="2752"/>
    <cellStyle name="40% - Accent2 6 3 3 2" xfId="8115"/>
    <cellStyle name="40% - Accent2 6 3 4" xfId="2753"/>
    <cellStyle name="40% - Accent2 6 3 4 2" xfId="8116"/>
    <cellStyle name="40% - Accent2 6 3 5" xfId="8113"/>
    <cellStyle name="40% - Accent2 6 4" xfId="2754"/>
    <cellStyle name="40% - Accent2 6 4 2" xfId="8117"/>
    <cellStyle name="40% - Accent2 6 5" xfId="2755"/>
    <cellStyle name="40% - Accent2 6 5 2" xfId="8118"/>
    <cellStyle name="40% - Accent2 6 6" xfId="2756"/>
    <cellStyle name="40% - Accent2 6 6 2" xfId="8119"/>
    <cellStyle name="40% - Accent2 6 7" xfId="8108"/>
    <cellStyle name="40% - Accent2 7" xfId="2757"/>
    <cellStyle name="40% - Accent2 7 2" xfId="2758"/>
    <cellStyle name="40% - Accent2 7 2 2" xfId="8121"/>
    <cellStyle name="40% - Accent2 7 3" xfId="2759"/>
    <cellStyle name="40% - Accent2 7 3 2" xfId="8122"/>
    <cellStyle name="40% - Accent2 7 4" xfId="2760"/>
    <cellStyle name="40% - Accent2 7 4 2" xfId="8123"/>
    <cellStyle name="40% - Accent2 7 5" xfId="8120"/>
    <cellStyle name="40% - Accent2 8" xfId="2761"/>
    <cellStyle name="40% - Accent2 8 2" xfId="2762"/>
    <cellStyle name="40% - Accent2 8 2 2" xfId="8125"/>
    <cellStyle name="40% - Accent2 8 3" xfId="2763"/>
    <cellStyle name="40% - Accent2 8 3 2" xfId="8126"/>
    <cellStyle name="40% - Accent2 8 4" xfId="2764"/>
    <cellStyle name="40% - Accent2 8 4 2" xfId="8127"/>
    <cellStyle name="40% - Accent2 8 5" xfId="8124"/>
    <cellStyle name="40% - Accent2 9" xfId="7903"/>
    <cellStyle name="40% - Accent3" xfId="2765" builtinId="39" customBuiltin="1"/>
    <cellStyle name="40% - Accent3 2" xfId="2766"/>
    <cellStyle name="40% - Accent3 2 10" xfId="2767"/>
    <cellStyle name="40% - Accent3 2 10 2" xfId="2768"/>
    <cellStyle name="40% - Accent3 2 10 2 2" xfId="8131"/>
    <cellStyle name="40% - Accent3 2 10 3" xfId="2769"/>
    <cellStyle name="40% - Accent3 2 10 3 2" xfId="8132"/>
    <cellStyle name="40% - Accent3 2 10 4" xfId="2770"/>
    <cellStyle name="40% - Accent3 2 10 4 2" xfId="8133"/>
    <cellStyle name="40% - Accent3 2 10 5" xfId="8130"/>
    <cellStyle name="40% - Accent3 2 11" xfId="2771"/>
    <cellStyle name="40% - Accent3 2 11 2" xfId="2772"/>
    <cellStyle name="40% - Accent3 2 11 2 2" xfId="8135"/>
    <cellStyle name="40% - Accent3 2 11 3" xfId="2773"/>
    <cellStyle name="40% - Accent3 2 11 3 2" xfId="8136"/>
    <cellStyle name="40% - Accent3 2 11 4" xfId="2774"/>
    <cellStyle name="40% - Accent3 2 11 4 2" xfId="8137"/>
    <cellStyle name="40% - Accent3 2 11 5" xfId="8134"/>
    <cellStyle name="40% - Accent3 2 12" xfId="2775"/>
    <cellStyle name="40% - Accent3 2 12 2" xfId="8138"/>
    <cellStyle name="40% - Accent3 2 13" xfId="2776"/>
    <cellStyle name="40% - Accent3 2 13 2" xfId="8139"/>
    <cellStyle name="40% - Accent3 2 14" xfId="2777"/>
    <cellStyle name="40% - Accent3 2 14 2" xfId="8140"/>
    <cellStyle name="40% - Accent3 2 15" xfId="8129"/>
    <cellStyle name="40% - Accent3 2 2" xfId="2778"/>
    <cellStyle name="40% - Accent3 2 2 10" xfId="2779"/>
    <cellStyle name="40% - Accent3 2 2 10 2" xfId="8142"/>
    <cellStyle name="40% - Accent3 2 2 11" xfId="2780"/>
    <cellStyle name="40% - Accent3 2 2 11 2" xfId="8143"/>
    <cellStyle name="40% - Accent3 2 2 12" xfId="8141"/>
    <cellStyle name="40% - Accent3 2 2 2" xfId="2781"/>
    <cellStyle name="40% - Accent3 2 2 2 10" xfId="8144"/>
    <cellStyle name="40% - Accent3 2 2 2 2" xfId="2782"/>
    <cellStyle name="40% - Accent3 2 2 2 2 2" xfId="2783"/>
    <cellStyle name="40% - Accent3 2 2 2 2 2 2" xfId="2784"/>
    <cellStyle name="40% - Accent3 2 2 2 2 2 2 2" xfId="8147"/>
    <cellStyle name="40% - Accent3 2 2 2 2 2 3" xfId="2785"/>
    <cellStyle name="40% - Accent3 2 2 2 2 2 3 2" xfId="8148"/>
    <cellStyle name="40% - Accent3 2 2 2 2 2 4" xfId="2786"/>
    <cellStyle name="40% - Accent3 2 2 2 2 2 4 2" xfId="8149"/>
    <cellStyle name="40% - Accent3 2 2 2 2 2 5" xfId="8146"/>
    <cellStyle name="40% - Accent3 2 2 2 2 3" xfId="2787"/>
    <cellStyle name="40% - Accent3 2 2 2 2 3 2" xfId="2788"/>
    <cellStyle name="40% - Accent3 2 2 2 2 3 2 2" xfId="8151"/>
    <cellStyle name="40% - Accent3 2 2 2 2 3 3" xfId="2789"/>
    <cellStyle name="40% - Accent3 2 2 2 2 3 3 2" xfId="8152"/>
    <cellStyle name="40% - Accent3 2 2 2 2 3 4" xfId="2790"/>
    <cellStyle name="40% - Accent3 2 2 2 2 3 4 2" xfId="8153"/>
    <cellStyle name="40% - Accent3 2 2 2 2 3 5" xfId="8150"/>
    <cellStyle name="40% - Accent3 2 2 2 2 4" xfId="2791"/>
    <cellStyle name="40% - Accent3 2 2 2 2 4 2" xfId="2792"/>
    <cellStyle name="40% - Accent3 2 2 2 2 4 2 2" xfId="8155"/>
    <cellStyle name="40% - Accent3 2 2 2 2 4 3" xfId="2793"/>
    <cellStyle name="40% - Accent3 2 2 2 2 4 3 2" xfId="8156"/>
    <cellStyle name="40% - Accent3 2 2 2 2 4 4" xfId="2794"/>
    <cellStyle name="40% - Accent3 2 2 2 2 4 4 2" xfId="8157"/>
    <cellStyle name="40% - Accent3 2 2 2 2 4 5" xfId="8154"/>
    <cellStyle name="40% - Accent3 2 2 2 2 5" xfId="2795"/>
    <cellStyle name="40% - Accent3 2 2 2 2 5 2" xfId="8158"/>
    <cellStyle name="40% - Accent3 2 2 2 2 6" xfId="2796"/>
    <cellStyle name="40% - Accent3 2 2 2 2 6 2" xfId="8159"/>
    <cellStyle name="40% - Accent3 2 2 2 2 7" xfId="2797"/>
    <cellStyle name="40% - Accent3 2 2 2 2 7 2" xfId="8160"/>
    <cellStyle name="40% - Accent3 2 2 2 2 8" xfId="8145"/>
    <cellStyle name="40% - Accent3 2 2 2 3" xfId="2798"/>
    <cellStyle name="40% - Accent3 2 2 2 3 2" xfId="2799"/>
    <cellStyle name="40% - Accent3 2 2 2 3 2 2" xfId="2800"/>
    <cellStyle name="40% - Accent3 2 2 2 3 2 2 2" xfId="8163"/>
    <cellStyle name="40% - Accent3 2 2 2 3 2 3" xfId="2801"/>
    <cellStyle name="40% - Accent3 2 2 2 3 2 3 2" xfId="8164"/>
    <cellStyle name="40% - Accent3 2 2 2 3 2 4" xfId="2802"/>
    <cellStyle name="40% - Accent3 2 2 2 3 2 4 2" xfId="8165"/>
    <cellStyle name="40% - Accent3 2 2 2 3 2 5" xfId="8162"/>
    <cellStyle name="40% - Accent3 2 2 2 3 3" xfId="2803"/>
    <cellStyle name="40% - Accent3 2 2 2 3 3 2" xfId="2804"/>
    <cellStyle name="40% - Accent3 2 2 2 3 3 2 2" xfId="8167"/>
    <cellStyle name="40% - Accent3 2 2 2 3 3 3" xfId="2805"/>
    <cellStyle name="40% - Accent3 2 2 2 3 3 3 2" xfId="8168"/>
    <cellStyle name="40% - Accent3 2 2 2 3 3 4" xfId="2806"/>
    <cellStyle name="40% - Accent3 2 2 2 3 3 4 2" xfId="8169"/>
    <cellStyle name="40% - Accent3 2 2 2 3 3 5" xfId="8166"/>
    <cellStyle name="40% - Accent3 2 2 2 3 4" xfId="2807"/>
    <cellStyle name="40% - Accent3 2 2 2 3 4 2" xfId="8170"/>
    <cellStyle name="40% - Accent3 2 2 2 3 5" xfId="2808"/>
    <cellStyle name="40% - Accent3 2 2 2 3 5 2" xfId="8171"/>
    <cellStyle name="40% - Accent3 2 2 2 3 6" xfId="2809"/>
    <cellStyle name="40% - Accent3 2 2 2 3 6 2" xfId="8172"/>
    <cellStyle name="40% - Accent3 2 2 2 3 7" xfId="8161"/>
    <cellStyle name="40% - Accent3 2 2 2 4" xfId="2810"/>
    <cellStyle name="40% - Accent3 2 2 2 4 2" xfId="2811"/>
    <cellStyle name="40% - Accent3 2 2 2 4 2 2" xfId="8174"/>
    <cellStyle name="40% - Accent3 2 2 2 4 3" xfId="2812"/>
    <cellStyle name="40% - Accent3 2 2 2 4 3 2" xfId="8175"/>
    <cellStyle name="40% - Accent3 2 2 2 4 4" xfId="2813"/>
    <cellStyle name="40% - Accent3 2 2 2 4 4 2" xfId="8176"/>
    <cellStyle name="40% - Accent3 2 2 2 4 5" xfId="8173"/>
    <cellStyle name="40% - Accent3 2 2 2 5" xfId="2814"/>
    <cellStyle name="40% - Accent3 2 2 2 5 2" xfId="2815"/>
    <cellStyle name="40% - Accent3 2 2 2 5 2 2" xfId="8178"/>
    <cellStyle name="40% - Accent3 2 2 2 5 3" xfId="2816"/>
    <cellStyle name="40% - Accent3 2 2 2 5 3 2" xfId="8179"/>
    <cellStyle name="40% - Accent3 2 2 2 5 4" xfId="2817"/>
    <cellStyle name="40% - Accent3 2 2 2 5 4 2" xfId="8180"/>
    <cellStyle name="40% - Accent3 2 2 2 5 5" xfId="8177"/>
    <cellStyle name="40% - Accent3 2 2 2 6" xfId="2818"/>
    <cellStyle name="40% - Accent3 2 2 2 6 2" xfId="2819"/>
    <cellStyle name="40% - Accent3 2 2 2 6 2 2" xfId="8182"/>
    <cellStyle name="40% - Accent3 2 2 2 6 3" xfId="2820"/>
    <cellStyle name="40% - Accent3 2 2 2 6 3 2" xfId="8183"/>
    <cellStyle name="40% - Accent3 2 2 2 6 4" xfId="2821"/>
    <cellStyle name="40% - Accent3 2 2 2 6 4 2" xfId="8184"/>
    <cellStyle name="40% - Accent3 2 2 2 6 5" xfId="8181"/>
    <cellStyle name="40% - Accent3 2 2 2 7" xfId="2822"/>
    <cellStyle name="40% - Accent3 2 2 2 7 2" xfId="8185"/>
    <cellStyle name="40% - Accent3 2 2 2 8" xfId="2823"/>
    <cellStyle name="40% - Accent3 2 2 2 8 2" xfId="8186"/>
    <cellStyle name="40% - Accent3 2 2 2 9" xfId="2824"/>
    <cellStyle name="40% - Accent3 2 2 2 9 2" xfId="8187"/>
    <cellStyle name="40% - Accent3 2 2 3" xfId="2825"/>
    <cellStyle name="40% - Accent3 2 2 3 2" xfId="2826"/>
    <cellStyle name="40% - Accent3 2 2 3 2 2" xfId="2827"/>
    <cellStyle name="40% - Accent3 2 2 3 2 2 2" xfId="2828"/>
    <cellStyle name="40% - Accent3 2 2 3 2 2 2 2" xfId="8191"/>
    <cellStyle name="40% - Accent3 2 2 3 2 2 3" xfId="2829"/>
    <cellStyle name="40% - Accent3 2 2 3 2 2 3 2" xfId="8192"/>
    <cellStyle name="40% - Accent3 2 2 3 2 2 4" xfId="2830"/>
    <cellStyle name="40% - Accent3 2 2 3 2 2 4 2" xfId="8193"/>
    <cellStyle name="40% - Accent3 2 2 3 2 2 5" xfId="8190"/>
    <cellStyle name="40% - Accent3 2 2 3 2 3" xfId="2831"/>
    <cellStyle name="40% - Accent3 2 2 3 2 3 2" xfId="2832"/>
    <cellStyle name="40% - Accent3 2 2 3 2 3 2 2" xfId="8195"/>
    <cellStyle name="40% - Accent3 2 2 3 2 3 3" xfId="2833"/>
    <cellStyle name="40% - Accent3 2 2 3 2 3 3 2" xfId="8196"/>
    <cellStyle name="40% - Accent3 2 2 3 2 3 4" xfId="2834"/>
    <cellStyle name="40% - Accent3 2 2 3 2 3 4 2" xfId="8197"/>
    <cellStyle name="40% - Accent3 2 2 3 2 3 5" xfId="8194"/>
    <cellStyle name="40% - Accent3 2 2 3 2 4" xfId="2835"/>
    <cellStyle name="40% - Accent3 2 2 3 2 4 2" xfId="8198"/>
    <cellStyle name="40% - Accent3 2 2 3 2 5" xfId="2836"/>
    <cellStyle name="40% - Accent3 2 2 3 2 5 2" xfId="8199"/>
    <cellStyle name="40% - Accent3 2 2 3 2 6" xfId="2837"/>
    <cellStyle name="40% - Accent3 2 2 3 2 6 2" xfId="8200"/>
    <cellStyle name="40% - Accent3 2 2 3 2 7" xfId="8189"/>
    <cellStyle name="40% - Accent3 2 2 3 3" xfId="2838"/>
    <cellStyle name="40% - Accent3 2 2 3 3 2" xfId="2839"/>
    <cellStyle name="40% - Accent3 2 2 3 3 2 2" xfId="8202"/>
    <cellStyle name="40% - Accent3 2 2 3 3 3" xfId="2840"/>
    <cellStyle name="40% - Accent3 2 2 3 3 3 2" xfId="8203"/>
    <cellStyle name="40% - Accent3 2 2 3 3 4" xfId="2841"/>
    <cellStyle name="40% - Accent3 2 2 3 3 4 2" xfId="8204"/>
    <cellStyle name="40% - Accent3 2 2 3 3 5" xfId="8201"/>
    <cellStyle name="40% - Accent3 2 2 3 4" xfId="2842"/>
    <cellStyle name="40% - Accent3 2 2 3 4 2" xfId="2843"/>
    <cellStyle name="40% - Accent3 2 2 3 4 2 2" xfId="8206"/>
    <cellStyle name="40% - Accent3 2 2 3 4 3" xfId="2844"/>
    <cellStyle name="40% - Accent3 2 2 3 4 3 2" xfId="8207"/>
    <cellStyle name="40% - Accent3 2 2 3 4 4" xfId="2845"/>
    <cellStyle name="40% - Accent3 2 2 3 4 4 2" xfId="8208"/>
    <cellStyle name="40% - Accent3 2 2 3 4 5" xfId="8205"/>
    <cellStyle name="40% - Accent3 2 2 3 5" xfId="2846"/>
    <cellStyle name="40% - Accent3 2 2 3 5 2" xfId="2847"/>
    <cellStyle name="40% - Accent3 2 2 3 5 2 2" xfId="8210"/>
    <cellStyle name="40% - Accent3 2 2 3 5 3" xfId="2848"/>
    <cellStyle name="40% - Accent3 2 2 3 5 3 2" xfId="8211"/>
    <cellStyle name="40% - Accent3 2 2 3 5 4" xfId="2849"/>
    <cellStyle name="40% - Accent3 2 2 3 5 4 2" xfId="8212"/>
    <cellStyle name="40% - Accent3 2 2 3 5 5" xfId="8209"/>
    <cellStyle name="40% - Accent3 2 2 3 6" xfId="2850"/>
    <cellStyle name="40% - Accent3 2 2 3 6 2" xfId="8213"/>
    <cellStyle name="40% - Accent3 2 2 3 7" xfId="2851"/>
    <cellStyle name="40% - Accent3 2 2 3 7 2" xfId="8214"/>
    <cellStyle name="40% - Accent3 2 2 3 8" xfId="2852"/>
    <cellStyle name="40% - Accent3 2 2 3 8 2" xfId="8215"/>
    <cellStyle name="40% - Accent3 2 2 3 9" xfId="8188"/>
    <cellStyle name="40% - Accent3 2 2 4" xfId="2853"/>
    <cellStyle name="40% - Accent3 2 2 4 2" xfId="2854"/>
    <cellStyle name="40% - Accent3 2 2 4 2 2" xfId="2855"/>
    <cellStyle name="40% - Accent3 2 2 4 2 2 2" xfId="8218"/>
    <cellStyle name="40% - Accent3 2 2 4 2 3" xfId="2856"/>
    <cellStyle name="40% - Accent3 2 2 4 2 3 2" xfId="8219"/>
    <cellStyle name="40% - Accent3 2 2 4 2 4" xfId="2857"/>
    <cellStyle name="40% - Accent3 2 2 4 2 4 2" xfId="8220"/>
    <cellStyle name="40% - Accent3 2 2 4 2 5" xfId="8217"/>
    <cellStyle name="40% - Accent3 2 2 4 3" xfId="2858"/>
    <cellStyle name="40% - Accent3 2 2 4 3 2" xfId="2859"/>
    <cellStyle name="40% - Accent3 2 2 4 3 2 2" xfId="8222"/>
    <cellStyle name="40% - Accent3 2 2 4 3 3" xfId="2860"/>
    <cellStyle name="40% - Accent3 2 2 4 3 3 2" xfId="8223"/>
    <cellStyle name="40% - Accent3 2 2 4 3 4" xfId="2861"/>
    <cellStyle name="40% - Accent3 2 2 4 3 4 2" xfId="8224"/>
    <cellStyle name="40% - Accent3 2 2 4 3 5" xfId="8221"/>
    <cellStyle name="40% - Accent3 2 2 4 4" xfId="2862"/>
    <cellStyle name="40% - Accent3 2 2 4 4 2" xfId="2863"/>
    <cellStyle name="40% - Accent3 2 2 4 4 2 2" xfId="8226"/>
    <cellStyle name="40% - Accent3 2 2 4 4 3" xfId="2864"/>
    <cellStyle name="40% - Accent3 2 2 4 4 3 2" xfId="8227"/>
    <cellStyle name="40% - Accent3 2 2 4 4 4" xfId="2865"/>
    <cellStyle name="40% - Accent3 2 2 4 4 4 2" xfId="8228"/>
    <cellStyle name="40% - Accent3 2 2 4 4 5" xfId="8225"/>
    <cellStyle name="40% - Accent3 2 2 4 5" xfId="2866"/>
    <cellStyle name="40% - Accent3 2 2 4 5 2" xfId="8229"/>
    <cellStyle name="40% - Accent3 2 2 4 6" xfId="2867"/>
    <cellStyle name="40% - Accent3 2 2 4 6 2" xfId="8230"/>
    <cellStyle name="40% - Accent3 2 2 4 7" xfId="2868"/>
    <cellStyle name="40% - Accent3 2 2 4 7 2" xfId="8231"/>
    <cellStyle name="40% - Accent3 2 2 4 8" xfId="8216"/>
    <cellStyle name="40% - Accent3 2 2 5" xfId="2869"/>
    <cellStyle name="40% - Accent3 2 2 5 2" xfId="2870"/>
    <cellStyle name="40% - Accent3 2 2 5 2 2" xfId="2871"/>
    <cellStyle name="40% - Accent3 2 2 5 2 2 2" xfId="8234"/>
    <cellStyle name="40% - Accent3 2 2 5 2 3" xfId="2872"/>
    <cellStyle name="40% - Accent3 2 2 5 2 3 2" xfId="8235"/>
    <cellStyle name="40% - Accent3 2 2 5 2 4" xfId="2873"/>
    <cellStyle name="40% - Accent3 2 2 5 2 4 2" xfId="8236"/>
    <cellStyle name="40% - Accent3 2 2 5 2 5" xfId="8233"/>
    <cellStyle name="40% - Accent3 2 2 5 3" xfId="2874"/>
    <cellStyle name="40% - Accent3 2 2 5 3 2" xfId="2875"/>
    <cellStyle name="40% - Accent3 2 2 5 3 2 2" xfId="8238"/>
    <cellStyle name="40% - Accent3 2 2 5 3 3" xfId="2876"/>
    <cellStyle name="40% - Accent3 2 2 5 3 3 2" xfId="8239"/>
    <cellStyle name="40% - Accent3 2 2 5 3 4" xfId="2877"/>
    <cellStyle name="40% - Accent3 2 2 5 3 4 2" xfId="8240"/>
    <cellStyle name="40% - Accent3 2 2 5 3 5" xfId="8237"/>
    <cellStyle name="40% - Accent3 2 2 5 4" xfId="2878"/>
    <cellStyle name="40% - Accent3 2 2 5 4 2" xfId="8241"/>
    <cellStyle name="40% - Accent3 2 2 5 5" xfId="2879"/>
    <cellStyle name="40% - Accent3 2 2 5 5 2" xfId="8242"/>
    <cellStyle name="40% - Accent3 2 2 5 6" xfId="2880"/>
    <cellStyle name="40% - Accent3 2 2 5 6 2" xfId="8243"/>
    <cellStyle name="40% - Accent3 2 2 5 7" xfId="8232"/>
    <cellStyle name="40% - Accent3 2 2 6" xfId="2881"/>
    <cellStyle name="40% - Accent3 2 2 6 2" xfId="2882"/>
    <cellStyle name="40% - Accent3 2 2 6 2 2" xfId="8245"/>
    <cellStyle name="40% - Accent3 2 2 6 3" xfId="2883"/>
    <cellStyle name="40% - Accent3 2 2 6 3 2" xfId="8246"/>
    <cellStyle name="40% - Accent3 2 2 6 4" xfId="2884"/>
    <cellStyle name="40% - Accent3 2 2 6 4 2" xfId="8247"/>
    <cellStyle name="40% - Accent3 2 2 6 5" xfId="8244"/>
    <cellStyle name="40% - Accent3 2 2 7" xfId="2885"/>
    <cellStyle name="40% - Accent3 2 2 7 2" xfId="2886"/>
    <cellStyle name="40% - Accent3 2 2 7 2 2" xfId="8249"/>
    <cellStyle name="40% - Accent3 2 2 7 3" xfId="2887"/>
    <cellStyle name="40% - Accent3 2 2 7 3 2" xfId="8250"/>
    <cellStyle name="40% - Accent3 2 2 7 4" xfId="2888"/>
    <cellStyle name="40% - Accent3 2 2 7 4 2" xfId="8251"/>
    <cellStyle name="40% - Accent3 2 2 7 5" xfId="8248"/>
    <cellStyle name="40% - Accent3 2 2 8" xfId="2889"/>
    <cellStyle name="40% - Accent3 2 2 8 2" xfId="2890"/>
    <cellStyle name="40% - Accent3 2 2 8 2 2" xfId="8253"/>
    <cellStyle name="40% - Accent3 2 2 8 3" xfId="2891"/>
    <cellStyle name="40% - Accent3 2 2 8 3 2" xfId="8254"/>
    <cellStyle name="40% - Accent3 2 2 8 4" xfId="2892"/>
    <cellStyle name="40% - Accent3 2 2 8 4 2" xfId="8255"/>
    <cellStyle name="40% - Accent3 2 2 8 5" xfId="8252"/>
    <cellStyle name="40% - Accent3 2 2 9" xfId="2893"/>
    <cellStyle name="40% - Accent3 2 2 9 2" xfId="8256"/>
    <cellStyle name="40% - Accent3 2 3" xfId="2894"/>
    <cellStyle name="40% - Accent3 2 3 10" xfId="2895"/>
    <cellStyle name="40% - Accent3 2 3 10 2" xfId="8258"/>
    <cellStyle name="40% - Accent3 2 3 11" xfId="2896"/>
    <cellStyle name="40% - Accent3 2 3 11 2" xfId="8259"/>
    <cellStyle name="40% - Accent3 2 3 12" xfId="8257"/>
    <cellStyle name="40% - Accent3 2 3 2" xfId="2897"/>
    <cellStyle name="40% - Accent3 2 3 2 10" xfId="8260"/>
    <cellStyle name="40% - Accent3 2 3 2 2" xfId="2898"/>
    <cellStyle name="40% - Accent3 2 3 2 2 2" xfId="2899"/>
    <cellStyle name="40% - Accent3 2 3 2 2 2 2" xfId="2900"/>
    <cellStyle name="40% - Accent3 2 3 2 2 2 2 2" xfId="8263"/>
    <cellStyle name="40% - Accent3 2 3 2 2 2 3" xfId="2901"/>
    <cellStyle name="40% - Accent3 2 3 2 2 2 3 2" xfId="8264"/>
    <cellStyle name="40% - Accent3 2 3 2 2 2 4" xfId="2902"/>
    <cellStyle name="40% - Accent3 2 3 2 2 2 4 2" xfId="8265"/>
    <cellStyle name="40% - Accent3 2 3 2 2 2 5" xfId="8262"/>
    <cellStyle name="40% - Accent3 2 3 2 2 3" xfId="2903"/>
    <cellStyle name="40% - Accent3 2 3 2 2 3 2" xfId="2904"/>
    <cellStyle name="40% - Accent3 2 3 2 2 3 2 2" xfId="8267"/>
    <cellStyle name="40% - Accent3 2 3 2 2 3 3" xfId="2905"/>
    <cellStyle name="40% - Accent3 2 3 2 2 3 3 2" xfId="8268"/>
    <cellStyle name="40% - Accent3 2 3 2 2 3 4" xfId="2906"/>
    <cellStyle name="40% - Accent3 2 3 2 2 3 4 2" xfId="8269"/>
    <cellStyle name="40% - Accent3 2 3 2 2 3 5" xfId="8266"/>
    <cellStyle name="40% - Accent3 2 3 2 2 4" xfId="2907"/>
    <cellStyle name="40% - Accent3 2 3 2 2 4 2" xfId="2908"/>
    <cellStyle name="40% - Accent3 2 3 2 2 4 2 2" xfId="8271"/>
    <cellStyle name="40% - Accent3 2 3 2 2 4 3" xfId="2909"/>
    <cellStyle name="40% - Accent3 2 3 2 2 4 3 2" xfId="8272"/>
    <cellStyle name="40% - Accent3 2 3 2 2 4 4" xfId="2910"/>
    <cellStyle name="40% - Accent3 2 3 2 2 4 4 2" xfId="8273"/>
    <cellStyle name="40% - Accent3 2 3 2 2 4 5" xfId="8270"/>
    <cellStyle name="40% - Accent3 2 3 2 2 5" xfId="2911"/>
    <cellStyle name="40% - Accent3 2 3 2 2 5 2" xfId="8274"/>
    <cellStyle name="40% - Accent3 2 3 2 2 6" xfId="2912"/>
    <cellStyle name="40% - Accent3 2 3 2 2 6 2" xfId="8275"/>
    <cellStyle name="40% - Accent3 2 3 2 2 7" xfId="2913"/>
    <cellStyle name="40% - Accent3 2 3 2 2 7 2" xfId="8276"/>
    <cellStyle name="40% - Accent3 2 3 2 2 8" xfId="8261"/>
    <cellStyle name="40% - Accent3 2 3 2 3" xfId="2914"/>
    <cellStyle name="40% - Accent3 2 3 2 3 2" xfId="2915"/>
    <cellStyle name="40% - Accent3 2 3 2 3 2 2" xfId="2916"/>
    <cellStyle name="40% - Accent3 2 3 2 3 2 2 2" xfId="8279"/>
    <cellStyle name="40% - Accent3 2 3 2 3 2 3" xfId="2917"/>
    <cellStyle name="40% - Accent3 2 3 2 3 2 3 2" xfId="8280"/>
    <cellStyle name="40% - Accent3 2 3 2 3 2 4" xfId="2918"/>
    <cellStyle name="40% - Accent3 2 3 2 3 2 4 2" xfId="8281"/>
    <cellStyle name="40% - Accent3 2 3 2 3 2 5" xfId="8278"/>
    <cellStyle name="40% - Accent3 2 3 2 3 3" xfId="2919"/>
    <cellStyle name="40% - Accent3 2 3 2 3 3 2" xfId="2920"/>
    <cellStyle name="40% - Accent3 2 3 2 3 3 2 2" xfId="8283"/>
    <cellStyle name="40% - Accent3 2 3 2 3 3 3" xfId="2921"/>
    <cellStyle name="40% - Accent3 2 3 2 3 3 3 2" xfId="8284"/>
    <cellStyle name="40% - Accent3 2 3 2 3 3 4" xfId="2922"/>
    <cellStyle name="40% - Accent3 2 3 2 3 3 4 2" xfId="8285"/>
    <cellStyle name="40% - Accent3 2 3 2 3 3 5" xfId="8282"/>
    <cellStyle name="40% - Accent3 2 3 2 3 4" xfId="2923"/>
    <cellStyle name="40% - Accent3 2 3 2 3 4 2" xfId="8286"/>
    <cellStyle name="40% - Accent3 2 3 2 3 5" xfId="2924"/>
    <cellStyle name="40% - Accent3 2 3 2 3 5 2" xfId="8287"/>
    <cellStyle name="40% - Accent3 2 3 2 3 6" xfId="2925"/>
    <cellStyle name="40% - Accent3 2 3 2 3 6 2" xfId="8288"/>
    <cellStyle name="40% - Accent3 2 3 2 3 7" xfId="8277"/>
    <cellStyle name="40% - Accent3 2 3 2 4" xfId="2926"/>
    <cellStyle name="40% - Accent3 2 3 2 4 2" xfId="2927"/>
    <cellStyle name="40% - Accent3 2 3 2 4 2 2" xfId="8290"/>
    <cellStyle name="40% - Accent3 2 3 2 4 3" xfId="2928"/>
    <cellStyle name="40% - Accent3 2 3 2 4 3 2" xfId="8291"/>
    <cellStyle name="40% - Accent3 2 3 2 4 4" xfId="2929"/>
    <cellStyle name="40% - Accent3 2 3 2 4 4 2" xfId="8292"/>
    <cellStyle name="40% - Accent3 2 3 2 4 5" xfId="8289"/>
    <cellStyle name="40% - Accent3 2 3 2 5" xfId="2930"/>
    <cellStyle name="40% - Accent3 2 3 2 5 2" xfId="2931"/>
    <cellStyle name="40% - Accent3 2 3 2 5 2 2" xfId="8294"/>
    <cellStyle name="40% - Accent3 2 3 2 5 3" xfId="2932"/>
    <cellStyle name="40% - Accent3 2 3 2 5 3 2" xfId="8295"/>
    <cellStyle name="40% - Accent3 2 3 2 5 4" xfId="2933"/>
    <cellStyle name="40% - Accent3 2 3 2 5 4 2" xfId="8296"/>
    <cellStyle name="40% - Accent3 2 3 2 5 5" xfId="8293"/>
    <cellStyle name="40% - Accent3 2 3 2 6" xfId="2934"/>
    <cellStyle name="40% - Accent3 2 3 2 6 2" xfId="2935"/>
    <cellStyle name="40% - Accent3 2 3 2 6 2 2" xfId="8298"/>
    <cellStyle name="40% - Accent3 2 3 2 6 3" xfId="2936"/>
    <cellStyle name="40% - Accent3 2 3 2 6 3 2" xfId="8299"/>
    <cellStyle name="40% - Accent3 2 3 2 6 4" xfId="2937"/>
    <cellStyle name="40% - Accent3 2 3 2 6 4 2" xfId="8300"/>
    <cellStyle name="40% - Accent3 2 3 2 6 5" xfId="8297"/>
    <cellStyle name="40% - Accent3 2 3 2 7" xfId="2938"/>
    <cellStyle name="40% - Accent3 2 3 2 7 2" xfId="8301"/>
    <cellStyle name="40% - Accent3 2 3 2 8" xfId="2939"/>
    <cellStyle name="40% - Accent3 2 3 2 8 2" xfId="8302"/>
    <cellStyle name="40% - Accent3 2 3 2 9" xfId="2940"/>
    <cellStyle name="40% - Accent3 2 3 2 9 2" xfId="8303"/>
    <cellStyle name="40% - Accent3 2 3 3" xfId="2941"/>
    <cellStyle name="40% - Accent3 2 3 3 2" xfId="2942"/>
    <cellStyle name="40% - Accent3 2 3 3 2 2" xfId="2943"/>
    <cellStyle name="40% - Accent3 2 3 3 2 2 2" xfId="2944"/>
    <cellStyle name="40% - Accent3 2 3 3 2 2 2 2" xfId="8307"/>
    <cellStyle name="40% - Accent3 2 3 3 2 2 3" xfId="2945"/>
    <cellStyle name="40% - Accent3 2 3 3 2 2 3 2" xfId="8308"/>
    <cellStyle name="40% - Accent3 2 3 3 2 2 4" xfId="2946"/>
    <cellStyle name="40% - Accent3 2 3 3 2 2 4 2" xfId="8309"/>
    <cellStyle name="40% - Accent3 2 3 3 2 2 5" xfId="8306"/>
    <cellStyle name="40% - Accent3 2 3 3 2 3" xfId="2947"/>
    <cellStyle name="40% - Accent3 2 3 3 2 3 2" xfId="2948"/>
    <cellStyle name="40% - Accent3 2 3 3 2 3 2 2" xfId="8311"/>
    <cellStyle name="40% - Accent3 2 3 3 2 3 3" xfId="2949"/>
    <cellStyle name="40% - Accent3 2 3 3 2 3 3 2" xfId="8312"/>
    <cellStyle name="40% - Accent3 2 3 3 2 3 4" xfId="2950"/>
    <cellStyle name="40% - Accent3 2 3 3 2 3 4 2" xfId="8313"/>
    <cellStyle name="40% - Accent3 2 3 3 2 3 5" xfId="8310"/>
    <cellStyle name="40% - Accent3 2 3 3 2 4" xfId="2951"/>
    <cellStyle name="40% - Accent3 2 3 3 2 4 2" xfId="8314"/>
    <cellStyle name="40% - Accent3 2 3 3 2 5" xfId="2952"/>
    <cellStyle name="40% - Accent3 2 3 3 2 5 2" xfId="8315"/>
    <cellStyle name="40% - Accent3 2 3 3 2 6" xfId="2953"/>
    <cellStyle name="40% - Accent3 2 3 3 2 6 2" xfId="8316"/>
    <cellStyle name="40% - Accent3 2 3 3 2 7" xfId="8305"/>
    <cellStyle name="40% - Accent3 2 3 3 3" xfId="2954"/>
    <cellStyle name="40% - Accent3 2 3 3 3 2" xfId="2955"/>
    <cellStyle name="40% - Accent3 2 3 3 3 2 2" xfId="8318"/>
    <cellStyle name="40% - Accent3 2 3 3 3 3" xfId="2956"/>
    <cellStyle name="40% - Accent3 2 3 3 3 3 2" xfId="8319"/>
    <cellStyle name="40% - Accent3 2 3 3 3 4" xfId="2957"/>
    <cellStyle name="40% - Accent3 2 3 3 3 4 2" xfId="8320"/>
    <cellStyle name="40% - Accent3 2 3 3 3 5" xfId="8317"/>
    <cellStyle name="40% - Accent3 2 3 3 4" xfId="2958"/>
    <cellStyle name="40% - Accent3 2 3 3 4 2" xfId="2959"/>
    <cellStyle name="40% - Accent3 2 3 3 4 2 2" xfId="8322"/>
    <cellStyle name="40% - Accent3 2 3 3 4 3" xfId="2960"/>
    <cellStyle name="40% - Accent3 2 3 3 4 3 2" xfId="8323"/>
    <cellStyle name="40% - Accent3 2 3 3 4 4" xfId="2961"/>
    <cellStyle name="40% - Accent3 2 3 3 4 4 2" xfId="8324"/>
    <cellStyle name="40% - Accent3 2 3 3 4 5" xfId="8321"/>
    <cellStyle name="40% - Accent3 2 3 3 5" xfId="2962"/>
    <cellStyle name="40% - Accent3 2 3 3 5 2" xfId="2963"/>
    <cellStyle name="40% - Accent3 2 3 3 5 2 2" xfId="8326"/>
    <cellStyle name="40% - Accent3 2 3 3 5 3" xfId="2964"/>
    <cellStyle name="40% - Accent3 2 3 3 5 3 2" xfId="8327"/>
    <cellStyle name="40% - Accent3 2 3 3 5 4" xfId="2965"/>
    <cellStyle name="40% - Accent3 2 3 3 5 4 2" xfId="8328"/>
    <cellStyle name="40% - Accent3 2 3 3 5 5" xfId="8325"/>
    <cellStyle name="40% - Accent3 2 3 3 6" xfId="2966"/>
    <cellStyle name="40% - Accent3 2 3 3 6 2" xfId="8329"/>
    <cellStyle name="40% - Accent3 2 3 3 7" xfId="2967"/>
    <cellStyle name="40% - Accent3 2 3 3 7 2" xfId="8330"/>
    <cellStyle name="40% - Accent3 2 3 3 8" xfId="2968"/>
    <cellStyle name="40% - Accent3 2 3 3 8 2" xfId="8331"/>
    <cellStyle name="40% - Accent3 2 3 3 9" xfId="8304"/>
    <cellStyle name="40% - Accent3 2 3 4" xfId="2969"/>
    <cellStyle name="40% - Accent3 2 3 4 2" xfId="2970"/>
    <cellStyle name="40% - Accent3 2 3 4 2 2" xfId="2971"/>
    <cellStyle name="40% - Accent3 2 3 4 2 2 2" xfId="8334"/>
    <cellStyle name="40% - Accent3 2 3 4 2 3" xfId="2972"/>
    <cellStyle name="40% - Accent3 2 3 4 2 3 2" xfId="8335"/>
    <cellStyle name="40% - Accent3 2 3 4 2 4" xfId="2973"/>
    <cellStyle name="40% - Accent3 2 3 4 2 4 2" xfId="8336"/>
    <cellStyle name="40% - Accent3 2 3 4 2 5" xfId="8333"/>
    <cellStyle name="40% - Accent3 2 3 4 3" xfId="2974"/>
    <cellStyle name="40% - Accent3 2 3 4 3 2" xfId="2975"/>
    <cellStyle name="40% - Accent3 2 3 4 3 2 2" xfId="8338"/>
    <cellStyle name="40% - Accent3 2 3 4 3 3" xfId="2976"/>
    <cellStyle name="40% - Accent3 2 3 4 3 3 2" xfId="8339"/>
    <cellStyle name="40% - Accent3 2 3 4 3 4" xfId="2977"/>
    <cellStyle name="40% - Accent3 2 3 4 3 4 2" xfId="8340"/>
    <cellStyle name="40% - Accent3 2 3 4 3 5" xfId="8337"/>
    <cellStyle name="40% - Accent3 2 3 4 4" xfId="2978"/>
    <cellStyle name="40% - Accent3 2 3 4 4 2" xfId="2979"/>
    <cellStyle name="40% - Accent3 2 3 4 4 2 2" xfId="8342"/>
    <cellStyle name="40% - Accent3 2 3 4 4 3" xfId="2980"/>
    <cellStyle name="40% - Accent3 2 3 4 4 3 2" xfId="8343"/>
    <cellStyle name="40% - Accent3 2 3 4 4 4" xfId="2981"/>
    <cellStyle name="40% - Accent3 2 3 4 4 4 2" xfId="8344"/>
    <cellStyle name="40% - Accent3 2 3 4 4 5" xfId="8341"/>
    <cellStyle name="40% - Accent3 2 3 4 5" xfId="2982"/>
    <cellStyle name="40% - Accent3 2 3 4 5 2" xfId="8345"/>
    <cellStyle name="40% - Accent3 2 3 4 6" xfId="2983"/>
    <cellStyle name="40% - Accent3 2 3 4 6 2" xfId="8346"/>
    <cellStyle name="40% - Accent3 2 3 4 7" xfId="2984"/>
    <cellStyle name="40% - Accent3 2 3 4 7 2" xfId="8347"/>
    <cellStyle name="40% - Accent3 2 3 4 8" xfId="8332"/>
    <cellStyle name="40% - Accent3 2 3 5" xfId="2985"/>
    <cellStyle name="40% - Accent3 2 3 5 2" xfId="2986"/>
    <cellStyle name="40% - Accent3 2 3 5 2 2" xfId="2987"/>
    <cellStyle name="40% - Accent3 2 3 5 2 2 2" xfId="8350"/>
    <cellStyle name="40% - Accent3 2 3 5 2 3" xfId="2988"/>
    <cellStyle name="40% - Accent3 2 3 5 2 3 2" xfId="8351"/>
    <cellStyle name="40% - Accent3 2 3 5 2 4" xfId="2989"/>
    <cellStyle name="40% - Accent3 2 3 5 2 4 2" xfId="8352"/>
    <cellStyle name="40% - Accent3 2 3 5 2 5" xfId="8349"/>
    <cellStyle name="40% - Accent3 2 3 5 3" xfId="2990"/>
    <cellStyle name="40% - Accent3 2 3 5 3 2" xfId="2991"/>
    <cellStyle name="40% - Accent3 2 3 5 3 2 2" xfId="8354"/>
    <cellStyle name="40% - Accent3 2 3 5 3 3" xfId="2992"/>
    <cellStyle name="40% - Accent3 2 3 5 3 3 2" xfId="8355"/>
    <cellStyle name="40% - Accent3 2 3 5 3 4" xfId="2993"/>
    <cellStyle name="40% - Accent3 2 3 5 3 4 2" xfId="8356"/>
    <cellStyle name="40% - Accent3 2 3 5 3 5" xfId="8353"/>
    <cellStyle name="40% - Accent3 2 3 5 4" xfId="2994"/>
    <cellStyle name="40% - Accent3 2 3 5 4 2" xfId="8357"/>
    <cellStyle name="40% - Accent3 2 3 5 5" xfId="2995"/>
    <cellStyle name="40% - Accent3 2 3 5 5 2" xfId="8358"/>
    <cellStyle name="40% - Accent3 2 3 5 6" xfId="2996"/>
    <cellStyle name="40% - Accent3 2 3 5 6 2" xfId="8359"/>
    <cellStyle name="40% - Accent3 2 3 5 7" xfId="8348"/>
    <cellStyle name="40% - Accent3 2 3 6" xfId="2997"/>
    <cellStyle name="40% - Accent3 2 3 6 2" xfId="2998"/>
    <cellStyle name="40% - Accent3 2 3 6 2 2" xfId="8361"/>
    <cellStyle name="40% - Accent3 2 3 6 3" xfId="2999"/>
    <cellStyle name="40% - Accent3 2 3 6 3 2" xfId="8362"/>
    <cellStyle name="40% - Accent3 2 3 6 4" xfId="3000"/>
    <cellStyle name="40% - Accent3 2 3 6 4 2" xfId="8363"/>
    <cellStyle name="40% - Accent3 2 3 6 5" xfId="8360"/>
    <cellStyle name="40% - Accent3 2 3 7" xfId="3001"/>
    <cellStyle name="40% - Accent3 2 3 7 2" xfId="3002"/>
    <cellStyle name="40% - Accent3 2 3 7 2 2" xfId="8365"/>
    <cellStyle name="40% - Accent3 2 3 7 3" xfId="3003"/>
    <cellStyle name="40% - Accent3 2 3 7 3 2" xfId="8366"/>
    <cellStyle name="40% - Accent3 2 3 7 4" xfId="3004"/>
    <cellStyle name="40% - Accent3 2 3 7 4 2" xfId="8367"/>
    <cellStyle name="40% - Accent3 2 3 7 5" xfId="8364"/>
    <cellStyle name="40% - Accent3 2 3 8" xfId="3005"/>
    <cellStyle name="40% - Accent3 2 3 8 2" xfId="3006"/>
    <cellStyle name="40% - Accent3 2 3 8 2 2" xfId="8369"/>
    <cellStyle name="40% - Accent3 2 3 8 3" xfId="3007"/>
    <cellStyle name="40% - Accent3 2 3 8 3 2" xfId="8370"/>
    <cellStyle name="40% - Accent3 2 3 8 4" xfId="3008"/>
    <cellStyle name="40% - Accent3 2 3 8 4 2" xfId="8371"/>
    <cellStyle name="40% - Accent3 2 3 8 5" xfId="8368"/>
    <cellStyle name="40% - Accent3 2 3 9" xfId="3009"/>
    <cellStyle name="40% - Accent3 2 3 9 2" xfId="8372"/>
    <cellStyle name="40% - Accent3 2 4" xfId="3010"/>
    <cellStyle name="40% - Accent3 2 4 10" xfId="3011"/>
    <cellStyle name="40% - Accent3 2 4 10 2" xfId="8374"/>
    <cellStyle name="40% - Accent3 2 4 11" xfId="3012"/>
    <cellStyle name="40% - Accent3 2 4 11 2" xfId="8375"/>
    <cellStyle name="40% - Accent3 2 4 12" xfId="8373"/>
    <cellStyle name="40% - Accent3 2 4 2" xfId="3013"/>
    <cellStyle name="40% - Accent3 2 4 2 10" xfId="8376"/>
    <cellStyle name="40% - Accent3 2 4 2 2" xfId="3014"/>
    <cellStyle name="40% - Accent3 2 4 2 2 2" xfId="3015"/>
    <cellStyle name="40% - Accent3 2 4 2 2 2 2" xfId="3016"/>
    <cellStyle name="40% - Accent3 2 4 2 2 2 2 2" xfId="8379"/>
    <cellStyle name="40% - Accent3 2 4 2 2 2 3" xfId="3017"/>
    <cellStyle name="40% - Accent3 2 4 2 2 2 3 2" xfId="8380"/>
    <cellStyle name="40% - Accent3 2 4 2 2 2 4" xfId="3018"/>
    <cellStyle name="40% - Accent3 2 4 2 2 2 4 2" xfId="8381"/>
    <cellStyle name="40% - Accent3 2 4 2 2 2 5" xfId="8378"/>
    <cellStyle name="40% - Accent3 2 4 2 2 3" xfId="3019"/>
    <cellStyle name="40% - Accent3 2 4 2 2 3 2" xfId="3020"/>
    <cellStyle name="40% - Accent3 2 4 2 2 3 2 2" xfId="8383"/>
    <cellStyle name="40% - Accent3 2 4 2 2 3 3" xfId="3021"/>
    <cellStyle name="40% - Accent3 2 4 2 2 3 3 2" xfId="8384"/>
    <cellStyle name="40% - Accent3 2 4 2 2 3 4" xfId="3022"/>
    <cellStyle name="40% - Accent3 2 4 2 2 3 4 2" xfId="8385"/>
    <cellStyle name="40% - Accent3 2 4 2 2 3 5" xfId="8382"/>
    <cellStyle name="40% - Accent3 2 4 2 2 4" xfId="3023"/>
    <cellStyle name="40% - Accent3 2 4 2 2 4 2" xfId="3024"/>
    <cellStyle name="40% - Accent3 2 4 2 2 4 2 2" xfId="8387"/>
    <cellStyle name="40% - Accent3 2 4 2 2 4 3" xfId="3025"/>
    <cellStyle name="40% - Accent3 2 4 2 2 4 3 2" xfId="8388"/>
    <cellStyle name="40% - Accent3 2 4 2 2 4 4" xfId="3026"/>
    <cellStyle name="40% - Accent3 2 4 2 2 4 4 2" xfId="8389"/>
    <cellStyle name="40% - Accent3 2 4 2 2 4 5" xfId="8386"/>
    <cellStyle name="40% - Accent3 2 4 2 2 5" xfId="3027"/>
    <cellStyle name="40% - Accent3 2 4 2 2 5 2" xfId="8390"/>
    <cellStyle name="40% - Accent3 2 4 2 2 6" xfId="3028"/>
    <cellStyle name="40% - Accent3 2 4 2 2 6 2" xfId="8391"/>
    <cellStyle name="40% - Accent3 2 4 2 2 7" xfId="3029"/>
    <cellStyle name="40% - Accent3 2 4 2 2 7 2" xfId="8392"/>
    <cellStyle name="40% - Accent3 2 4 2 2 8" xfId="8377"/>
    <cellStyle name="40% - Accent3 2 4 2 3" xfId="3030"/>
    <cellStyle name="40% - Accent3 2 4 2 3 2" xfId="3031"/>
    <cellStyle name="40% - Accent3 2 4 2 3 2 2" xfId="3032"/>
    <cellStyle name="40% - Accent3 2 4 2 3 2 2 2" xfId="8395"/>
    <cellStyle name="40% - Accent3 2 4 2 3 2 3" xfId="3033"/>
    <cellStyle name="40% - Accent3 2 4 2 3 2 3 2" xfId="8396"/>
    <cellStyle name="40% - Accent3 2 4 2 3 2 4" xfId="3034"/>
    <cellStyle name="40% - Accent3 2 4 2 3 2 4 2" xfId="8397"/>
    <cellStyle name="40% - Accent3 2 4 2 3 2 5" xfId="8394"/>
    <cellStyle name="40% - Accent3 2 4 2 3 3" xfId="3035"/>
    <cellStyle name="40% - Accent3 2 4 2 3 3 2" xfId="3036"/>
    <cellStyle name="40% - Accent3 2 4 2 3 3 2 2" xfId="8399"/>
    <cellStyle name="40% - Accent3 2 4 2 3 3 3" xfId="3037"/>
    <cellStyle name="40% - Accent3 2 4 2 3 3 3 2" xfId="8400"/>
    <cellStyle name="40% - Accent3 2 4 2 3 3 4" xfId="3038"/>
    <cellStyle name="40% - Accent3 2 4 2 3 3 4 2" xfId="8401"/>
    <cellStyle name="40% - Accent3 2 4 2 3 3 5" xfId="8398"/>
    <cellStyle name="40% - Accent3 2 4 2 3 4" xfId="3039"/>
    <cellStyle name="40% - Accent3 2 4 2 3 4 2" xfId="8402"/>
    <cellStyle name="40% - Accent3 2 4 2 3 5" xfId="3040"/>
    <cellStyle name="40% - Accent3 2 4 2 3 5 2" xfId="8403"/>
    <cellStyle name="40% - Accent3 2 4 2 3 6" xfId="3041"/>
    <cellStyle name="40% - Accent3 2 4 2 3 6 2" xfId="8404"/>
    <cellStyle name="40% - Accent3 2 4 2 3 7" xfId="8393"/>
    <cellStyle name="40% - Accent3 2 4 2 4" xfId="3042"/>
    <cellStyle name="40% - Accent3 2 4 2 4 2" xfId="3043"/>
    <cellStyle name="40% - Accent3 2 4 2 4 2 2" xfId="8406"/>
    <cellStyle name="40% - Accent3 2 4 2 4 3" xfId="3044"/>
    <cellStyle name="40% - Accent3 2 4 2 4 3 2" xfId="8407"/>
    <cellStyle name="40% - Accent3 2 4 2 4 4" xfId="3045"/>
    <cellStyle name="40% - Accent3 2 4 2 4 4 2" xfId="8408"/>
    <cellStyle name="40% - Accent3 2 4 2 4 5" xfId="8405"/>
    <cellStyle name="40% - Accent3 2 4 2 5" xfId="3046"/>
    <cellStyle name="40% - Accent3 2 4 2 5 2" xfId="3047"/>
    <cellStyle name="40% - Accent3 2 4 2 5 2 2" xfId="8410"/>
    <cellStyle name="40% - Accent3 2 4 2 5 3" xfId="3048"/>
    <cellStyle name="40% - Accent3 2 4 2 5 3 2" xfId="8411"/>
    <cellStyle name="40% - Accent3 2 4 2 5 4" xfId="3049"/>
    <cellStyle name="40% - Accent3 2 4 2 5 4 2" xfId="8412"/>
    <cellStyle name="40% - Accent3 2 4 2 5 5" xfId="8409"/>
    <cellStyle name="40% - Accent3 2 4 2 6" xfId="3050"/>
    <cellStyle name="40% - Accent3 2 4 2 6 2" xfId="3051"/>
    <cellStyle name="40% - Accent3 2 4 2 6 2 2" xfId="8414"/>
    <cellStyle name="40% - Accent3 2 4 2 6 3" xfId="3052"/>
    <cellStyle name="40% - Accent3 2 4 2 6 3 2" xfId="8415"/>
    <cellStyle name="40% - Accent3 2 4 2 6 4" xfId="3053"/>
    <cellStyle name="40% - Accent3 2 4 2 6 4 2" xfId="8416"/>
    <cellStyle name="40% - Accent3 2 4 2 6 5" xfId="8413"/>
    <cellStyle name="40% - Accent3 2 4 2 7" xfId="3054"/>
    <cellStyle name="40% - Accent3 2 4 2 7 2" xfId="8417"/>
    <cellStyle name="40% - Accent3 2 4 2 8" xfId="3055"/>
    <cellStyle name="40% - Accent3 2 4 2 8 2" xfId="8418"/>
    <cellStyle name="40% - Accent3 2 4 2 9" xfId="3056"/>
    <cellStyle name="40% - Accent3 2 4 2 9 2" xfId="8419"/>
    <cellStyle name="40% - Accent3 2 4 3" xfId="3057"/>
    <cellStyle name="40% - Accent3 2 4 3 2" xfId="3058"/>
    <cellStyle name="40% - Accent3 2 4 3 2 2" xfId="3059"/>
    <cellStyle name="40% - Accent3 2 4 3 2 2 2" xfId="3060"/>
    <cellStyle name="40% - Accent3 2 4 3 2 2 2 2" xfId="8423"/>
    <cellStyle name="40% - Accent3 2 4 3 2 2 3" xfId="3061"/>
    <cellStyle name="40% - Accent3 2 4 3 2 2 3 2" xfId="8424"/>
    <cellStyle name="40% - Accent3 2 4 3 2 2 4" xfId="3062"/>
    <cellStyle name="40% - Accent3 2 4 3 2 2 4 2" xfId="8425"/>
    <cellStyle name="40% - Accent3 2 4 3 2 2 5" xfId="8422"/>
    <cellStyle name="40% - Accent3 2 4 3 2 3" xfId="3063"/>
    <cellStyle name="40% - Accent3 2 4 3 2 3 2" xfId="3064"/>
    <cellStyle name="40% - Accent3 2 4 3 2 3 2 2" xfId="8427"/>
    <cellStyle name="40% - Accent3 2 4 3 2 3 3" xfId="3065"/>
    <cellStyle name="40% - Accent3 2 4 3 2 3 3 2" xfId="8428"/>
    <cellStyle name="40% - Accent3 2 4 3 2 3 4" xfId="3066"/>
    <cellStyle name="40% - Accent3 2 4 3 2 3 4 2" xfId="8429"/>
    <cellStyle name="40% - Accent3 2 4 3 2 3 5" xfId="8426"/>
    <cellStyle name="40% - Accent3 2 4 3 2 4" xfId="3067"/>
    <cellStyle name="40% - Accent3 2 4 3 2 4 2" xfId="8430"/>
    <cellStyle name="40% - Accent3 2 4 3 2 5" xfId="3068"/>
    <cellStyle name="40% - Accent3 2 4 3 2 5 2" xfId="8431"/>
    <cellStyle name="40% - Accent3 2 4 3 2 6" xfId="3069"/>
    <cellStyle name="40% - Accent3 2 4 3 2 6 2" xfId="8432"/>
    <cellStyle name="40% - Accent3 2 4 3 2 7" xfId="8421"/>
    <cellStyle name="40% - Accent3 2 4 3 3" xfId="3070"/>
    <cellStyle name="40% - Accent3 2 4 3 3 2" xfId="3071"/>
    <cellStyle name="40% - Accent3 2 4 3 3 2 2" xfId="8434"/>
    <cellStyle name="40% - Accent3 2 4 3 3 3" xfId="3072"/>
    <cellStyle name="40% - Accent3 2 4 3 3 3 2" xfId="8435"/>
    <cellStyle name="40% - Accent3 2 4 3 3 4" xfId="3073"/>
    <cellStyle name="40% - Accent3 2 4 3 3 4 2" xfId="8436"/>
    <cellStyle name="40% - Accent3 2 4 3 3 5" xfId="8433"/>
    <cellStyle name="40% - Accent3 2 4 3 4" xfId="3074"/>
    <cellStyle name="40% - Accent3 2 4 3 4 2" xfId="3075"/>
    <cellStyle name="40% - Accent3 2 4 3 4 2 2" xfId="8438"/>
    <cellStyle name="40% - Accent3 2 4 3 4 3" xfId="3076"/>
    <cellStyle name="40% - Accent3 2 4 3 4 3 2" xfId="8439"/>
    <cellStyle name="40% - Accent3 2 4 3 4 4" xfId="3077"/>
    <cellStyle name="40% - Accent3 2 4 3 4 4 2" xfId="8440"/>
    <cellStyle name="40% - Accent3 2 4 3 4 5" xfId="8437"/>
    <cellStyle name="40% - Accent3 2 4 3 5" xfId="3078"/>
    <cellStyle name="40% - Accent3 2 4 3 5 2" xfId="3079"/>
    <cellStyle name="40% - Accent3 2 4 3 5 2 2" xfId="8442"/>
    <cellStyle name="40% - Accent3 2 4 3 5 3" xfId="3080"/>
    <cellStyle name="40% - Accent3 2 4 3 5 3 2" xfId="8443"/>
    <cellStyle name="40% - Accent3 2 4 3 5 4" xfId="3081"/>
    <cellStyle name="40% - Accent3 2 4 3 5 4 2" xfId="8444"/>
    <cellStyle name="40% - Accent3 2 4 3 5 5" xfId="8441"/>
    <cellStyle name="40% - Accent3 2 4 3 6" xfId="3082"/>
    <cellStyle name="40% - Accent3 2 4 3 6 2" xfId="8445"/>
    <cellStyle name="40% - Accent3 2 4 3 7" xfId="3083"/>
    <cellStyle name="40% - Accent3 2 4 3 7 2" xfId="8446"/>
    <cellStyle name="40% - Accent3 2 4 3 8" xfId="3084"/>
    <cellStyle name="40% - Accent3 2 4 3 8 2" xfId="8447"/>
    <cellStyle name="40% - Accent3 2 4 3 9" xfId="8420"/>
    <cellStyle name="40% - Accent3 2 4 4" xfId="3085"/>
    <cellStyle name="40% - Accent3 2 4 4 2" xfId="3086"/>
    <cellStyle name="40% - Accent3 2 4 4 2 2" xfId="3087"/>
    <cellStyle name="40% - Accent3 2 4 4 2 2 2" xfId="8450"/>
    <cellStyle name="40% - Accent3 2 4 4 2 3" xfId="3088"/>
    <cellStyle name="40% - Accent3 2 4 4 2 3 2" xfId="8451"/>
    <cellStyle name="40% - Accent3 2 4 4 2 4" xfId="3089"/>
    <cellStyle name="40% - Accent3 2 4 4 2 4 2" xfId="8452"/>
    <cellStyle name="40% - Accent3 2 4 4 2 5" xfId="8449"/>
    <cellStyle name="40% - Accent3 2 4 4 3" xfId="3090"/>
    <cellStyle name="40% - Accent3 2 4 4 3 2" xfId="3091"/>
    <cellStyle name="40% - Accent3 2 4 4 3 2 2" xfId="8454"/>
    <cellStyle name="40% - Accent3 2 4 4 3 3" xfId="3092"/>
    <cellStyle name="40% - Accent3 2 4 4 3 3 2" xfId="8455"/>
    <cellStyle name="40% - Accent3 2 4 4 3 4" xfId="3093"/>
    <cellStyle name="40% - Accent3 2 4 4 3 4 2" xfId="8456"/>
    <cellStyle name="40% - Accent3 2 4 4 3 5" xfId="8453"/>
    <cellStyle name="40% - Accent3 2 4 4 4" xfId="3094"/>
    <cellStyle name="40% - Accent3 2 4 4 4 2" xfId="3095"/>
    <cellStyle name="40% - Accent3 2 4 4 4 2 2" xfId="8458"/>
    <cellStyle name="40% - Accent3 2 4 4 4 3" xfId="3096"/>
    <cellStyle name="40% - Accent3 2 4 4 4 3 2" xfId="8459"/>
    <cellStyle name="40% - Accent3 2 4 4 4 4" xfId="3097"/>
    <cellStyle name="40% - Accent3 2 4 4 4 4 2" xfId="8460"/>
    <cellStyle name="40% - Accent3 2 4 4 4 5" xfId="8457"/>
    <cellStyle name="40% - Accent3 2 4 4 5" xfId="3098"/>
    <cellStyle name="40% - Accent3 2 4 4 5 2" xfId="8461"/>
    <cellStyle name="40% - Accent3 2 4 4 6" xfId="3099"/>
    <cellStyle name="40% - Accent3 2 4 4 6 2" xfId="8462"/>
    <cellStyle name="40% - Accent3 2 4 4 7" xfId="3100"/>
    <cellStyle name="40% - Accent3 2 4 4 7 2" xfId="8463"/>
    <cellStyle name="40% - Accent3 2 4 4 8" xfId="8448"/>
    <cellStyle name="40% - Accent3 2 4 5" xfId="3101"/>
    <cellStyle name="40% - Accent3 2 4 5 2" xfId="3102"/>
    <cellStyle name="40% - Accent3 2 4 5 2 2" xfId="3103"/>
    <cellStyle name="40% - Accent3 2 4 5 2 2 2" xfId="8466"/>
    <cellStyle name="40% - Accent3 2 4 5 2 3" xfId="3104"/>
    <cellStyle name="40% - Accent3 2 4 5 2 3 2" xfId="8467"/>
    <cellStyle name="40% - Accent3 2 4 5 2 4" xfId="3105"/>
    <cellStyle name="40% - Accent3 2 4 5 2 4 2" xfId="8468"/>
    <cellStyle name="40% - Accent3 2 4 5 2 5" xfId="8465"/>
    <cellStyle name="40% - Accent3 2 4 5 3" xfId="3106"/>
    <cellStyle name="40% - Accent3 2 4 5 3 2" xfId="3107"/>
    <cellStyle name="40% - Accent3 2 4 5 3 2 2" xfId="8470"/>
    <cellStyle name="40% - Accent3 2 4 5 3 3" xfId="3108"/>
    <cellStyle name="40% - Accent3 2 4 5 3 3 2" xfId="8471"/>
    <cellStyle name="40% - Accent3 2 4 5 3 4" xfId="3109"/>
    <cellStyle name="40% - Accent3 2 4 5 3 4 2" xfId="8472"/>
    <cellStyle name="40% - Accent3 2 4 5 3 5" xfId="8469"/>
    <cellStyle name="40% - Accent3 2 4 5 4" xfId="3110"/>
    <cellStyle name="40% - Accent3 2 4 5 4 2" xfId="8473"/>
    <cellStyle name="40% - Accent3 2 4 5 5" xfId="3111"/>
    <cellStyle name="40% - Accent3 2 4 5 5 2" xfId="8474"/>
    <cellStyle name="40% - Accent3 2 4 5 6" xfId="3112"/>
    <cellStyle name="40% - Accent3 2 4 5 6 2" xfId="8475"/>
    <cellStyle name="40% - Accent3 2 4 5 7" xfId="8464"/>
    <cellStyle name="40% - Accent3 2 4 6" xfId="3113"/>
    <cellStyle name="40% - Accent3 2 4 6 2" xfId="3114"/>
    <cellStyle name="40% - Accent3 2 4 6 2 2" xfId="8477"/>
    <cellStyle name="40% - Accent3 2 4 6 3" xfId="3115"/>
    <cellStyle name="40% - Accent3 2 4 6 3 2" xfId="8478"/>
    <cellStyle name="40% - Accent3 2 4 6 4" xfId="3116"/>
    <cellStyle name="40% - Accent3 2 4 6 4 2" xfId="8479"/>
    <cellStyle name="40% - Accent3 2 4 6 5" xfId="8476"/>
    <cellStyle name="40% - Accent3 2 4 7" xfId="3117"/>
    <cellStyle name="40% - Accent3 2 4 7 2" xfId="3118"/>
    <cellStyle name="40% - Accent3 2 4 7 2 2" xfId="8481"/>
    <cellStyle name="40% - Accent3 2 4 7 3" xfId="3119"/>
    <cellStyle name="40% - Accent3 2 4 7 3 2" xfId="8482"/>
    <cellStyle name="40% - Accent3 2 4 7 4" xfId="3120"/>
    <cellStyle name="40% - Accent3 2 4 7 4 2" xfId="8483"/>
    <cellStyle name="40% - Accent3 2 4 7 5" xfId="8480"/>
    <cellStyle name="40% - Accent3 2 4 8" xfId="3121"/>
    <cellStyle name="40% - Accent3 2 4 8 2" xfId="3122"/>
    <cellStyle name="40% - Accent3 2 4 8 2 2" xfId="8485"/>
    <cellStyle name="40% - Accent3 2 4 8 3" xfId="3123"/>
    <cellStyle name="40% - Accent3 2 4 8 3 2" xfId="8486"/>
    <cellStyle name="40% - Accent3 2 4 8 4" xfId="3124"/>
    <cellStyle name="40% - Accent3 2 4 8 4 2" xfId="8487"/>
    <cellStyle name="40% - Accent3 2 4 8 5" xfId="8484"/>
    <cellStyle name="40% - Accent3 2 4 9" xfId="3125"/>
    <cellStyle name="40% - Accent3 2 4 9 2" xfId="8488"/>
    <cellStyle name="40% - Accent3 2 5" xfId="3126"/>
    <cellStyle name="40% - Accent3 2 5 10" xfId="8489"/>
    <cellStyle name="40% - Accent3 2 5 2" xfId="3127"/>
    <cellStyle name="40% - Accent3 2 5 2 2" xfId="3128"/>
    <cellStyle name="40% - Accent3 2 5 2 2 2" xfId="3129"/>
    <cellStyle name="40% - Accent3 2 5 2 2 2 2" xfId="8492"/>
    <cellStyle name="40% - Accent3 2 5 2 2 3" xfId="3130"/>
    <cellStyle name="40% - Accent3 2 5 2 2 3 2" xfId="8493"/>
    <cellStyle name="40% - Accent3 2 5 2 2 4" xfId="3131"/>
    <cellStyle name="40% - Accent3 2 5 2 2 4 2" xfId="8494"/>
    <cellStyle name="40% - Accent3 2 5 2 2 5" xfId="8491"/>
    <cellStyle name="40% - Accent3 2 5 2 3" xfId="3132"/>
    <cellStyle name="40% - Accent3 2 5 2 3 2" xfId="3133"/>
    <cellStyle name="40% - Accent3 2 5 2 3 2 2" xfId="8496"/>
    <cellStyle name="40% - Accent3 2 5 2 3 3" xfId="3134"/>
    <cellStyle name="40% - Accent3 2 5 2 3 3 2" xfId="8497"/>
    <cellStyle name="40% - Accent3 2 5 2 3 4" xfId="3135"/>
    <cellStyle name="40% - Accent3 2 5 2 3 4 2" xfId="8498"/>
    <cellStyle name="40% - Accent3 2 5 2 3 5" xfId="8495"/>
    <cellStyle name="40% - Accent3 2 5 2 4" xfId="3136"/>
    <cellStyle name="40% - Accent3 2 5 2 4 2" xfId="3137"/>
    <cellStyle name="40% - Accent3 2 5 2 4 2 2" xfId="8500"/>
    <cellStyle name="40% - Accent3 2 5 2 4 3" xfId="3138"/>
    <cellStyle name="40% - Accent3 2 5 2 4 3 2" xfId="8501"/>
    <cellStyle name="40% - Accent3 2 5 2 4 4" xfId="3139"/>
    <cellStyle name="40% - Accent3 2 5 2 4 4 2" xfId="8502"/>
    <cellStyle name="40% - Accent3 2 5 2 4 5" xfId="8499"/>
    <cellStyle name="40% - Accent3 2 5 2 5" xfId="3140"/>
    <cellStyle name="40% - Accent3 2 5 2 5 2" xfId="8503"/>
    <cellStyle name="40% - Accent3 2 5 2 6" xfId="3141"/>
    <cellStyle name="40% - Accent3 2 5 2 6 2" xfId="8504"/>
    <cellStyle name="40% - Accent3 2 5 2 7" xfId="3142"/>
    <cellStyle name="40% - Accent3 2 5 2 7 2" xfId="8505"/>
    <cellStyle name="40% - Accent3 2 5 2 8" xfId="8490"/>
    <cellStyle name="40% - Accent3 2 5 3" xfId="3143"/>
    <cellStyle name="40% - Accent3 2 5 3 2" xfId="3144"/>
    <cellStyle name="40% - Accent3 2 5 3 2 2" xfId="3145"/>
    <cellStyle name="40% - Accent3 2 5 3 2 2 2" xfId="8508"/>
    <cellStyle name="40% - Accent3 2 5 3 2 3" xfId="3146"/>
    <cellStyle name="40% - Accent3 2 5 3 2 3 2" xfId="8509"/>
    <cellStyle name="40% - Accent3 2 5 3 2 4" xfId="3147"/>
    <cellStyle name="40% - Accent3 2 5 3 2 4 2" xfId="8510"/>
    <cellStyle name="40% - Accent3 2 5 3 2 5" xfId="8507"/>
    <cellStyle name="40% - Accent3 2 5 3 3" xfId="3148"/>
    <cellStyle name="40% - Accent3 2 5 3 3 2" xfId="3149"/>
    <cellStyle name="40% - Accent3 2 5 3 3 2 2" xfId="8512"/>
    <cellStyle name="40% - Accent3 2 5 3 3 3" xfId="3150"/>
    <cellStyle name="40% - Accent3 2 5 3 3 3 2" xfId="8513"/>
    <cellStyle name="40% - Accent3 2 5 3 3 4" xfId="3151"/>
    <cellStyle name="40% - Accent3 2 5 3 3 4 2" xfId="8514"/>
    <cellStyle name="40% - Accent3 2 5 3 3 5" xfId="8511"/>
    <cellStyle name="40% - Accent3 2 5 3 4" xfId="3152"/>
    <cellStyle name="40% - Accent3 2 5 3 4 2" xfId="8515"/>
    <cellStyle name="40% - Accent3 2 5 3 5" xfId="3153"/>
    <cellStyle name="40% - Accent3 2 5 3 5 2" xfId="8516"/>
    <cellStyle name="40% - Accent3 2 5 3 6" xfId="3154"/>
    <cellStyle name="40% - Accent3 2 5 3 6 2" xfId="8517"/>
    <cellStyle name="40% - Accent3 2 5 3 7" xfId="8506"/>
    <cellStyle name="40% - Accent3 2 5 4" xfId="3155"/>
    <cellStyle name="40% - Accent3 2 5 4 2" xfId="3156"/>
    <cellStyle name="40% - Accent3 2 5 4 2 2" xfId="8519"/>
    <cellStyle name="40% - Accent3 2 5 4 3" xfId="3157"/>
    <cellStyle name="40% - Accent3 2 5 4 3 2" xfId="8520"/>
    <cellStyle name="40% - Accent3 2 5 4 4" xfId="3158"/>
    <cellStyle name="40% - Accent3 2 5 4 4 2" xfId="8521"/>
    <cellStyle name="40% - Accent3 2 5 4 5" xfId="8518"/>
    <cellStyle name="40% - Accent3 2 5 5" xfId="3159"/>
    <cellStyle name="40% - Accent3 2 5 5 2" xfId="3160"/>
    <cellStyle name="40% - Accent3 2 5 5 2 2" xfId="8523"/>
    <cellStyle name="40% - Accent3 2 5 5 3" xfId="3161"/>
    <cellStyle name="40% - Accent3 2 5 5 3 2" xfId="8524"/>
    <cellStyle name="40% - Accent3 2 5 5 4" xfId="3162"/>
    <cellStyle name="40% - Accent3 2 5 5 4 2" xfId="8525"/>
    <cellStyle name="40% - Accent3 2 5 5 5" xfId="8522"/>
    <cellStyle name="40% - Accent3 2 5 6" xfId="3163"/>
    <cellStyle name="40% - Accent3 2 5 6 2" xfId="3164"/>
    <cellStyle name="40% - Accent3 2 5 6 2 2" xfId="8527"/>
    <cellStyle name="40% - Accent3 2 5 6 3" xfId="3165"/>
    <cellStyle name="40% - Accent3 2 5 6 3 2" xfId="8528"/>
    <cellStyle name="40% - Accent3 2 5 6 4" xfId="3166"/>
    <cellStyle name="40% - Accent3 2 5 6 4 2" xfId="8529"/>
    <cellStyle name="40% - Accent3 2 5 6 5" xfId="8526"/>
    <cellStyle name="40% - Accent3 2 5 7" xfId="3167"/>
    <cellStyle name="40% - Accent3 2 5 7 2" xfId="8530"/>
    <cellStyle name="40% - Accent3 2 5 8" xfId="3168"/>
    <cellStyle name="40% - Accent3 2 5 8 2" xfId="8531"/>
    <cellStyle name="40% - Accent3 2 5 9" xfId="3169"/>
    <cellStyle name="40% - Accent3 2 5 9 2" xfId="8532"/>
    <cellStyle name="40% - Accent3 2 6" xfId="3170"/>
    <cellStyle name="40% - Accent3 2 6 2" xfId="3171"/>
    <cellStyle name="40% - Accent3 2 6 2 2" xfId="3172"/>
    <cellStyle name="40% - Accent3 2 6 2 2 2" xfId="3173"/>
    <cellStyle name="40% - Accent3 2 6 2 2 2 2" xfId="8536"/>
    <cellStyle name="40% - Accent3 2 6 2 2 3" xfId="3174"/>
    <cellStyle name="40% - Accent3 2 6 2 2 3 2" xfId="8537"/>
    <cellStyle name="40% - Accent3 2 6 2 2 4" xfId="3175"/>
    <cellStyle name="40% - Accent3 2 6 2 2 4 2" xfId="8538"/>
    <cellStyle name="40% - Accent3 2 6 2 2 5" xfId="8535"/>
    <cellStyle name="40% - Accent3 2 6 2 3" xfId="3176"/>
    <cellStyle name="40% - Accent3 2 6 2 3 2" xfId="3177"/>
    <cellStyle name="40% - Accent3 2 6 2 3 2 2" xfId="8540"/>
    <cellStyle name="40% - Accent3 2 6 2 3 3" xfId="3178"/>
    <cellStyle name="40% - Accent3 2 6 2 3 3 2" xfId="8541"/>
    <cellStyle name="40% - Accent3 2 6 2 3 4" xfId="3179"/>
    <cellStyle name="40% - Accent3 2 6 2 3 4 2" xfId="8542"/>
    <cellStyle name="40% - Accent3 2 6 2 3 5" xfId="8539"/>
    <cellStyle name="40% - Accent3 2 6 2 4" xfId="3180"/>
    <cellStyle name="40% - Accent3 2 6 2 4 2" xfId="8543"/>
    <cellStyle name="40% - Accent3 2 6 2 5" xfId="3181"/>
    <cellStyle name="40% - Accent3 2 6 2 5 2" xfId="8544"/>
    <cellStyle name="40% - Accent3 2 6 2 6" xfId="3182"/>
    <cellStyle name="40% - Accent3 2 6 2 6 2" xfId="8545"/>
    <cellStyle name="40% - Accent3 2 6 2 7" xfId="8534"/>
    <cellStyle name="40% - Accent3 2 6 3" xfId="3183"/>
    <cellStyle name="40% - Accent3 2 6 3 2" xfId="3184"/>
    <cellStyle name="40% - Accent3 2 6 3 2 2" xfId="8547"/>
    <cellStyle name="40% - Accent3 2 6 3 3" xfId="3185"/>
    <cellStyle name="40% - Accent3 2 6 3 3 2" xfId="8548"/>
    <cellStyle name="40% - Accent3 2 6 3 4" xfId="3186"/>
    <cellStyle name="40% - Accent3 2 6 3 4 2" xfId="8549"/>
    <cellStyle name="40% - Accent3 2 6 3 5" xfId="8546"/>
    <cellStyle name="40% - Accent3 2 6 4" xfId="3187"/>
    <cellStyle name="40% - Accent3 2 6 4 2" xfId="3188"/>
    <cellStyle name="40% - Accent3 2 6 4 2 2" xfId="8551"/>
    <cellStyle name="40% - Accent3 2 6 4 3" xfId="3189"/>
    <cellStyle name="40% - Accent3 2 6 4 3 2" xfId="8552"/>
    <cellStyle name="40% - Accent3 2 6 4 4" xfId="3190"/>
    <cellStyle name="40% - Accent3 2 6 4 4 2" xfId="8553"/>
    <cellStyle name="40% - Accent3 2 6 4 5" xfId="8550"/>
    <cellStyle name="40% - Accent3 2 6 5" xfId="3191"/>
    <cellStyle name="40% - Accent3 2 6 5 2" xfId="3192"/>
    <cellStyle name="40% - Accent3 2 6 5 2 2" xfId="8555"/>
    <cellStyle name="40% - Accent3 2 6 5 3" xfId="3193"/>
    <cellStyle name="40% - Accent3 2 6 5 3 2" xfId="8556"/>
    <cellStyle name="40% - Accent3 2 6 5 4" xfId="3194"/>
    <cellStyle name="40% - Accent3 2 6 5 4 2" xfId="8557"/>
    <cellStyle name="40% - Accent3 2 6 5 5" xfId="8554"/>
    <cellStyle name="40% - Accent3 2 6 6" xfId="3195"/>
    <cellStyle name="40% - Accent3 2 6 6 2" xfId="8558"/>
    <cellStyle name="40% - Accent3 2 6 7" xfId="3196"/>
    <cellStyle name="40% - Accent3 2 6 7 2" xfId="8559"/>
    <cellStyle name="40% - Accent3 2 6 8" xfId="3197"/>
    <cellStyle name="40% - Accent3 2 6 8 2" xfId="8560"/>
    <cellStyle name="40% - Accent3 2 6 9" xfId="8533"/>
    <cellStyle name="40% - Accent3 2 7" xfId="3198"/>
    <cellStyle name="40% - Accent3 2 7 2" xfId="3199"/>
    <cellStyle name="40% - Accent3 2 7 2 2" xfId="3200"/>
    <cellStyle name="40% - Accent3 2 7 2 2 2" xfId="8563"/>
    <cellStyle name="40% - Accent3 2 7 2 3" xfId="3201"/>
    <cellStyle name="40% - Accent3 2 7 2 3 2" xfId="8564"/>
    <cellStyle name="40% - Accent3 2 7 2 4" xfId="3202"/>
    <cellStyle name="40% - Accent3 2 7 2 4 2" xfId="8565"/>
    <cellStyle name="40% - Accent3 2 7 2 5" xfId="8562"/>
    <cellStyle name="40% - Accent3 2 7 3" xfId="3203"/>
    <cellStyle name="40% - Accent3 2 7 3 2" xfId="3204"/>
    <cellStyle name="40% - Accent3 2 7 3 2 2" xfId="8567"/>
    <cellStyle name="40% - Accent3 2 7 3 3" xfId="3205"/>
    <cellStyle name="40% - Accent3 2 7 3 3 2" xfId="8568"/>
    <cellStyle name="40% - Accent3 2 7 3 4" xfId="3206"/>
    <cellStyle name="40% - Accent3 2 7 3 4 2" xfId="8569"/>
    <cellStyle name="40% - Accent3 2 7 3 5" xfId="8566"/>
    <cellStyle name="40% - Accent3 2 7 4" xfId="3207"/>
    <cellStyle name="40% - Accent3 2 7 4 2" xfId="3208"/>
    <cellStyle name="40% - Accent3 2 7 4 2 2" xfId="8571"/>
    <cellStyle name="40% - Accent3 2 7 4 3" xfId="3209"/>
    <cellStyle name="40% - Accent3 2 7 4 3 2" xfId="8572"/>
    <cellStyle name="40% - Accent3 2 7 4 4" xfId="3210"/>
    <cellStyle name="40% - Accent3 2 7 4 4 2" xfId="8573"/>
    <cellStyle name="40% - Accent3 2 7 4 5" xfId="8570"/>
    <cellStyle name="40% - Accent3 2 7 5" xfId="3211"/>
    <cellStyle name="40% - Accent3 2 7 5 2" xfId="8574"/>
    <cellStyle name="40% - Accent3 2 7 6" xfId="3212"/>
    <cellStyle name="40% - Accent3 2 7 6 2" xfId="8575"/>
    <cellStyle name="40% - Accent3 2 7 7" xfId="3213"/>
    <cellStyle name="40% - Accent3 2 7 7 2" xfId="8576"/>
    <cellStyle name="40% - Accent3 2 7 8" xfId="8561"/>
    <cellStyle name="40% - Accent3 2 8" xfId="3214"/>
    <cellStyle name="40% - Accent3 2 8 2" xfId="3215"/>
    <cellStyle name="40% - Accent3 2 8 2 2" xfId="3216"/>
    <cellStyle name="40% - Accent3 2 8 2 2 2" xfId="8579"/>
    <cellStyle name="40% - Accent3 2 8 2 3" xfId="3217"/>
    <cellStyle name="40% - Accent3 2 8 2 3 2" xfId="8580"/>
    <cellStyle name="40% - Accent3 2 8 2 4" xfId="3218"/>
    <cellStyle name="40% - Accent3 2 8 2 4 2" xfId="8581"/>
    <cellStyle name="40% - Accent3 2 8 2 5" xfId="8578"/>
    <cellStyle name="40% - Accent3 2 8 3" xfId="3219"/>
    <cellStyle name="40% - Accent3 2 8 3 2" xfId="3220"/>
    <cellStyle name="40% - Accent3 2 8 3 2 2" xfId="8583"/>
    <cellStyle name="40% - Accent3 2 8 3 3" xfId="3221"/>
    <cellStyle name="40% - Accent3 2 8 3 3 2" xfId="8584"/>
    <cellStyle name="40% - Accent3 2 8 3 4" xfId="3222"/>
    <cellStyle name="40% - Accent3 2 8 3 4 2" xfId="8585"/>
    <cellStyle name="40% - Accent3 2 8 3 5" xfId="8582"/>
    <cellStyle name="40% - Accent3 2 8 4" xfId="3223"/>
    <cellStyle name="40% - Accent3 2 8 4 2" xfId="8586"/>
    <cellStyle name="40% - Accent3 2 8 5" xfId="3224"/>
    <cellStyle name="40% - Accent3 2 8 5 2" xfId="8587"/>
    <cellStyle name="40% - Accent3 2 8 6" xfId="3225"/>
    <cellStyle name="40% - Accent3 2 8 6 2" xfId="8588"/>
    <cellStyle name="40% - Accent3 2 8 7" xfId="8577"/>
    <cellStyle name="40% - Accent3 2 9" xfId="3226"/>
    <cellStyle name="40% - Accent3 2 9 2" xfId="3227"/>
    <cellStyle name="40% - Accent3 2 9 2 2" xfId="8590"/>
    <cellStyle name="40% - Accent3 2 9 3" xfId="3228"/>
    <cellStyle name="40% - Accent3 2 9 3 2" xfId="8591"/>
    <cellStyle name="40% - Accent3 2 9 4" xfId="3229"/>
    <cellStyle name="40% - Accent3 2 9 4 2" xfId="8592"/>
    <cellStyle name="40% - Accent3 2 9 5" xfId="8589"/>
    <cellStyle name="40% - Accent3 3" xfId="8128"/>
    <cellStyle name="40% - Accent4" xfId="3230" builtinId="43" customBuiltin="1"/>
    <cellStyle name="40% - Accent4 2" xfId="3231"/>
    <cellStyle name="40% - Accent4 2 10" xfId="3232"/>
    <cellStyle name="40% - Accent4 2 10 2" xfId="8595"/>
    <cellStyle name="40% - Accent4 2 11" xfId="3233"/>
    <cellStyle name="40% - Accent4 2 11 2" xfId="8596"/>
    <cellStyle name="40% - Accent4 2 12" xfId="8594"/>
    <cellStyle name="40% - Accent4 2 2" xfId="3234"/>
    <cellStyle name="40% - Accent4 2 2 10" xfId="8597"/>
    <cellStyle name="40% - Accent4 2 2 2" xfId="3235"/>
    <cellStyle name="40% - Accent4 2 2 2 2" xfId="3236"/>
    <cellStyle name="40% - Accent4 2 2 2 2 2" xfId="3237"/>
    <cellStyle name="40% - Accent4 2 2 2 2 2 2" xfId="8600"/>
    <cellStyle name="40% - Accent4 2 2 2 2 3" xfId="3238"/>
    <cellStyle name="40% - Accent4 2 2 2 2 3 2" xfId="8601"/>
    <cellStyle name="40% - Accent4 2 2 2 2 4" xfId="3239"/>
    <cellStyle name="40% - Accent4 2 2 2 2 4 2" xfId="8602"/>
    <cellStyle name="40% - Accent4 2 2 2 2 5" xfId="8599"/>
    <cellStyle name="40% - Accent4 2 2 2 3" xfId="3240"/>
    <cellStyle name="40% - Accent4 2 2 2 3 2" xfId="3241"/>
    <cellStyle name="40% - Accent4 2 2 2 3 2 2" xfId="8604"/>
    <cellStyle name="40% - Accent4 2 2 2 3 3" xfId="3242"/>
    <cellStyle name="40% - Accent4 2 2 2 3 3 2" xfId="8605"/>
    <cellStyle name="40% - Accent4 2 2 2 3 4" xfId="3243"/>
    <cellStyle name="40% - Accent4 2 2 2 3 4 2" xfId="8606"/>
    <cellStyle name="40% - Accent4 2 2 2 3 5" xfId="8603"/>
    <cellStyle name="40% - Accent4 2 2 2 4" xfId="3244"/>
    <cellStyle name="40% - Accent4 2 2 2 4 2" xfId="3245"/>
    <cellStyle name="40% - Accent4 2 2 2 4 2 2" xfId="8608"/>
    <cellStyle name="40% - Accent4 2 2 2 4 3" xfId="3246"/>
    <cellStyle name="40% - Accent4 2 2 2 4 3 2" xfId="8609"/>
    <cellStyle name="40% - Accent4 2 2 2 4 4" xfId="3247"/>
    <cellStyle name="40% - Accent4 2 2 2 4 4 2" xfId="8610"/>
    <cellStyle name="40% - Accent4 2 2 2 4 5" xfId="8607"/>
    <cellStyle name="40% - Accent4 2 2 2 5" xfId="3248"/>
    <cellStyle name="40% - Accent4 2 2 2 5 2" xfId="8611"/>
    <cellStyle name="40% - Accent4 2 2 2 6" xfId="3249"/>
    <cellStyle name="40% - Accent4 2 2 2 6 2" xfId="8612"/>
    <cellStyle name="40% - Accent4 2 2 2 7" xfId="3250"/>
    <cellStyle name="40% - Accent4 2 2 2 7 2" xfId="8613"/>
    <cellStyle name="40% - Accent4 2 2 2 8" xfId="8598"/>
    <cellStyle name="40% - Accent4 2 2 3" xfId="3251"/>
    <cellStyle name="40% - Accent4 2 2 3 2" xfId="3252"/>
    <cellStyle name="40% - Accent4 2 2 3 2 2" xfId="3253"/>
    <cellStyle name="40% - Accent4 2 2 3 2 2 2" xfId="8616"/>
    <cellStyle name="40% - Accent4 2 2 3 2 3" xfId="3254"/>
    <cellStyle name="40% - Accent4 2 2 3 2 3 2" xfId="8617"/>
    <cellStyle name="40% - Accent4 2 2 3 2 4" xfId="3255"/>
    <cellStyle name="40% - Accent4 2 2 3 2 4 2" xfId="8618"/>
    <cellStyle name="40% - Accent4 2 2 3 2 5" xfId="8615"/>
    <cellStyle name="40% - Accent4 2 2 3 3" xfId="3256"/>
    <cellStyle name="40% - Accent4 2 2 3 3 2" xfId="3257"/>
    <cellStyle name="40% - Accent4 2 2 3 3 2 2" xfId="8620"/>
    <cellStyle name="40% - Accent4 2 2 3 3 3" xfId="3258"/>
    <cellStyle name="40% - Accent4 2 2 3 3 3 2" xfId="8621"/>
    <cellStyle name="40% - Accent4 2 2 3 3 4" xfId="3259"/>
    <cellStyle name="40% - Accent4 2 2 3 3 4 2" xfId="8622"/>
    <cellStyle name="40% - Accent4 2 2 3 3 5" xfId="8619"/>
    <cellStyle name="40% - Accent4 2 2 3 4" xfId="3260"/>
    <cellStyle name="40% - Accent4 2 2 3 4 2" xfId="8623"/>
    <cellStyle name="40% - Accent4 2 2 3 5" xfId="3261"/>
    <cellStyle name="40% - Accent4 2 2 3 5 2" xfId="8624"/>
    <cellStyle name="40% - Accent4 2 2 3 6" xfId="3262"/>
    <cellStyle name="40% - Accent4 2 2 3 6 2" xfId="8625"/>
    <cellStyle name="40% - Accent4 2 2 3 7" xfId="8614"/>
    <cellStyle name="40% - Accent4 2 2 4" xfId="3263"/>
    <cellStyle name="40% - Accent4 2 2 4 2" xfId="3264"/>
    <cellStyle name="40% - Accent4 2 2 4 2 2" xfId="8627"/>
    <cellStyle name="40% - Accent4 2 2 4 3" xfId="3265"/>
    <cellStyle name="40% - Accent4 2 2 4 3 2" xfId="8628"/>
    <cellStyle name="40% - Accent4 2 2 4 4" xfId="3266"/>
    <cellStyle name="40% - Accent4 2 2 4 4 2" xfId="8629"/>
    <cellStyle name="40% - Accent4 2 2 4 5" xfId="8626"/>
    <cellStyle name="40% - Accent4 2 2 5" xfId="3267"/>
    <cellStyle name="40% - Accent4 2 2 5 2" xfId="3268"/>
    <cellStyle name="40% - Accent4 2 2 5 2 2" xfId="8631"/>
    <cellStyle name="40% - Accent4 2 2 5 3" xfId="3269"/>
    <cellStyle name="40% - Accent4 2 2 5 3 2" xfId="8632"/>
    <cellStyle name="40% - Accent4 2 2 5 4" xfId="3270"/>
    <cellStyle name="40% - Accent4 2 2 5 4 2" xfId="8633"/>
    <cellStyle name="40% - Accent4 2 2 5 5" xfId="8630"/>
    <cellStyle name="40% - Accent4 2 2 6" xfId="3271"/>
    <cellStyle name="40% - Accent4 2 2 6 2" xfId="3272"/>
    <cellStyle name="40% - Accent4 2 2 6 2 2" xfId="8635"/>
    <cellStyle name="40% - Accent4 2 2 6 3" xfId="3273"/>
    <cellStyle name="40% - Accent4 2 2 6 3 2" xfId="8636"/>
    <cellStyle name="40% - Accent4 2 2 6 4" xfId="3274"/>
    <cellStyle name="40% - Accent4 2 2 6 4 2" xfId="8637"/>
    <cellStyle name="40% - Accent4 2 2 6 5" xfId="8634"/>
    <cellStyle name="40% - Accent4 2 2 7" xfId="3275"/>
    <cellStyle name="40% - Accent4 2 2 7 2" xfId="8638"/>
    <cellStyle name="40% - Accent4 2 2 8" xfId="3276"/>
    <cellStyle name="40% - Accent4 2 2 8 2" xfId="8639"/>
    <cellStyle name="40% - Accent4 2 2 9" xfId="3277"/>
    <cellStyle name="40% - Accent4 2 2 9 2" xfId="8640"/>
    <cellStyle name="40% - Accent4 2 3" xfId="3278"/>
    <cellStyle name="40% - Accent4 2 3 2" xfId="3279"/>
    <cellStyle name="40% - Accent4 2 3 2 2" xfId="3280"/>
    <cellStyle name="40% - Accent4 2 3 2 2 2" xfId="3281"/>
    <cellStyle name="40% - Accent4 2 3 2 2 2 2" xfId="8644"/>
    <cellStyle name="40% - Accent4 2 3 2 2 3" xfId="3282"/>
    <cellStyle name="40% - Accent4 2 3 2 2 3 2" xfId="8645"/>
    <cellStyle name="40% - Accent4 2 3 2 2 4" xfId="3283"/>
    <cellStyle name="40% - Accent4 2 3 2 2 4 2" xfId="8646"/>
    <cellStyle name="40% - Accent4 2 3 2 2 5" xfId="8643"/>
    <cellStyle name="40% - Accent4 2 3 2 3" xfId="3284"/>
    <cellStyle name="40% - Accent4 2 3 2 3 2" xfId="3285"/>
    <cellStyle name="40% - Accent4 2 3 2 3 2 2" xfId="8648"/>
    <cellStyle name="40% - Accent4 2 3 2 3 3" xfId="3286"/>
    <cellStyle name="40% - Accent4 2 3 2 3 3 2" xfId="8649"/>
    <cellStyle name="40% - Accent4 2 3 2 3 4" xfId="3287"/>
    <cellStyle name="40% - Accent4 2 3 2 3 4 2" xfId="8650"/>
    <cellStyle name="40% - Accent4 2 3 2 3 5" xfId="8647"/>
    <cellStyle name="40% - Accent4 2 3 2 4" xfId="3288"/>
    <cellStyle name="40% - Accent4 2 3 2 4 2" xfId="8651"/>
    <cellStyle name="40% - Accent4 2 3 2 5" xfId="3289"/>
    <cellStyle name="40% - Accent4 2 3 2 5 2" xfId="8652"/>
    <cellStyle name="40% - Accent4 2 3 2 6" xfId="3290"/>
    <cellStyle name="40% - Accent4 2 3 2 6 2" xfId="8653"/>
    <cellStyle name="40% - Accent4 2 3 2 7" xfId="8642"/>
    <cellStyle name="40% - Accent4 2 3 3" xfId="3291"/>
    <cellStyle name="40% - Accent4 2 3 3 2" xfId="3292"/>
    <cellStyle name="40% - Accent4 2 3 3 2 2" xfId="8655"/>
    <cellStyle name="40% - Accent4 2 3 3 3" xfId="3293"/>
    <cellStyle name="40% - Accent4 2 3 3 3 2" xfId="8656"/>
    <cellStyle name="40% - Accent4 2 3 3 4" xfId="3294"/>
    <cellStyle name="40% - Accent4 2 3 3 4 2" xfId="8657"/>
    <cellStyle name="40% - Accent4 2 3 3 5" xfId="8654"/>
    <cellStyle name="40% - Accent4 2 3 4" xfId="3295"/>
    <cellStyle name="40% - Accent4 2 3 4 2" xfId="3296"/>
    <cellStyle name="40% - Accent4 2 3 4 2 2" xfId="8659"/>
    <cellStyle name="40% - Accent4 2 3 4 3" xfId="3297"/>
    <cellStyle name="40% - Accent4 2 3 4 3 2" xfId="8660"/>
    <cellStyle name="40% - Accent4 2 3 4 4" xfId="3298"/>
    <cellStyle name="40% - Accent4 2 3 4 4 2" xfId="8661"/>
    <cellStyle name="40% - Accent4 2 3 4 5" xfId="8658"/>
    <cellStyle name="40% - Accent4 2 3 5" xfId="3299"/>
    <cellStyle name="40% - Accent4 2 3 5 2" xfId="3300"/>
    <cellStyle name="40% - Accent4 2 3 5 2 2" xfId="8663"/>
    <cellStyle name="40% - Accent4 2 3 5 3" xfId="3301"/>
    <cellStyle name="40% - Accent4 2 3 5 3 2" xfId="8664"/>
    <cellStyle name="40% - Accent4 2 3 5 4" xfId="3302"/>
    <cellStyle name="40% - Accent4 2 3 5 4 2" xfId="8665"/>
    <cellStyle name="40% - Accent4 2 3 5 5" xfId="8662"/>
    <cellStyle name="40% - Accent4 2 3 6" xfId="3303"/>
    <cellStyle name="40% - Accent4 2 3 6 2" xfId="8666"/>
    <cellStyle name="40% - Accent4 2 3 7" xfId="3304"/>
    <cellStyle name="40% - Accent4 2 3 7 2" xfId="8667"/>
    <cellStyle name="40% - Accent4 2 3 8" xfId="3305"/>
    <cellStyle name="40% - Accent4 2 3 8 2" xfId="8668"/>
    <cellStyle name="40% - Accent4 2 3 9" xfId="8641"/>
    <cellStyle name="40% - Accent4 2 4" xfId="3306"/>
    <cellStyle name="40% - Accent4 2 4 2" xfId="3307"/>
    <cellStyle name="40% - Accent4 2 4 2 2" xfId="3308"/>
    <cellStyle name="40% - Accent4 2 4 2 2 2" xfId="8671"/>
    <cellStyle name="40% - Accent4 2 4 2 3" xfId="3309"/>
    <cellStyle name="40% - Accent4 2 4 2 3 2" xfId="8672"/>
    <cellStyle name="40% - Accent4 2 4 2 4" xfId="3310"/>
    <cellStyle name="40% - Accent4 2 4 2 4 2" xfId="8673"/>
    <cellStyle name="40% - Accent4 2 4 2 5" xfId="8670"/>
    <cellStyle name="40% - Accent4 2 4 3" xfId="3311"/>
    <cellStyle name="40% - Accent4 2 4 3 2" xfId="3312"/>
    <cellStyle name="40% - Accent4 2 4 3 2 2" xfId="8675"/>
    <cellStyle name="40% - Accent4 2 4 3 3" xfId="3313"/>
    <cellStyle name="40% - Accent4 2 4 3 3 2" xfId="8676"/>
    <cellStyle name="40% - Accent4 2 4 3 4" xfId="3314"/>
    <cellStyle name="40% - Accent4 2 4 3 4 2" xfId="8677"/>
    <cellStyle name="40% - Accent4 2 4 3 5" xfId="8674"/>
    <cellStyle name="40% - Accent4 2 4 4" xfId="3315"/>
    <cellStyle name="40% - Accent4 2 4 4 2" xfId="3316"/>
    <cellStyle name="40% - Accent4 2 4 4 2 2" xfId="8679"/>
    <cellStyle name="40% - Accent4 2 4 4 3" xfId="3317"/>
    <cellStyle name="40% - Accent4 2 4 4 3 2" xfId="8680"/>
    <cellStyle name="40% - Accent4 2 4 4 4" xfId="3318"/>
    <cellStyle name="40% - Accent4 2 4 4 4 2" xfId="8681"/>
    <cellStyle name="40% - Accent4 2 4 4 5" xfId="8678"/>
    <cellStyle name="40% - Accent4 2 4 5" xfId="3319"/>
    <cellStyle name="40% - Accent4 2 4 5 2" xfId="8682"/>
    <cellStyle name="40% - Accent4 2 4 6" xfId="3320"/>
    <cellStyle name="40% - Accent4 2 4 6 2" xfId="8683"/>
    <cellStyle name="40% - Accent4 2 4 7" xfId="3321"/>
    <cellStyle name="40% - Accent4 2 4 7 2" xfId="8684"/>
    <cellStyle name="40% - Accent4 2 4 8" xfId="8669"/>
    <cellStyle name="40% - Accent4 2 5" xfId="3322"/>
    <cellStyle name="40% - Accent4 2 5 2" xfId="3323"/>
    <cellStyle name="40% - Accent4 2 5 2 2" xfId="3324"/>
    <cellStyle name="40% - Accent4 2 5 2 2 2" xfId="8687"/>
    <cellStyle name="40% - Accent4 2 5 2 3" xfId="3325"/>
    <cellStyle name="40% - Accent4 2 5 2 3 2" xfId="8688"/>
    <cellStyle name="40% - Accent4 2 5 2 4" xfId="3326"/>
    <cellStyle name="40% - Accent4 2 5 2 4 2" xfId="8689"/>
    <cellStyle name="40% - Accent4 2 5 2 5" xfId="8686"/>
    <cellStyle name="40% - Accent4 2 5 3" xfId="3327"/>
    <cellStyle name="40% - Accent4 2 5 3 2" xfId="3328"/>
    <cellStyle name="40% - Accent4 2 5 3 2 2" xfId="8691"/>
    <cellStyle name="40% - Accent4 2 5 3 3" xfId="3329"/>
    <cellStyle name="40% - Accent4 2 5 3 3 2" xfId="8692"/>
    <cellStyle name="40% - Accent4 2 5 3 4" xfId="3330"/>
    <cellStyle name="40% - Accent4 2 5 3 4 2" xfId="8693"/>
    <cellStyle name="40% - Accent4 2 5 3 5" xfId="8690"/>
    <cellStyle name="40% - Accent4 2 5 4" xfId="3331"/>
    <cellStyle name="40% - Accent4 2 5 4 2" xfId="8694"/>
    <cellStyle name="40% - Accent4 2 5 5" xfId="3332"/>
    <cellStyle name="40% - Accent4 2 5 5 2" xfId="8695"/>
    <cellStyle name="40% - Accent4 2 5 6" xfId="3333"/>
    <cellStyle name="40% - Accent4 2 5 6 2" xfId="8696"/>
    <cellStyle name="40% - Accent4 2 5 7" xfId="8685"/>
    <cellStyle name="40% - Accent4 2 6" xfId="3334"/>
    <cellStyle name="40% - Accent4 2 6 2" xfId="3335"/>
    <cellStyle name="40% - Accent4 2 6 2 2" xfId="8698"/>
    <cellStyle name="40% - Accent4 2 6 3" xfId="3336"/>
    <cellStyle name="40% - Accent4 2 6 3 2" xfId="8699"/>
    <cellStyle name="40% - Accent4 2 6 4" xfId="3337"/>
    <cellStyle name="40% - Accent4 2 6 4 2" xfId="8700"/>
    <cellStyle name="40% - Accent4 2 6 5" xfId="8697"/>
    <cellStyle name="40% - Accent4 2 7" xfId="3338"/>
    <cellStyle name="40% - Accent4 2 7 2" xfId="3339"/>
    <cellStyle name="40% - Accent4 2 7 2 2" xfId="8702"/>
    <cellStyle name="40% - Accent4 2 7 3" xfId="3340"/>
    <cellStyle name="40% - Accent4 2 7 3 2" xfId="8703"/>
    <cellStyle name="40% - Accent4 2 7 4" xfId="3341"/>
    <cellStyle name="40% - Accent4 2 7 4 2" xfId="8704"/>
    <cellStyle name="40% - Accent4 2 7 5" xfId="8701"/>
    <cellStyle name="40% - Accent4 2 8" xfId="3342"/>
    <cellStyle name="40% - Accent4 2 8 2" xfId="3343"/>
    <cellStyle name="40% - Accent4 2 8 2 2" xfId="8706"/>
    <cellStyle name="40% - Accent4 2 8 3" xfId="3344"/>
    <cellStyle name="40% - Accent4 2 8 3 2" xfId="8707"/>
    <cellStyle name="40% - Accent4 2 8 4" xfId="3345"/>
    <cellStyle name="40% - Accent4 2 8 4 2" xfId="8708"/>
    <cellStyle name="40% - Accent4 2 8 5" xfId="8705"/>
    <cellStyle name="40% - Accent4 2 9" xfId="3346"/>
    <cellStyle name="40% - Accent4 2 9 2" xfId="8709"/>
    <cellStyle name="40% - Accent4 3" xfId="3347"/>
    <cellStyle name="40% - Accent4 3 10" xfId="8710"/>
    <cellStyle name="40% - Accent4 3 2" xfId="3348"/>
    <cellStyle name="40% - Accent4 3 2 2" xfId="3349"/>
    <cellStyle name="40% - Accent4 3 2 2 2" xfId="3350"/>
    <cellStyle name="40% - Accent4 3 2 2 2 2" xfId="8713"/>
    <cellStyle name="40% - Accent4 3 2 2 3" xfId="3351"/>
    <cellStyle name="40% - Accent4 3 2 2 3 2" xfId="8714"/>
    <cellStyle name="40% - Accent4 3 2 2 4" xfId="3352"/>
    <cellStyle name="40% - Accent4 3 2 2 4 2" xfId="8715"/>
    <cellStyle name="40% - Accent4 3 2 2 5" xfId="8712"/>
    <cellStyle name="40% - Accent4 3 2 3" xfId="3353"/>
    <cellStyle name="40% - Accent4 3 2 3 2" xfId="3354"/>
    <cellStyle name="40% - Accent4 3 2 3 2 2" xfId="8717"/>
    <cellStyle name="40% - Accent4 3 2 3 3" xfId="3355"/>
    <cellStyle name="40% - Accent4 3 2 3 3 2" xfId="8718"/>
    <cellStyle name="40% - Accent4 3 2 3 4" xfId="3356"/>
    <cellStyle name="40% - Accent4 3 2 3 4 2" xfId="8719"/>
    <cellStyle name="40% - Accent4 3 2 3 5" xfId="8716"/>
    <cellStyle name="40% - Accent4 3 2 4" xfId="3357"/>
    <cellStyle name="40% - Accent4 3 2 4 2" xfId="3358"/>
    <cellStyle name="40% - Accent4 3 2 4 2 2" xfId="8721"/>
    <cellStyle name="40% - Accent4 3 2 4 3" xfId="3359"/>
    <cellStyle name="40% - Accent4 3 2 4 3 2" xfId="8722"/>
    <cellStyle name="40% - Accent4 3 2 4 4" xfId="3360"/>
    <cellStyle name="40% - Accent4 3 2 4 4 2" xfId="8723"/>
    <cellStyle name="40% - Accent4 3 2 4 5" xfId="8720"/>
    <cellStyle name="40% - Accent4 3 2 5" xfId="3361"/>
    <cellStyle name="40% - Accent4 3 2 5 2" xfId="8724"/>
    <cellStyle name="40% - Accent4 3 2 6" xfId="3362"/>
    <cellStyle name="40% - Accent4 3 2 6 2" xfId="8725"/>
    <cellStyle name="40% - Accent4 3 2 7" xfId="3363"/>
    <cellStyle name="40% - Accent4 3 2 7 2" xfId="8726"/>
    <cellStyle name="40% - Accent4 3 2 8" xfId="8711"/>
    <cellStyle name="40% - Accent4 3 3" xfId="3364"/>
    <cellStyle name="40% - Accent4 3 3 2" xfId="3365"/>
    <cellStyle name="40% - Accent4 3 3 2 2" xfId="3366"/>
    <cellStyle name="40% - Accent4 3 3 2 2 2" xfId="8729"/>
    <cellStyle name="40% - Accent4 3 3 2 3" xfId="3367"/>
    <cellStyle name="40% - Accent4 3 3 2 3 2" xfId="8730"/>
    <cellStyle name="40% - Accent4 3 3 2 4" xfId="3368"/>
    <cellStyle name="40% - Accent4 3 3 2 4 2" xfId="8731"/>
    <cellStyle name="40% - Accent4 3 3 2 5" xfId="8728"/>
    <cellStyle name="40% - Accent4 3 3 3" xfId="3369"/>
    <cellStyle name="40% - Accent4 3 3 3 2" xfId="3370"/>
    <cellStyle name="40% - Accent4 3 3 3 2 2" xfId="8733"/>
    <cellStyle name="40% - Accent4 3 3 3 3" xfId="3371"/>
    <cellStyle name="40% - Accent4 3 3 3 3 2" xfId="8734"/>
    <cellStyle name="40% - Accent4 3 3 3 4" xfId="3372"/>
    <cellStyle name="40% - Accent4 3 3 3 4 2" xfId="8735"/>
    <cellStyle name="40% - Accent4 3 3 3 5" xfId="8732"/>
    <cellStyle name="40% - Accent4 3 3 4" xfId="3373"/>
    <cellStyle name="40% - Accent4 3 3 4 2" xfId="8736"/>
    <cellStyle name="40% - Accent4 3 3 5" xfId="3374"/>
    <cellStyle name="40% - Accent4 3 3 5 2" xfId="8737"/>
    <cellStyle name="40% - Accent4 3 3 6" xfId="3375"/>
    <cellStyle name="40% - Accent4 3 3 6 2" xfId="8738"/>
    <cellStyle name="40% - Accent4 3 3 7" xfId="8727"/>
    <cellStyle name="40% - Accent4 3 4" xfId="3376"/>
    <cellStyle name="40% - Accent4 3 4 2" xfId="3377"/>
    <cellStyle name="40% - Accent4 3 4 2 2" xfId="8740"/>
    <cellStyle name="40% - Accent4 3 4 3" xfId="3378"/>
    <cellStyle name="40% - Accent4 3 4 3 2" xfId="8741"/>
    <cellStyle name="40% - Accent4 3 4 4" xfId="3379"/>
    <cellStyle name="40% - Accent4 3 4 4 2" xfId="8742"/>
    <cellStyle name="40% - Accent4 3 4 5" xfId="8739"/>
    <cellStyle name="40% - Accent4 3 5" xfId="3380"/>
    <cellStyle name="40% - Accent4 3 5 2" xfId="3381"/>
    <cellStyle name="40% - Accent4 3 5 2 2" xfId="8744"/>
    <cellStyle name="40% - Accent4 3 5 3" xfId="3382"/>
    <cellStyle name="40% - Accent4 3 5 3 2" xfId="8745"/>
    <cellStyle name="40% - Accent4 3 5 4" xfId="3383"/>
    <cellStyle name="40% - Accent4 3 5 4 2" xfId="8746"/>
    <cellStyle name="40% - Accent4 3 5 5" xfId="8743"/>
    <cellStyle name="40% - Accent4 3 6" xfId="3384"/>
    <cellStyle name="40% - Accent4 3 6 2" xfId="3385"/>
    <cellStyle name="40% - Accent4 3 6 2 2" xfId="8748"/>
    <cellStyle name="40% - Accent4 3 6 3" xfId="3386"/>
    <cellStyle name="40% - Accent4 3 6 3 2" xfId="8749"/>
    <cellStyle name="40% - Accent4 3 6 4" xfId="3387"/>
    <cellStyle name="40% - Accent4 3 6 4 2" xfId="8750"/>
    <cellStyle name="40% - Accent4 3 6 5" xfId="8747"/>
    <cellStyle name="40% - Accent4 3 7" xfId="3388"/>
    <cellStyle name="40% - Accent4 3 7 2" xfId="8751"/>
    <cellStyle name="40% - Accent4 3 8" xfId="3389"/>
    <cellStyle name="40% - Accent4 3 8 2" xfId="8752"/>
    <cellStyle name="40% - Accent4 3 9" xfId="3390"/>
    <cellStyle name="40% - Accent4 3 9 2" xfId="8753"/>
    <cellStyle name="40% - Accent4 4" xfId="3391"/>
    <cellStyle name="40% - Accent4 4 2" xfId="3392"/>
    <cellStyle name="40% - Accent4 4 2 2" xfId="3393"/>
    <cellStyle name="40% - Accent4 4 2 2 2" xfId="3394"/>
    <cellStyle name="40% - Accent4 4 2 2 2 2" xfId="8757"/>
    <cellStyle name="40% - Accent4 4 2 2 3" xfId="3395"/>
    <cellStyle name="40% - Accent4 4 2 2 3 2" xfId="8758"/>
    <cellStyle name="40% - Accent4 4 2 2 4" xfId="3396"/>
    <cellStyle name="40% - Accent4 4 2 2 4 2" xfId="8759"/>
    <cellStyle name="40% - Accent4 4 2 2 5" xfId="8756"/>
    <cellStyle name="40% - Accent4 4 2 3" xfId="3397"/>
    <cellStyle name="40% - Accent4 4 2 3 2" xfId="3398"/>
    <cellStyle name="40% - Accent4 4 2 3 2 2" xfId="8761"/>
    <cellStyle name="40% - Accent4 4 2 3 3" xfId="3399"/>
    <cellStyle name="40% - Accent4 4 2 3 3 2" xfId="8762"/>
    <cellStyle name="40% - Accent4 4 2 3 4" xfId="3400"/>
    <cellStyle name="40% - Accent4 4 2 3 4 2" xfId="8763"/>
    <cellStyle name="40% - Accent4 4 2 3 5" xfId="8760"/>
    <cellStyle name="40% - Accent4 4 2 4" xfId="3401"/>
    <cellStyle name="40% - Accent4 4 2 4 2" xfId="8764"/>
    <cellStyle name="40% - Accent4 4 2 5" xfId="3402"/>
    <cellStyle name="40% - Accent4 4 2 5 2" xfId="8765"/>
    <cellStyle name="40% - Accent4 4 2 6" xfId="3403"/>
    <cellStyle name="40% - Accent4 4 2 6 2" xfId="8766"/>
    <cellStyle name="40% - Accent4 4 2 7" xfId="8755"/>
    <cellStyle name="40% - Accent4 4 3" xfId="3404"/>
    <cellStyle name="40% - Accent4 4 3 2" xfId="3405"/>
    <cellStyle name="40% - Accent4 4 3 2 2" xfId="8768"/>
    <cellStyle name="40% - Accent4 4 3 3" xfId="3406"/>
    <cellStyle name="40% - Accent4 4 3 3 2" xfId="8769"/>
    <cellStyle name="40% - Accent4 4 3 4" xfId="3407"/>
    <cellStyle name="40% - Accent4 4 3 4 2" xfId="8770"/>
    <cellStyle name="40% - Accent4 4 3 5" xfId="8767"/>
    <cellStyle name="40% - Accent4 4 4" xfId="3408"/>
    <cellStyle name="40% - Accent4 4 4 2" xfId="3409"/>
    <cellStyle name="40% - Accent4 4 4 2 2" xfId="8772"/>
    <cellStyle name="40% - Accent4 4 4 3" xfId="3410"/>
    <cellStyle name="40% - Accent4 4 4 3 2" xfId="8773"/>
    <cellStyle name="40% - Accent4 4 4 4" xfId="3411"/>
    <cellStyle name="40% - Accent4 4 4 4 2" xfId="8774"/>
    <cellStyle name="40% - Accent4 4 4 5" xfId="8771"/>
    <cellStyle name="40% - Accent4 4 5" xfId="3412"/>
    <cellStyle name="40% - Accent4 4 5 2" xfId="3413"/>
    <cellStyle name="40% - Accent4 4 5 2 2" xfId="8776"/>
    <cellStyle name="40% - Accent4 4 5 3" xfId="3414"/>
    <cellStyle name="40% - Accent4 4 5 3 2" xfId="8777"/>
    <cellStyle name="40% - Accent4 4 5 4" xfId="3415"/>
    <cellStyle name="40% - Accent4 4 5 4 2" xfId="8778"/>
    <cellStyle name="40% - Accent4 4 5 5" xfId="8775"/>
    <cellStyle name="40% - Accent4 4 6" xfId="3416"/>
    <cellStyle name="40% - Accent4 4 6 2" xfId="8779"/>
    <cellStyle name="40% - Accent4 4 7" xfId="3417"/>
    <cellStyle name="40% - Accent4 4 7 2" xfId="8780"/>
    <cellStyle name="40% - Accent4 4 8" xfId="3418"/>
    <cellStyle name="40% - Accent4 4 8 2" xfId="8781"/>
    <cellStyle name="40% - Accent4 4 9" xfId="8754"/>
    <cellStyle name="40% - Accent4 5" xfId="3419"/>
    <cellStyle name="40% - Accent4 5 2" xfId="3420"/>
    <cellStyle name="40% - Accent4 5 2 2" xfId="3421"/>
    <cellStyle name="40% - Accent4 5 2 2 2" xfId="8784"/>
    <cellStyle name="40% - Accent4 5 2 3" xfId="3422"/>
    <cellStyle name="40% - Accent4 5 2 3 2" xfId="8785"/>
    <cellStyle name="40% - Accent4 5 2 4" xfId="3423"/>
    <cellStyle name="40% - Accent4 5 2 4 2" xfId="8786"/>
    <cellStyle name="40% - Accent4 5 2 5" xfId="8783"/>
    <cellStyle name="40% - Accent4 5 3" xfId="3424"/>
    <cellStyle name="40% - Accent4 5 3 2" xfId="3425"/>
    <cellStyle name="40% - Accent4 5 3 2 2" xfId="8788"/>
    <cellStyle name="40% - Accent4 5 3 3" xfId="3426"/>
    <cellStyle name="40% - Accent4 5 3 3 2" xfId="8789"/>
    <cellStyle name="40% - Accent4 5 3 4" xfId="3427"/>
    <cellStyle name="40% - Accent4 5 3 4 2" xfId="8790"/>
    <cellStyle name="40% - Accent4 5 3 5" xfId="8787"/>
    <cellStyle name="40% - Accent4 5 4" xfId="3428"/>
    <cellStyle name="40% - Accent4 5 4 2" xfId="3429"/>
    <cellStyle name="40% - Accent4 5 4 2 2" xfId="8792"/>
    <cellStyle name="40% - Accent4 5 4 3" xfId="3430"/>
    <cellStyle name="40% - Accent4 5 4 3 2" xfId="8793"/>
    <cellStyle name="40% - Accent4 5 4 4" xfId="3431"/>
    <cellStyle name="40% - Accent4 5 4 4 2" xfId="8794"/>
    <cellStyle name="40% - Accent4 5 4 5" xfId="8791"/>
    <cellStyle name="40% - Accent4 5 5" xfId="3432"/>
    <cellStyle name="40% - Accent4 5 5 2" xfId="8795"/>
    <cellStyle name="40% - Accent4 5 6" xfId="3433"/>
    <cellStyle name="40% - Accent4 5 6 2" xfId="8796"/>
    <cellStyle name="40% - Accent4 5 7" xfId="3434"/>
    <cellStyle name="40% - Accent4 5 7 2" xfId="8797"/>
    <cellStyle name="40% - Accent4 5 8" xfId="8782"/>
    <cellStyle name="40% - Accent4 6" xfId="3435"/>
    <cellStyle name="40% - Accent4 6 2" xfId="3436"/>
    <cellStyle name="40% - Accent4 6 2 2" xfId="3437"/>
    <cellStyle name="40% - Accent4 6 2 2 2" xfId="8800"/>
    <cellStyle name="40% - Accent4 6 2 3" xfId="3438"/>
    <cellStyle name="40% - Accent4 6 2 3 2" xfId="8801"/>
    <cellStyle name="40% - Accent4 6 2 4" xfId="3439"/>
    <cellStyle name="40% - Accent4 6 2 4 2" xfId="8802"/>
    <cellStyle name="40% - Accent4 6 2 5" xfId="8799"/>
    <cellStyle name="40% - Accent4 6 3" xfId="3440"/>
    <cellStyle name="40% - Accent4 6 3 2" xfId="3441"/>
    <cellStyle name="40% - Accent4 6 3 2 2" xfId="8804"/>
    <cellStyle name="40% - Accent4 6 3 3" xfId="3442"/>
    <cellStyle name="40% - Accent4 6 3 3 2" xfId="8805"/>
    <cellStyle name="40% - Accent4 6 3 4" xfId="3443"/>
    <cellStyle name="40% - Accent4 6 3 4 2" xfId="8806"/>
    <cellStyle name="40% - Accent4 6 3 5" xfId="8803"/>
    <cellStyle name="40% - Accent4 6 4" xfId="3444"/>
    <cellStyle name="40% - Accent4 6 4 2" xfId="8807"/>
    <cellStyle name="40% - Accent4 6 5" xfId="3445"/>
    <cellStyle name="40% - Accent4 6 5 2" xfId="8808"/>
    <cellStyle name="40% - Accent4 6 6" xfId="3446"/>
    <cellStyle name="40% - Accent4 6 6 2" xfId="8809"/>
    <cellStyle name="40% - Accent4 6 7" xfId="8798"/>
    <cellStyle name="40% - Accent4 7" xfId="3447"/>
    <cellStyle name="40% - Accent4 7 2" xfId="3448"/>
    <cellStyle name="40% - Accent4 7 2 2" xfId="8811"/>
    <cellStyle name="40% - Accent4 7 3" xfId="3449"/>
    <cellStyle name="40% - Accent4 7 3 2" xfId="8812"/>
    <cellStyle name="40% - Accent4 7 4" xfId="3450"/>
    <cellStyle name="40% - Accent4 7 4 2" xfId="8813"/>
    <cellStyle name="40% - Accent4 7 5" xfId="8810"/>
    <cellStyle name="40% - Accent4 8" xfId="3451"/>
    <cellStyle name="40% - Accent4 8 2" xfId="3452"/>
    <cellStyle name="40% - Accent4 8 2 2" xfId="8815"/>
    <cellStyle name="40% - Accent4 8 3" xfId="3453"/>
    <cellStyle name="40% - Accent4 8 3 2" xfId="8816"/>
    <cellStyle name="40% - Accent4 8 4" xfId="3454"/>
    <cellStyle name="40% - Accent4 8 4 2" xfId="8817"/>
    <cellStyle name="40% - Accent4 8 5" xfId="8814"/>
    <cellStyle name="40% - Accent4 9" xfId="8593"/>
    <cellStyle name="40% - Accent5" xfId="3455" builtinId="47" customBuiltin="1"/>
    <cellStyle name="40% - Accent5 2" xfId="3456"/>
    <cellStyle name="40% - Accent5 2 10" xfId="3457"/>
    <cellStyle name="40% - Accent5 2 10 2" xfId="8820"/>
    <cellStyle name="40% - Accent5 2 11" xfId="3458"/>
    <cellStyle name="40% - Accent5 2 11 2" xfId="8821"/>
    <cellStyle name="40% - Accent5 2 12" xfId="8819"/>
    <cellStyle name="40% - Accent5 2 2" xfId="3459"/>
    <cellStyle name="40% - Accent5 2 2 10" xfId="8822"/>
    <cellStyle name="40% - Accent5 2 2 2" xfId="3460"/>
    <cellStyle name="40% - Accent5 2 2 2 2" xfId="3461"/>
    <cellStyle name="40% - Accent5 2 2 2 2 2" xfId="3462"/>
    <cellStyle name="40% - Accent5 2 2 2 2 2 2" xfId="8825"/>
    <cellStyle name="40% - Accent5 2 2 2 2 3" xfId="3463"/>
    <cellStyle name="40% - Accent5 2 2 2 2 3 2" xfId="8826"/>
    <cellStyle name="40% - Accent5 2 2 2 2 4" xfId="3464"/>
    <cellStyle name="40% - Accent5 2 2 2 2 4 2" xfId="8827"/>
    <cellStyle name="40% - Accent5 2 2 2 2 5" xfId="8824"/>
    <cellStyle name="40% - Accent5 2 2 2 3" xfId="3465"/>
    <cellStyle name="40% - Accent5 2 2 2 3 2" xfId="3466"/>
    <cellStyle name="40% - Accent5 2 2 2 3 2 2" xfId="8829"/>
    <cellStyle name="40% - Accent5 2 2 2 3 3" xfId="3467"/>
    <cellStyle name="40% - Accent5 2 2 2 3 3 2" xfId="8830"/>
    <cellStyle name="40% - Accent5 2 2 2 3 4" xfId="3468"/>
    <cellStyle name="40% - Accent5 2 2 2 3 4 2" xfId="8831"/>
    <cellStyle name="40% - Accent5 2 2 2 3 5" xfId="8828"/>
    <cellStyle name="40% - Accent5 2 2 2 4" xfId="3469"/>
    <cellStyle name="40% - Accent5 2 2 2 4 2" xfId="3470"/>
    <cellStyle name="40% - Accent5 2 2 2 4 2 2" xfId="8833"/>
    <cellStyle name="40% - Accent5 2 2 2 4 3" xfId="3471"/>
    <cellStyle name="40% - Accent5 2 2 2 4 3 2" xfId="8834"/>
    <cellStyle name="40% - Accent5 2 2 2 4 4" xfId="3472"/>
    <cellStyle name="40% - Accent5 2 2 2 4 4 2" xfId="8835"/>
    <cellStyle name="40% - Accent5 2 2 2 4 5" xfId="8832"/>
    <cellStyle name="40% - Accent5 2 2 2 5" xfId="3473"/>
    <cellStyle name="40% - Accent5 2 2 2 5 2" xfId="8836"/>
    <cellStyle name="40% - Accent5 2 2 2 6" xfId="3474"/>
    <cellStyle name="40% - Accent5 2 2 2 6 2" xfId="8837"/>
    <cellStyle name="40% - Accent5 2 2 2 7" xfId="3475"/>
    <cellStyle name="40% - Accent5 2 2 2 7 2" xfId="8838"/>
    <cellStyle name="40% - Accent5 2 2 2 8" xfId="8823"/>
    <cellStyle name="40% - Accent5 2 2 3" xfId="3476"/>
    <cellStyle name="40% - Accent5 2 2 3 2" xfId="3477"/>
    <cellStyle name="40% - Accent5 2 2 3 2 2" xfId="3478"/>
    <cellStyle name="40% - Accent5 2 2 3 2 2 2" xfId="8841"/>
    <cellStyle name="40% - Accent5 2 2 3 2 3" xfId="3479"/>
    <cellStyle name="40% - Accent5 2 2 3 2 3 2" xfId="8842"/>
    <cellStyle name="40% - Accent5 2 2 3 2 4" xfId="3480"/>
    <cellStyle name="40% - Accent5 2 2 3 2 4 2" xfId="8843"/>
    <cellStyle name="40% - Accent5 2 2 3 2 5" xfId="8840"/>
    <cellStyle name="40% - Accent5 2 2 3 3" xfId="3481"/>
    <cellStyle name="40% - Accent5 2 2 3 3 2" xfId="3482"/>
    <cellStyle name="40% - Accent5 2 2 3 3 2 2" xfId="8845"/>
    <cellStyle name="40% - Accent5 2 2 3 3 3" xfId="3483"/>
    <cellStyle name="40% - Accent5 2 2 3 3 3 2" xfId="8846"/>
    <cellStyle name="40% - Accent5 2 2 3 3 4" xfId="3484"/>
    <cellStyle name="40% - Accent5 2 2 3 3 4 2" xfId="8847"/>
    <cellStyle name="40% - Accent5 2 2 3 3 5" xfId="8844"/>
    <cellStyle name="40% - Accent5 2 2 3 4" xfId="3485"/>
    <cellStyle name="40% - Accent5 2 2 3 4 2" xfId="8848"/>
    <cellStyle name="40% - Accent5 2 2 3 5" xfId="3486"/>
    <cellStyle name="40% - Accent5 2 2 3 5 2" xfId="8849"/>
    <cellStyle name="40% - Accent5 2 2 3 6" xfId="3487"/>
    <cellStyle name="40% - Accent5 2 2 3 6 2" xfId="8850"/>
    <cellStyle name="40% - Accent5 2 2 3 7" xfId="8839"/>
    <cellStyle name="40% - Accent5 2 2 4" xfId="3488"/>
    <cellStyle name="40% - Accent5 2 2 4 2" xfId="3489"/>
    <cellStyle name="40% - Accent5 2 2 4 2 2" xfId="8852"/>
    <cellStyle name="40% - Accent5 2 2 4 3" xfId="3490"/>
    <cellStyle name="40% - Accent5 2 2 4 3 2" xfId="8853"/>
    <cellStyle name="40% - Accent5 2 2 4 4" xfId="3491"/>
    <cellStyle name="40% - Accent5 2 2 4 4 2" xfId="8854"/>
    <cellStyle name="40% - Accent5 2 2 4 5" xfId="8851"/>
    <cellStyle name="40% - Accent5 2 2 5" xfId="3492"/>
    <cellStyle name="40% - Accent5 2 2 5 2" xfId="3493"/>
    <cellStyle name="40% - Accent5 2 2 5 2 2" xfId="8856"/>
    <cellStyle name="40% - Accent5 2 2 5 3" xfId="3494"/>
    <cellStyle name="40% - Accent5 2 2 5 3 2" xfId="8857"/>
    <cellStyle name="40% - Accent5 2 2 5 4" xfId="3495"/>
    <cellStyle name="40% - Accent5 2 2 5 4 2" xfId="8858"/>
    <cellStyle name="40% - Accent5 2 2 5 5" xfId="8855"/>
    <cellStyle name="40% - Accent5 2 2 6" xfId="3496"/>
    <cellStyle name="40% - Accent5 2 2 6 2" xfId="3497"/>
    <cellStyle name="40% - Accent5 2 2 6 2 2" xfId="8860"/>
    <cellStyle name="40% - Accent5 2 2 6 3" xfId="3498"/>
    <cellStyle name="40% - Accent5 2 2 6 3 2" xfId="8861"/>
    <cellStyle name="40% - Accent5 2 2 6 4" xfId="3499"/>
    <cellStyle name="40% - Accent5 2 2 6 4 2" xfId="8862"/>
    <cellStyle name="40% - Accent5 2 2 6 5" xfId="8859"/>
    <cellStyle name="40% - Accent5 2 2 7" xfId="3500"/>
    <cellStyle name="40% - Accent5 2 2 7 2" xfId="8863"/>
    <cellStyle name="40% - Accent5 2 2 8" xfId="3501"/>
    <cellStyle name="40% - Accent5 2 2 8 2" xfId="8864"/>
    <cellStyle name="40% - Accent5 2 2 9" xfId="3502"/>
    <cellStyle name="40% - Accent5 2 2 9 2" xfId="8865"/>
    <cellStyle name="40% - Accent5 2 3" xfId="3503"/>
    <cellStyle name="40% - Accent5 2 3 2" xfId="3504"/>
    <cellStyle name="40% - Accent5 2 3 2 2" xfId="3505"/>
    <cellStyle name="40% - Accent5 2 3 2 2 2" xfId="3506"/>
    <cellStyle name="40% - Accent5 2 3 2 2 2 2" xfId="8869"/>
    <cellStyle name="40% - Accent5 2 3 2 2 3" xfId="3507"/>
    <cellStyle name="40% - Accent5 2 3 2 2 3 2" xfId="8870"/>
    <cellStyle name="40% - Accent5 2 3 2 2 4" xfId="3508"/>
    <cellStyle name="40% - Accent5 2 3 2 2 4 2" xfId="8871"/>
    <cellStyle name="40% - Accent5 2 3 2 2 5" xfId="8868"/>
    <cellStyle name="40% - Accent5 2 3 2 3" xfId="3509"/>
    <cellStyle name="40% - Accent5 2 3 2 3 2" xfId="3510"/>
    <cellStyle name="40% - Accent5 2 3 2 3 2 2" xfId="8873"/>
    <cellStyle name="40% - Accent5 2 3 2 3 3" xfId="3511"/>
    <cellStyle name="40% - Accent5 2 3 2 3 3 2" xfId="8874"/>
    <cellStyle name="40% - Accent5 2 3 2 3 4" xfId="3512"/>
    <cellStyle name="40% - Accent5 2 3 2 3 4 2" xfId="8875"/>
    <cellStyle name="40% - Accent5 2 3 2 3 5" xfId="8872"/>
    <cellStyle name="40% - Accent5 2 3 2 4" xfId="3513"/>
    <cellStyle name="40% - Accent5 2 3 2 4 2" xfId="8876"/>
    <cellStyle name="40% - Accent5 2 3 2 5" xfId="3514"/>
    <cellStyle name="40% - Accent5 2 3 2 5 2" xfId="8877"/>
    <cellStyle name="40% - Accent5 2 3 2 6" xfId="3515"/>
    <cellStyle name="40% - Accent5 2 3 2 6 2" xfId="8878"/>
    <cellStyle name="40% - Accent5 2 3 2 7" xfId="8867"/>
    <cellStyle name="40% - Accent5 2 3 3" xfId="3516"/>
    <cellStyle name="40% - Accent5 2 3 3 2" xfId="3517"/>
    <cellStyle name="40% - Accent5 2 3 3 2 2" xfId="8880"/>
    <cellStyle name="40% - Accent5 2 3 3 3" xfId="3518"/>
    <cellStyle name="40% - Accent5 2 3 3 3 2" xfId="8881"/>
    <cellStyle name="40% - Accent5 2 3 3 4" xfId="3519"/>
    <cellStyle name="40% - Accent5 2 3 3 4 2" xfId="8882"/>
    <cellStyle name="40% - Accent5 2 3 3 5" xfId="8879"/>
    <cellStyle name="40% - Accent5 2 3 4" xfId="3520"/>
    <cellStyle name="40% - Accent5 2 3 4 2" xfId="3521"/>
    <cellStyle name="40% - Accent5 2 3 4 2 2" xfId="8884"/>
    <cellStyle name="40% - Accent5 2 3 4 3" xfId="3522"/>
    <cellStyle name="40% - Accent5 2 3 4 3 2" xfId="8885"/>
    <cellStyle name="40% - Accent5 2 3 4 4" xfId="3523"/>
    <cellStyle name="40% - Accent5 2 3 4 4 2" xfId="8886"/>
    <cellStyle name="40% - Accent5 2 3 4 5" xfId="8883"/>
    <cellStyle name="40% - Accent5 2 3 5" xfId="3524"/>
    <cellStyle name="40% - Accent5 2 3 5 2" xfId="3525"/>
    <cellStyle name="40% - Accent5 2 3 5 2 2" xfId="8888"/>
    <cellStyle name="40% - Accent5 2 3 5 3" xfId="3526"/>
    <cellStyle name="40% - Accent5 2 3 5 3 2" xfId="8889"/>
    <cellStyle name="40% - Accent5 2 3 5 4" xfId="3527"/>
    <cellStyle name="40% - Accent5 2 3 5 4 2" xfId="8890"/>
    <cellStyle name="40% - Accent5 2 3 5 5" xfId="8887"/>
    <cellStyle name="40% - Accent5 2 3 6" xfId="3528"/>
    <cellStyle name="40% - Accent5 2 3 6 2" xfId="8891"/>
    <cellStyle name="40% - Accent5 2 3 7" xfId="3529"/>
    <cellStyle name="40% - Accent5 2 3 7 2" xfId="8892"/>
    <cellStyle name="40% - Accent5 2 3 8" xfId="3530"/>
    <cellStyle name="40% - Accent5 2 3 8 2" xfId="8893"/>
    <cellStyle name="40% - Accent5 2 3 9" xfId="8866"/>
    <cellStyle name="40% - Accent5 2 4" xfId="3531"/>
    <cellStyle name="40% - Accent5 2 4 2" xfId="3532"/>
    <cellStyle name="40% - Accent5 2 4 2 2" xfId="3533"/>
    <cellStyle name="40% - Accent5 2 4 2 2 2" xfId="8896"/>
    <cellStyle name="40% - Accent5 2 4 2 3" xfId="3534"/>
    <cellStyle name="40% - Accent5 2 4 2 3 2" xfId="8897"/>
    <cellStyle name="40% - Accent5 2 4 2 4" xfId="3535"/>
    <cellStyle name="40% - Accent5 2 4 2 4 2" xfId="8898"/>
    <cellStyle name="40% - Accent5 2 4 2 5" xfId="8895"/>
    <cellStyle name="40% - Accent5 2 4 3" xfId="3536"/>
    <cellStyle name="40% - Accent5 2 4 3 2" xfId="3537"/>
    <cellStyle name="40% - Accent5 2 4 3 2 2" xfId="8900"/>
    <cellStyle name="40% - Accent5 2 4 3 3" xfId="3538"/>
    <cellStyle name="40% - Accent5 2 4 3 3 2" xfId="8901"/>
    <cellStyle name="40% - Accent5 2 4 3 4" xfId="3539"/>
    <cellStyle name="40% - Accent5 2 4 3 4 2" xfId="8902"/>
    <cellStyle name="40% - Accent5 2 4 3 5" xfId="8899"/>
    <cellStyle name="40% - Accent5 2 4 4" xfId="3540"/>
    <cellStyle name="40% - Accent5 2 4 4 2" xfId="3541"/>
    <cellStyle name="40% - Accent5 2 4 4 2 2" xfId="8904"/>
    <cellStyle name="40% - Accent5 2 4 4 3" xfId="3542"/>
    <cellStyle name="40% - Accent5 2 4 4 3 2" xfId="8905"/>
    <cellStyle name="40% - Accent5 2 4 4 4" xfId="3543"/>
    <cellStyle name="40% - Accent5 2 4 4 4 2" xfId="8906"/>
    <cellStyle name="40% - Accent5 2 4 4 5" xfId="8903"/>
    <cellStyle name="40% - Accent5 2 4 5" xfId="3544"/>
    <cellStyle name="40% - Accent5 2 4 5 2" xfId="8907"/>
    <cellStyle name="40% - Accent5 2 4 6" xfId="3545"/>
    <cellStyle name="40% - Accent5 2 4 6 2" xfId="8908"/>
    <cellStyle name="40% - Accent5 2 4 7" xfId="3546"/>
    <cellStyle name="40% - Accent5 2 4 7 2" xfId="8909"/>
    <cellStyle name="40% - Accent5 2 4 8" xfId="8894"/>
    <cellStyle name="40% - Accent5 2 5" xfId="3547"/>
    <cellStyle name="40% - Accent5 2 5 2" xfId="3548"/>
    <cellStyle name="40% - Accent5 2 5 2 2" xfId="3549"/>
    <cellStyle name="40% - Accent5 2 5 2 2 2" xfId="8912"/>
    <cellStyle name="40% - Accent5 2 5 2 3" xfId="3550"/>
    <cellStyle name="40% - Accent5 2 5 2 3 2" xfId="8913"/>
    <cellStyle name="40% - Accent5 2 5 2 4" xfId="3551"/>
    <cellStyle name="40% - Accent5 2 5 2 4 2" xfId="8914"/>
    <cellStyle name="40% - Accent5 2 5 2 5" xfId="8911"/>
    <cellStyle name="40% - Accent5 2 5 3" xfId="3552"/>
    <cellStyle name="40% - Accent5 2 5 3 2" xfId="3553"/>
    <cellStyle name="40% - Accent5 2 5 3 2 2" xfId="8916"/>
    <cellStyle name="40% - Accent5 2 5 3 3" xfId="3554"/>
    <cellStyle name="40% - Accent5 2 5 3 3 2" xfId="8917"/>
    <cellStyle name="40% - Accent5 2 5 3 4" xfId="3555"/>
    <cellStyle name="40% - Accent5 2 5 3 4 2" xfId="8918"/>
    <cellStyle name="40% - Accent5 2 5 3 5" xfId="8915"/>
    <cellStyle name="40% - Accent5 2 5 4" xfId="3556"/>
    <cellStyle name="40% - Accent5 2 5 4 2" xfId="8919"/>
    <cellStyle name="40% - Accent5 2 5 5" xfId="3557"/>
    <cellStyle name="40% - Accent5 2 5 5 2" xfId="8920"/>
    <cellStyle name="40% - Accent5 2 5 6" xfId="3558"/>
    <cellStyle name="40% - Accent5 2 5 6 2" xfId="8921"/>
    <cellStyle name="40% - Accent5 2 5 7" xfId="8910"/>
    <cellStyle name="40% - Accent5 2 6" xfId="3559"/>
    <cellStyle name="40% - Accent5 2 6 2" xfId="3560"/>
    <cellStyle name="40% - Accent5 2 6 2 2" xfId="8923"/>
    <cellStyle name="40% - Accent5 2 6 3" xfId="3561"/>
    <cellStyle name="40% - Accent5 2 6 3 2" xfId="8924"/>
    <cellStyle name="40% - Accent5 2 6 4" xfId="3562"/>
    <cellStyle name="40% - Accent5 2 6 4 2" xfId="8925"/>
    <cellStyle name="40% - Accent5 2 6 5" xfId="8922"/>
    <cellStyle name="40% - Accent5 2 7" xfId="3563"/>
    <cellStyle name="40% - Accent5 2 7 2" xfId="3564"/>
    <cellStyle name="40% - Accent5 2 7 2 2" xfId="8927"/>
    <cellStyle name="40% - Accent5 2 7 3" xfId="3565"/>
    <cellStyle name="40% - Accent5 2 7 3 2" xfId="8928"/>
    <cellStyle name="40% - Accent5 2 7 4" xfId="3566"/>
    <cellStyle name="40% - Accent5 2 7 4 2" xfId="8929"/>
    <cellStyle name="40% - Accent5 2 7 5" xfId="8926"/>
    <cellStyle name="40% - Accent5 2 8" xfId="3567"/>
    <cellStyle name="40% - Accent5 2 8 2" xfId="3568"/>
    <cellStyle name="40% - Accent5 2 8 2 2" xfId="8931"/>
    <cellStyle name="40% - Accent5 2 8 3" xfId="3569"/>
    <cellStyle name="40% - Accent5 2 8 3 2" xfId="8932"/>
    <cellStyle name="40% - Accent5 2 8 4" xfId="3570"/>
    <cellStyle name="40% - Accent5 2 8 4 2" xfId="8933"/>
    <cellStyle name="40% - Accent5 2 8 5" xfId="8930"/>
    <cellStyle name="40% - Accent5 2 9" xfId="3571"/>
    <cellStyle name="40% - Accent5 2 9 2" xfId="8934"/>
    <cellStyle name="40% - Accent5 3" xfId="3572"/>
    <cellStyle name="40% - Accent5 3 10" xfId="8935"/>
    <cellStyle name="40% - Accent5 3 2" xfId="3573"/>
    <cellStyle name="40% - Accent5 3 2 2" xfId="3574"/>
    <cellStyle name="40% - Accent5 3 2 2 2" xfId="3575"/>
    <cellStyle name="40% - Accent5 3 2 2 2 2" xfId="8938"/>
    <cellStyle name="40% - Accent5 3 2 2 3" xfId="3576"/>
    <cellStyle name="40% - Accent5 3 2 2 3 2" xfId="8939"/>
    <cellStyle name="40% - Accent5 3 2 2 4" xfId="3577"/>
    <cellStyle name="40% - Accent5 3 2 2 4 2" xfId="8940"/>
    <cellStyle name="40% - Accent5 3 2 2 5" xfId="8937"/>
    <cellStyle name="40% - Accent5 3 2 3" xfId="3578"/>
    <cellStyle name="40% - Accent5 3 2 3 2" xfId="3579"/>
    <cellStyle name="40% - Accent5 3 2 3 2 2" xfId="8942"/>
    <cellStyle name="40% - Accent5 3 2 3 3" xfId="3580"/>
    <cellStyle name="40% - Accent5 3 2 3 3 2" xfId="8943"/>
    <cellStyle name="40% - Accent5 3 2 3 4" xfId="3581"/>
    <cellStyle name="40% - Accent5 3 2 3 4 2" xfId="8944"/>
    <cellStyle name="40% - Accent5 3 2 3 5" xfId="8941"/>
    <cellStyle name="40% - Accent5 3 2 4" xfId="3582"/>
    <cellStyle name="40% - Accent5 3 2 4 2" xfId="3583"/>
    <cellStyle name="40% - Accent5 3 2 4 2 2" xfId="8946"/>
    <cellStyle name="40% - Accent5 3 2 4 3" xfId="3584"/>
    <cellStyle name="40% - Accent5 3 2 4 3 2" xfId="8947"/>
    <cellStyle name="40% - Accent5 3 2 4 4" xfId="3585"/>
    <cellStyle name="40% - Accent5 3 2 4 4 2" xfId="8948"/>
    <cellStyle name="40% - Accent5 3 2 4 5" xfId="8945"/>
    <cellStyle name="40% - Accent5 3 2 5" xfId="3586"/>
    <cellStyle name="40% - Accent5 3 2 5 2" xfId="8949"/>
    <cellStyle name="40% - Accent5 3 2 6" xfId="3587"/>
    <cellStyle name="40% - Accent5 3 2 6 2" xfId="8950"/>
    <cellStyle name="40% - Accent5 3 2 7" xfId="3588"/>
    <cellStyle name="40% - Accent5 3 2 7 2" xfId="8951"/>
    <cellStyle name="40% - Accent5 3 2 8" xfId="8936"/>
    <cellStyle name="40% - Accent5 3 3" xfId="3589"/>
    <cellStyle name="40% - Accent5 3 3 2" xfId="3590"/>
    <cellStyle name="40% - Accent5 3 3 2 2" xfId="3591"/>
    <cellStyle name="40% - Accent5 3 3 2 2 2" xfId="8954"/>
    <cellStyle name="40% - Accent5 3 3 2 3" xfId="3592"/>
    <cellStyle name="40% - Accent5 3 3 2 3 2" xfId="8955"/>
    <cellStyle name="40% - Accent5 3 3 2 4" xfId="3593"/>
    <cellStyle name="40% - Accent5 3 3 2 4 2" xfId="8956"/>
    <cellStyle name="40% - Accent5 3 3 2 5" xfId="8953"/>
    <cellStyle name="40% - Accent5 3 3 3" xfId="3594"/>
    <cellStyle name="40% - Accent5 3 3 3 2" xfId="3595"/>
    <cellStyle name="40% - Accent5 3 3 3 2 2" xfId="8958"/>
    <cellStyle name="40% - Accent5 3 3 3 3" xfId="3596"/>
    <cellStyle name="40% - Accent5 3 3 3 3 2" xfId="8959"/>
    <cellStyle name="40% - Accent5 3 3 3 4" xfId="3597"/>
    <cellStyle name="40% - Accent5 3 3 3 4 2" xfId="8960"/>
    <cellStyle name="40% - Accent5 3 3 3 5" xfId="8957"/>
    <cellStyle name="40% - Accent5 3 3 4" xfId="3598"/>
    <cellStyle name="40% - Accent5 3 3 4 2" xfId="8961"/>
    <cellStyle name="40% - Accent5 3 3 5" xfId="3599"/>
    <cellStyle name="40% - Accent5 3 3 5 2" xfId="8962"/>
    <cellStyle name="40% - Accent5 3 3 6" xfId="3600"/>
    <cellStyle name="40% - Accent5 3 3 6 2" xfId="8963"/>
    <cellStyle name="40% - Accent5 3 3 7" xfId="8952"/>
    <cellStyle name="40% - Accent5 3 4" xfId="3601"/>
    <cellStyle name="40% - Accent5 3 4 2" xfId="3602"/>
    <cellStyle name="40% - Accent5 3 4 2 2" xfId="8965"/>
    <cellStyle name="40% - Accent5 3 4 3" xfId="3603"/>
    <cellStyle name="40% - Accent5 3 4 3 2" xfId="8966"/>
    <cellStyle name="40% - Accent5 3 4 4" xfId="3604"/>
    <cellStyle name="40% - Accent5 3 4 4 2" xfId="8967"/>
    <cellStyle name="40% - Accent5 3 4 5" xfId="8964"/>
    <cellStyle name="40% - Accent5 3 5" xfId="3605"/>
    <cellStyle name="40% - Accent5 3 5 2" xfId="3606"/>
    <cellStyle name="40% - Accent5 3 5 2 2" xfId="8969"/>
    <cellStyle name="40% - Accent5 3 5 3" xfId="3607"/>
    <cellStyle name="40% - Accent5 3 5 3 2" xfId="8970"/>
    <cellStyle name="40% - Accent5 3 5 4" xfId="3608"/>
    <cellStyle name="40% - Accent5 3 5 4 2" xfId="8971"/>
    <cellStyle name="40% - Accent5 3 5 5" xfId="8968"/>
    <cellStyle name="40% - Accent5 3 6" xfId="3609"/>
    <cellStyle name="40% - Accent5 3 6 2" xfId="3610"/>
    <cellStyle name="40% - Accent5 3 6 2 2" xfId="8973"/>
    <cellStyle name="40% - Accent5 3 6 3" xfId="3611"/>
    <cellStyle name="40% - Accent5 3 6 3 2" xfId="8974"/>
    <cellStyle name="40% - Accent5 3 6 4" xfId="3612"/>
    <cellStyle name="40% - Accent5 3 6 4 2" xfId="8975"/>
    <cellStyle name="40% - Accent5 3 6 5" xfId="8972"/>
    <cellStyle name="40% - Accent5 3 7" xfId="3613"/>
    <cellStyle name="40% - Accent5 3 7 2" xfId="8976"/>
    <cellStyle name="40% - Accent5 3 8" xfId="3614"/>
    <cellStyle name="40% - Accent5 3 8 2" xfId="8977"/>
    <cellStyle name="40% - Accent5 3 9" xfId="3615"/>
    <cellStyle name="40% - Accent5 3 9 2" xfId="8978"/>
    <cellStyle name="40% - Accent5 4" xfId="3616"/>
    <cellStyle name="40% - Accent5 4 2" xfId="3617"/>
    <cellStyle name="40% - Accent5 4 2 2" xfId="3618"/>
    <cellStyle name="40% - Accent5 4 2 2 2" xfId="3619"/>
    <cellStyle name="40% - Accent5 4 2 2 2 2" xfId="8982"/>
    <cellStyle name="40% - Accent5 4 2 2 3" xfId="3620"/>
    <cellStyle name="40% - Accent5 4 2 2 3 2" xfId="8983"/>
    <cellStyle name="40% - Accent5 4 2 2 4" xfId="3621"/>
    <cellStyle name="40% - Accent5 4 2 2 4 2" xfId="8984"/>
    <cellStyle name="40% - Accent5 4 2 2 5" xfId="8981"/>
    <cellStyle name="40% - Accent5 4 2 3" xfId="3622"/>
    <cellStyle name="40% - Accent5 4 2 3 2" xfId="3623"/>
    <cellStyle name="40% - Accent5 4 2 3 2 2" xfId="8986"/>
    <cellStyle name="40% - Accent5 4 2 3 3" xfId="3624"/>
    <cellStyle name="40% - Accent5 4 2 3 3 2" xfId="8987"/>
    <cellStyle name="40% - Accent5 4 2 3 4" xfId="3625"/>
    <cellStyle name="40% - Accent5 4 2 3 4 2" xfId="8988"/>
    <cellStyle name="40% - Accent5 4 2 3 5" xfId="8985"/>
    <cellStyle name="40% - Accent5 4 2 4" xfId="3626"/>
    <cellStyle name="40% - Accent5 4 2 4 2" xfId="8989"/>
    <cellStyle name="40% - Accent5 4 2 5" xfId="3627"/>
    <cellStyle name="40% - Accent5 4 2 5 2" xfId="8990"/>
    <cellStyle name="40% - Accent5 4 2 6" xfId="3628"/>
    <cellStyle name="40% - Accent5 4 2 6 2" xfId="8991"/>
    <cellStyle name="40% - Accent5 4 2 7" xfId="8980"/>
    <cellStyle name="40% - Accent5 4 3" xfId="3629"/>
    <cellStyle name="40% - Accent5 4 3 2" xfId="3630"/>
    <cellStyle name="40% - Accent5 4 3 2 2" xfId="8993"/>
    <cellStyle name="40% - Accent5 4 3 3" xfId="3631"/>
    <cellStyle name="40% - Accent5 4 3 3 2" xfId="8994"/>
    <cellStyle name="40% - Accent5 4 3 4" xfId="3632"/>
    <cellStyle name="40% - Accent5 4 3 4 2" xfId="8995"/>
    <cellStyle name="40% - Accent5 4 3 5" xfId="8992"/>
    <cellStyle name="40% - Accent5 4 4" xfId="3633"/>
    <cellStyle name="40% - Accent5 4 4 2" xfId="3634"/>
    <cellStyle name="40% - Accent5 4 4 2 2" xfId="8997"/>
    <cellStyle name="40% - Accent5 4 4 3" xfId="3635"/>
    <cellStyle name="40% - Accent5 4 4 3 2" xfId="8998"/>
    <cellStyle name="40% - Accent5 4 4 4" xfId="3636"/>
    <cellStyle name="40% - Accent5 4 4 4 2" xfId="8999"/>
    <cellStyle name="40% - Accent5 4 4 5" xfId="8996"/>
    <cellStyle name="40% - Accent5 4 5" xfId="3637"/>
    <cellStyle name="40% - Accent5 4 5 2" xfId="3638"/>
    <cellStyle name="40% - Accent5 4 5 2 2" xfId="9001"/>
    <cellStyle name="40% - Accent5 4 5 3" xfId="3639"/>
    <cellStyle name="40% - Accent5 4 5 3 2" xfId="9002"/>
    <cellStyle name="40% - Accent5 4 5 4" xfId="3640"/>
    <cellStyle name="40% - Accent5 4 5 4 2" xfId="9003"/>
    <cellStyle name="40% - Accent5 4 5 5" xfId="9000"/>
    <cellStyle name="40% - Accent5 4 6" xfId="3641"/>
    <cellStyle name="40% - Accent5 4 6 2" xfId="9004"/>
    <cellStyle name="40% - Accent5 4 7" xfId="3642"/>
    <cellStyle name="40% - Accent5 4 7 2" xfId="9005"/>
    <cellStyle name="40% - Accent5 4 8" xfId="3643"/>
    <cellStyle name="40% - Accent5 4 8 2" xfId="9006"/>
    <cellStyle name="40% - Accent5 4 9" xfId="8979"/>
    <cellStyle name="40% - Accent5 5" xfId="3644"/>
    <cellStyle name="40% - Accent5 5 2" xfId="3645"/>
    <cellStyle name="40% - Accent5 5 2 2" xfId="3646"/>
    <cellStyle name="40% - Accent5 5 2 2 2" xfId="9009"/>
    <cellStyle name="40% - Accent5 5 2 3" xfId="3647"/>
    <cellStyle name="40% - Accent5 5 2 3 2" xfId="9010"/>
    <cellStyle name="40% - Accent5 5 2 4" xfId="3648"/>
    <cellStyle name="40% - Accent5 5 2 4 2" xfId="9011"/>
    <cellStyle name="40% - Accent5 5 2 5" xfId="9008"/>
    <cellStyle name="40% - Accent5 5 3" xfId="3649"/>
    <cellStyle name="40% - Accent5 5 3 2" xfId="3650"/>
    <cellStyle name="40% - Accent5 5 3 2 2" xfId="9013"/>
    <cellStyle name="40% - Accent5 5 3 3" xfId="3651"/>
    <cellStyle name="40% - Accent5 5 3 3 2" xfId="9014"/>
    <cellStyle name="40% - Accent5 5 3 4" xfId="3652"/>
    <cellStyle name="40% - Accent5 5 3 4 2" xfId="9015"/>
    <cellStyle name="40% - Accent5 5 3 5" xfId="9012"/>
    <cellStyle name="40% - Accent5 5 4" xfId="3653"/>
    <cellStyle name="40% - Accent5 5 4 2" xfId="3654"/>
    <cellStyle name="40% - Accent5 5 4 2 2" xfId="9017"/>
    <cellStyle name="40% - Accent5 5 4 3" xfId="3655"/>
    <cellStyle name="40% - Accent5 5 4 3 2" xfId="9018"/>
    <cellStyle name="40% - Accent5 5 4 4" xfId="3656"/>
    <cellStyle name="40% - Accent5 5 4 4 2" xfId="9019"/>
    <cellStyle name="40% - Accent5 5 4 5" xfId="9016"/>
    <cellStyle name="40% - Accent5 5 5" xfId="3657"/>
    <cellStyle name="40% - Accent5 5 5 2" xfId="9020"/>
    <cellStyle name="40% - Accent5 5 6" xfId="3658"/>
    <cellStyle name="40% - Accent5 5 6 2" xfId="9021"/>
    <cellStyle name="40% - Accent5 5 7" xfId="3659"/>
    <cellStyle name="40% - Accent5 5 7 2" xfId="9022"/>
    <cellStyle name="40% - Accent5 5 8" xfId="9007"/>
    <cellStyle name="40% - Accent5 6" xfId="3660"/>
    <cellStyle name="40% - Accent5 6 2" xfId="3661"/>
    <cellStyle name="40% - Accent5 6 2 2" xfId="3662"/>
    <cellStyle name="40% - Accent5 6 2 2 2" xfId="9025"/>
    <cellStyle name="40% - Accent5 6 2 3" xfId="3663"/>
    <cellStyle name="40% - Accent5 6 2 3 2" xfId="9026"/>
    <cellStyle name="40% - Accent5 6 2 4" xfId="3664"/>
    <cellStyle name="40% - Accent5 6 2 4 2" xfId="9027"/>
    <cellStyle name="40% - Accent5 6 2 5" xfId="9024"/>
    <cellStyle name="40% - Accent5 6 3" xfId="3665"/>
    <cellStyle name="40% - Accent5 6 3 2" xfId="3666"/>
    <cellStyle name="40% - Accent5 6 3 2 2" xfId="9029"/>
    <cellStyle name="40% - Accent5 6 3 3" xfId="3667"/>
    <cellStyle name="40% - Accent5 6 3 3 2" xfId="9030"/>
    <cellStyle name="40% - Accent5 6 3 4" xfId="3668"/>
    <cellStyle name="40% - Accent5 6 3 4 2" xfId="9031"/>
    <cellStyle name="40% - Accent5 6 3 5" xfId="9028"/>
    <cellStyle name="40% - Accent5 6 4" xfId="3669"/>
    <cellStyle name="40% - Accent5 6 4 2" xfId="9032"/>
    <cellStyle name="40% - Accent5 6 5" xfId="3670"/>
    <cellStyle name="40% - Accent5 6 5 2" xfId="9033"/>
    <cellStyle name="40% - Accent5 6 6" xfId="3671"/>
    <cellStyle name="40% - Accent5 6 6 2" xfId="9034"/>
    <cellStyle name="40% - Accent5 6 7" xfId="9023"/>
    <cellStyle name="40% - Accent5 7" xfId="3672"/>
    <cellStyle name="40% - Accent5 7 2" xfId="3673"/>
    <cellStyle name="40% - Accent5 7 2 2" xfId="9036"/>
    <cellStyle name="40% - Accent5 7 3" xfId="3674"/>
    <cellStyle name="40% - Accent5 7 3 2" xfId="9037"/>
    <cellStyle name="40% - Accent5 7 4" xfId="3675"/>
    <cellStyle name="40% - Accent5 7 4 2" xfId="9038"/>
    <cellStyle name="40% - Accent5 7 5" xfId="9035"/>
    <cellStyle name="40% - Accent5 8" xfId="3676"/>
    <cellStyle name="40% - Accent5 8 2" xfId="3677"/>
    <cellStyle name="40% - Accent5 8 2 2" xfId="9040"/>
    <cellStyle name="40% - Accent5 8 3" xfId="3678"/>
    <cellStyle name="40% - Accent5 8 3 2" xfId="9041"/>
    <cellStyle name="40% - Accent5 8 4" xfId="3679"/>
    <cellStyle name="40% - Accent5 8 4 2" xfId="9042"/>
    <cellStyle name="40% - Accent5 8 5" xfId="9039"/>
    <cellStyle name="40% - Accent5 9" xfId="8818"/>
    <cellStyle name="40% - Accent6" xfId="3680" builtinId="51" customBuiltin="1"/>
    <cellStyle name="40% - Accent6 2" xfId="3681"/>
    <cellStyle name="40% - Accent6 2 10" xfId="3682"/>
    <cellStyle name="40% - Accent6 2 10 2" xfId="9045"/>
    <cellStyle name="40% - Accent6 2 11" xfId="3683"/>
    <cellStyle name="40% - Accent6 2 11 2" xfId="9046"/>
    <cellStyle name="40% - Accent6 2 12" xfId="9044"/>
    <cellStyle name="40% - Accent6 2 2" xfId="3684"/>
    <cellStyle name="40% - Accent6 2 2 10" xfId="9047"/>
    <cellStyle name="40% - Accent6 2 2 2" xfId="3685"/>
    <cellStyle name="40% - Accent6 2 2 2 2" xfId="3686"/>
    <cellStyle name="40% - Accent6 2 2 2 2 2" xfId="3687"/>
    <cellStyle name="40% - Accent6 2 2 2 2 2 2" xfId="9050"/>
    <cellStyle name="40% - Accent6 2 2 2 2 3" xfId="3688"/>
    <cellStyle name="40% - Accent6 2 2 2 2 3 2" xfId="9051"/>
    <cellStyle name="40% - Accent6 2 2 2 2 4" xfId="3689"/>
    <cellStyle name="40% - Accent6 2 2 2 2 4 2" xfId="9052"/>
    <cellStyle name="40% - Accent6 2 2 2 2 5" xfId="9049"/>
    <cellStyle name="40% - Accent6 2 2 2 3" xfId="3690"/>
    <cellStyle name="40% - Accent6 2 2 2 3 2" xfId="3691"/>
    <cellStyle name="40% - Accent6 2 2 2 3 2 2" xfId="9054"/>
    <cellStyle name="40% - Accent6 2 2 2 3 3" xfId="3692"/>
    <cellStyle name="40% - Accent6 2 2 2 3 3 2" xfId="9055"/>
    <cellStyle name="40% - Accent6 2 2 2 3 4" xfId="3693"/>
    <cellStyle name="40% - Accent6 2 2 2 3 4 2" xfId="9056"/>
    <cellStyle name="40% - Accent6 2 2 2 3 5" xfId="9053"/>
    <cellStyle name="40% - Accent6 2 2 2 4" xfId="3694"/>
    <cellStyle name="40% - Accent6 2 2 2 4 2" xfId="3695"/>
    <cellStyle name="40% - Accent6 2 2 2 4 2 2" xfId="9058"/>
    <cellStyle name="40% - Accent6 2 2 2 4 3" xfId="3696"/>
    <cellStyle name="40% - Accent6 2 2 2 4 3 2" xfId="9059"/>
    <cellStyle name="40% - Accent6 2 2 2 4 4" xfId="3697"/>
    <cellStyle name="40% - Accent6 2 2 2 4 4 2" xfId="9060"/>
    <cellStyle name="40% - Accent6 2 2 2 4 5" xfId="9057"/>
    <cellStyle name="40% - Accent6 2 2 2 5" xfId="3698"/>
    <cellStyle name="40% - Accent6 2 2 2 5 2" xfId="9061"/>
    <cellStyle name="40% - Accent6 2 2 2 6" xfId="3699"/>
    <cellStyle name="40% - Accent6 2 2 2 6 2" xfId="9062"/>
    <cellStyle name="40% - Accent6 2 2 2 7" xfId="3700"/>
    <cellStyle name="40% - Accent6 2 2 2 7 2" xfId="9063"/>
    <cellStyle name="40% - Accent6 2 2 2 8" xfId="9048"/>
    <cellStyle name="40% - Accent6 2 2 3" xfId="3701"/>
    <cellStyle name="40% - Accent6 2 2 3 2" xfId="3702"/>
    <cellStyle name="40% - Accent6 2 2 3 2 2" xfId="3703"/>
    <cellStyle name="40% - Accent6 2 2 3 2 2 2" xfId="9066"/>
    <cellStyle name="40% - Accent6 2 2 3 2 3" xfId="3704"/>
    <cellStyle name="40% - Accent6 2 2 3 2 3 2" xfId="9067"/>
    <cellStyle name="40% - Accent6 2 2 3 2 4" xfId="3705"/>
    <cellStyle name="40% - Accent6 2 2 3 2 4 2" xfId="9068"/>
    <cellStyle name="40% - Accent6 2 2 3 2 5" xfId="9065"/>
    <cellStyle name="40% - Accent6 2 2 3 3" xfId="3706"/>
    <cellStyle name="40% - Accent6 2 2 3 3 2" xfId="3707"/>
    <cellStyle name="40% - Accent6 2 2 3 3 2 2" xfId="9070"/>
    <cellStyle name="40% - Accent6 2 2 3 3 3" xfId="3708"/>
    <cellStyle name="40% - Accent6 2 2 3 3 3 2" xfId="9071"/>
    <cellStyle name="40% - Accent6 2 2 3 3 4" xfId="3709"/>
    <cellStyle name="40% - Accent6 2 2 3 3 4 2" xfId="9072"/>
    <cellStyle name="40% - Accent6 2 2 3 3 5" xfId="9069"/>
    <cellStyle name="40% - Accent6 2 2 3 4" xfId="3710"/>
    <cellStyle name="40% - Accent6 2 2 3 4 2" xfId="9073"/>
    <cellStyle name="40% - Accent6 2 2 3 5" xfId="3711"/>
    <cellStyle name="40% - Accent6 2 2 3 5 2" xfId="9074"/>
    <cellStyle name="40% - Accent6 2 2 3 6" xfId="3712"/>
    <cellStyle name="40% - Accent6 2 2 3 6 2" xfId="9075"/>
    <cellStyle name="40% - Accent6 2 2 3 7" xfId="9064"/>
    <cellStyle name="40% - Accent6 2 2 4" xfId="3713"/>
    <cellStyle name="40% - Accent6 2 2 4 2" xfId="3714"/>
    <cellStyle name="40% - Accent6 2 2 4 2 2" xfId="9077"/>
    <cellStyle name="40% - Accent6 2 2 4 3" xfId="3715"/>
    <cellStyle name="40% - Accent6 2 2 4 3 2" xfId="9078"/>
    <cellStyle name="40% - Accent6 2 2 4 4" xfId="3716"/>
    <cellStyle name="40% - Accent6 2 2 4 4 2" xfId="9079"/>
    <cellStyle name="40% - Accent6 2 2 4 5" xfId="9076"/>
    <cellStyle name="40% - Accent6 2 2 5" xfId="3717"/>
    <cellStyle name="40% - Accent6 2 2 5 2" xfId="3718"/>
    <cellStyle name="40% - Accent6 2 2 5 2 2" xfId="9081"/>
    <cellStyle name="40% - Accent6 2 2 5 3" xfId="3719"/>
    <cellStyle name="40% - Accent6 2 2 5 3 2" xfId="9082"/>
    <cellStyle name="40% - Accent6 2 2 5 4" xfId="3720"/>
    <cellStyle name="40% - Accent6 2 2 5 4 2" xfId="9083"/>
    <cellStyle name="40% - Accent6 2 2 5 5" xfId="9080"/>
    <cellStyle name="40% - Accent6 2 2 6" xfId="3721"/>
    <cellStyle name="40% - Accent6 2 2 6 2" xfId="3722"/>
    <cellStyle name="40% - Accent6 2 2 6 2 2" xfId="9085"/>
    <cellStyle name="40% - Accent6 2 2 6 3" xfId="3723"/>
    <cellStyle name="40% - Accent6 2 2 6 3 2" xfId="9086"/>
    <cellStyle name="40% - Accent6 2 2 6 4" xfId="3724"/>
    <cellStyle name="40% - Accent6 2 2 6 4 2" xfId="9087"/>
    <cellStyle name="40% - Accent6 2 2 6 5" xfId="9084"/>
    <cellStyle name="40% - Accent6 2 2 7" xfId="3725"/>
    <cellStyle name="40% - Accent6 2 2 7 2" xfId="9088"/>
    <cellStyle name="40% - Accent6 2 2 8" xfId="3726"/>
    <cellStyle name="40% - Accent6 2 2 8 2" xfId="9089"/>
    <cellStyle name="40% - Accent6 2 2 9" xfId="3727"/>
    <cellStyle name="40% - Accent6 2 2 9 2" xfId="9090"/>
    <cellStyle name="40% - Accent6 2 3" xfId="3728"/>
    <cellStyle name="40% - Accent6 2 3 2" xfId="3729"/>
    <cellStyle name="40% - Accent6 2 3 2 2" xfId="3730"/>
    <cellStyle name="40% - Accent6 2 3 2 2 2" xfId="3731"/>
    <cellStyle name="40% - Accent6 2 3 2 2 2 2" xfId="9094"/>
    <cellStyle name="40% - Accent6 2 3 2 2 3" xfId="3732"/>
    <cellStyle name="40% - Accent6 2 3 2 2 3 2" xfId="9095"/>
    <cellStyle name="40% - Accent6 2 3 2 2 4" xfId="3733"/>
    <cellStyle name="40% - Accent6 2 3 2 2 4 2" xfId="9096"/>
    <cellStyle name="40% - Accent6 2 3 2 2 5" xfId="9093"/>
    <cellStyle name="40% - Accent6 2 3 2 3" xfId="3734"/>
    <cellStyle name="40% - Accent6 2 3 2 3 2" xfId="3735"/>
    <cellStyle name="40% - Accent6 2 3 2 3 2 2" xfId="9098"/>
    <cellStyle name="40% - Accent6 2 3 2 3 3" xfId="3736"/>
    <cellStyle name="40% - Accent6 2 3 2 3 3 2" xfId="9099"/>
    <cellStyle name="40% - Accent6 2 3 2 3 4" xfId="3737"/>
    <cellStyle name="40% - Accent6 2 3 2 3 4 2" xfId="9100"/>
    <cellStyle name="40% - Accent6 2 3 2 3 5" xfId="9097"/>
    <cellStyle name="40% - Accent6 2 3 2 4" xfId="3738"/>
    <cellStyle name="40% - Accent6 2 3 2 4 2" xfId="9101"/>
    <cellStyle name="40% - Accent6 2 3 2 5" xfId="3739"/>
    <cellStyle name="40% - Accent6 2 3 2 5 2" xfId="9102"/>
    <cellStyle name="40% - Accent6 2 3 2 6" xfId="3740"/>
    <cellStyle name="40% - Accent6 2 3 2 6 2" xfId="9103"/>
    <cellStyle name="40% - Accent6 2 3 2 7" xfId="9092"/>
    <cellStyle name="40% - Accent6 2 3 3" xfId="3741"/>
    <cellStyle name="40% - Accent6 2 3 3 2" xfId="3742"/>
    <cellStyle name="40% - Accent6 2 3 3 2 2" xfId="9105"/>
    <cellStyle name="40% - Accent6 2 3 3 3" xfId="3743"/>
    <cellStyle name="40% - Accent6 2 3 3 3 2" xfId="9106"/>
    <cellStyle name="40% - Accent6 2 3 3 4" xfId="3744"/>
    <cellStyle name="40% - Accent6 2 3 3 4 2" xfId="9107"/>
    <cellStyle name="40% - Accent6 2 3 3 5" xfId="9104"/>
    <cellStyle name="40% - Accent6 2 3 4" xfId="3745"/>
    <cellStyle name="40% - Accent6 2 3 4 2" xfId="3746"/>
    <cellStyle name="40% - Accent6 2 3 4 2 2" xfId="9109"/>
    <cellStyle name="40% - Accent6 2 3 4 3" xfId="3747"/>
    <cellStyle name="40% - Accent6 2 3 4 3 2" xfId="9110"/>
    <cellStyle name="40% - Accent6 2 3 4 4" xfId="3748"/>
    <cellStyle name="40% - Accent6 2 3 4 4 2" xfId="9111"/>
    <cellStyle name="40% - Accent6 2 3 4 5" xfId="9108"/>
    <cellStyle name="40% - Accent6 2 3 5" xfId="3749"/>
    <cellStyle name="40% - Accent6 2 3 5 2" xfId="3750"/>
    <cellStyle name="40% - Accent6 2 3 5 2 2" xfId="9113"/>
    <cellStyle name="40% - Accent6 2 3 5 3" xfId="3751"/>
    <cellStyle name="40% - Accent6 2 3 5 3 2" xfId="9114"/>
    <cellStyle name="40% - Accent6 2 3 5 4" xfId="3752"/>
    <cellStyle name="40% - Accent6 2 3 5 4 2" xfId="9115"/>
    <cellStyle name="40% - Accent6 2 3 5 5" xfId="9112"/>
    <cellStyle name="40% - Accent6 2 3 6" xfId="3753"/>
    <cellStyle name="40% - Accent6 2 3 6 2" xfId="9116"/>
    <cellStyle name="40% - Accent6 2 3 7" xfId="3754"/>
    <cellStyle name="40% - Accent6 2 3 7 2" xfId="9117"/>
    <cellStyle name="40% - Accent6 2 3 8" xfId="3755"/>
    <cellStyle name="40% - Accent6 2 3 8 2" xfId="9118"/>
    <cellStyle name="40% - Accent6 2 3 9" xfId="9091"/>
    <cellStyle name="40% - Accent6 2 4" xfId="3756"/>
    <cellStyle name="40% - Accent6 2 4 2" xfId="3757"/>
    <cellStyle name="40% - Accent6 2 4 2 2" xfId="3758"/>
    <cellStyle name="40% - Accent6 2 4 2 2 2" xfId="9121"/>
    <cellStyle name="40% - Accent6 2 4 2 3" xfId="3759"/>
    <cellStyle name="40% - Accent6 2 4 2 3 2" xfId="9122"/>
    <cellStyle name="40% - Accent6 2 4 2 4" xfId="3760"/>
    <cellStyle name="40% - Accent6 2 4 2 4 2" xfId="9123"/>
    <cellStyle name="40% - Accent6 2 4 2 5" xfId="9120"/>
    <cellStyle name="40% - Accent6 2 4 3" xfId="3761"/>
    <cellStyle name="40% - Accent6 2 4 3 2" xfId="3762"/>
    <cellStyle name="40% - Accent6 2 4 3 2 2" xfId="9125"/>
    <cellStyle name="40% - Accent6 2 4 3 3" xfId="3763"/>
    <cellStyle name="40% - Accent6 2 4 3 3 2" xfId="9126"/>
    <cellStyle name="40% - Accent6 2 4 3 4" xfId="3764"/>
    <cellStyle name="40% - Accent6 2 4 3 4 2" xfId="9127"/>
    <cellStyle name="40% - Accent6 2 4 3 5" xfId="9124"/>
    <cellStyle name="40% - Accent6 2 4 4" xfId="3765"/>
    <cellStyle name="40% - Accent6 2 4 4 2" xfId="3766"/>
    <cellStyle name="40% - Accent6 2 4 4 2 2" xfId="9129"/>
    <cellStyle name="40% - Accent6 2 4 4 3" xfId="3767"/>
    <cellStyle name="40% - Accent6 2 4 4 3 2" xfId="9130"/>
    <cellStyle name="40% - Accent6 2 4 4 4" xfId="3768"/>
    <cellStyle name="40% - Accent6 2 4 4 4 2" xfId="9131"/>
    <cellStyle name="40% - Accent6 2 4 4 5" xfId="9128"/>
    <cellStyle name="40% - Accent6 2 4 5" xfId="3769"/>
    <cellStyle name="40% - Accent6 2 4 5 2" xfId="9132"/>
    <cellStyle name="40% - Accent6 2 4 6" xfId="3770"/>
    <cellStyle name="40% - Accent6 2 4 6 2" xfId="9133"/>
    <cellStyle name="40% - Accent6 2 4 7" xfId="3771"/>
    <cellStyle name="40% - Accent6 2 4 7 2" xfId="9134"/>
    <cellStyle name="40% - Accent6 2 4 8" xfId="9119"/>
    <cellStyle name="40% - Accent6 2 5" xfId="3772"/>
    <cellStyle name="40% - Accent6 2 5 2" xfId="3773"/>
    <cellStyle name="40% - Accent6 2 5 2 2" xfId="3774"/>
    <cellStyle name="40% - Accent6 2 5 2 2 2" xfId="9137"/>
    <cellStyle name="40% - Accent6 2 5 2 3" xfId="3775"/>
    <cellStyle name="40% - Accent6 2 5 2 3 2" xfId="9138"/>
    <cellStyle name="40% - Accent6 2 5 2 4" xfId="3776"/>
    <cellStyle name="40% - Accent6 2 5 2 4 2" xfId="9139"/>
    <cellStyle name="40% - Accent6 2 5 2 5" xfId="9136"/>
    <cellStyle name="40% - Accent6 2 5 3" xfId="3777"/>
    <cellStyle name="40% - Accent6 2 5 3 2" xfId="3778"/>
    <cellStyle name="40% - Accent6 2 5 3 2 2" xfId="9141"/>
    <cellStyle name="40% - Accent6 2 5 3 3" xfId="3779"/>
    <cellStyle name="40% - Accent6 2 5 3 3 2" xfId="9142"/>
    <cellStyle name="40% - Accent6 2 5 3 4" xfId="3780"/>
    <cellStyle name="40% - Accent6 2 5 3 4 2" xfId="9143"/>
    <cellStyle name="40% - Accent6 2 5 3 5" xfId="9140"/>
    <cellStyle name="40% - Accent6 2 5 4" xfId="3781"/>
    <cellStyle name="40% - Accent6 2 5 4 2" xfId="9144"/>
    <cellStyle name="40% - Accent6 2 5 5" xfId="3782"/>
    <cellStyle name="40% - Accent6 2 5 5 2" xfId="9145"/>
    <cellStyle name="40% - Accent6 2 5 6" xfId="3783"/>
    <cellStyle name="40% - Accent6 2 5 6 2" xfId="9146"/>
    <cellStyle name="40% - Accent6 2 5 7" xfId="9135"/>
    <cellStyle name="40% - Accent6 2 6" xfId="3784"/>
    <cellStyle name="40% - Accent6 2 6 2" xfId="3785"/>
    <cellStyle name="40% - Accent6 2 6 2 2" xfId="9148"/>
    <cellStyle name="40% - Accent6 2 6 3" xfId="3786"/>
    <cellStyle name="40% - Accent6 2 6 3 2" xfId="9149"/>
    <cellStyle name="40% - Accent6 2 6 4" xfId="3787"/>
    <cellStyle name="40% - Accent6 2 6 4 2" xfId="9150"/>
    <cellStyle name="40% - Accent6 2 6 5" xfId="9147"/>
    <cellStyle name="40% - Accent6 2 7" xfId="3788"/>
    <cellStyle name="40% - Accent6 2 7 2" xfId="3789"/>
    <cellStyle name="40% - Accent6 2 7 2 2" xfId="9152"/>
    <cellStyle name="40% - Accent6 2 7 3" xfId="3790"/>
    <cellStyle name="40% - Accent6 2 7 3 2" xfId="9153"/>
    <cellStyle name="40% - Accent6 2 7 4" xfId="3791"/>
    <cellStyle name="40% - Accent6 2 7 4 2" xfId="9154"/>
    <cellStyle name="40% - Accent6 2 7 5" xfId="9151"/>
    <cellStyle name="40% - Accent6 2 8" xfId="3792"/>
    <cellStyle name="40% - Accent6 2 8 2" xfId="3793"/>
    <cellStyle name="40% - Accent6 2 8 2 2" xfId="9156"/>
    <cellStyle name="40% - Accent6 2 8 3" xfId="3794"/>
    <cellStyle name="40% - Accent6 2 8 3 2" xfId="9157"/>
    <cellStyle name="40% - Accent6 2 8 4" xfId="3795"/>
    <cellStyle name="40% - Accent6 2 8 4 2" xfId="9158"/>
    <cellStyle name="40% - Accent6 2 8 5" xfId="9155"/>
    <cellStyle name="40% - Accent6 2 9" xfId="3796"/>
    <cellStyle name="40% - Accent6 2 9 2" xfId="9159"/>
    <cellStyle name="40% - Accent6 3" xfId="3797"/>
    <cellStyle name="40% - Accent6 3 10" xfId="9160"/>
    <cellStyle name="40% - Accent6 3 2" xfId="3798"/>
    <cellStyle name="40% - Accent6 3 2 2" xfId="3799"/>
    <cellStyle name="40% - Accent6 3 2 2 2" xfId="3800"/>
    <cellStyle name="40% - Accent6 3 2 2 2 2" xfId="9163"/>
    <cellStyle name="40% - Accent6 3 2 2 3" xfId="3801"/>
    <cellStyle name="40% - Accent6 3 2 2 3 2" xfId="9164"/>
    <cellStyle name="40% - Accent6 3 2 2 4" xfId="3802"/>
    <cellStyle name="40% - Accent6 3 2 2 4 2" xfId="9165"/>
    <cellStyle name="40% - Accent6 3 2 2 5" xfId="9162"/>
    <cellStyle name="40% - Accent6 3 2 3" xfId="3803"/>
    <cellStyle name="40% - Accent6 3 2 3 2" xfId="3804"/>
    <cellStyle name="40% - Accent6 3 2 3 2 2" xfId="9167"/>
    <cellStyle name="40% - Accent6 3 2 3 3" xfId="3805"/>
    <cellStyle name="40% - Accent6 3 2 3 3 2" xfId="9168"/>
    <cellStyle name="40% - Accent6 3 2 3 4" xfId="3806"/>
    <cellStyle name="40% - Accent6 3 2 3 4 2" xfId="9169"/>
    <cellStyle name="40% - Accent6 3 2 3 5" xfId="9166"/>
    <cellStyle name="40% - Accent6 3 2 4" xfId="3807"/>
    <cellStyle name="40% - Accent6 3 2 4 2" xfId="3808"/>
    <cellStyle name="40% - Accent6 3 2 4 2 2" xfId="9171"/>
    <cellStyle name="40% - Accent6 3 2 4 3" xfId="3809"/>
    <cellStyle name="40% - Accent6 3 2 4 3 2" xfId="9172"/>
    <cellStyle name="40% - Accent6 3 2 4 4" xfId="3810"/>
    <cellStyle name="40% - Accent6 3 2 4 4 2" xfId="9173"/>
    <cellStyle name="40% - Accent6 3 2 4 5" xfId="9170"/>
    <cellStyle name="40% - Accent6 3 2 5" xfId="3811"/>
    <cellStyle name="40% - Accent6 3 2 5 2" xfId="9174"/>
    <cellStyle name="40% - Accent6 3 2 6" xfId="3812"/>
    <cellStyle name="40% - Accent6 3 2 6 2" xfId="9175"/>
    <cellStyle name="40% - Accent6 3 2 7" xfId="3813"/>
    <cellStyle name="40% - Accent6 3 2 7 2" xfId="9176"/>
    <cellStyle name="40% - Accent6 3 2 8" xfId="9161"/>
    <cellStyle name="40% - Accent6 3 3" xfId="3814"/>
    <cellStyle name="40% - Accent6 3 3 2" xfId="3815"/>
    <cellStyle name="40% - Accent6 3 3 2 2" xfId="3816"/>
    <cellStyle name="40% - Accent6 3 3 2 2 2" xfId="9179"/>
    <cellStyle name="40% - Accent6 3 3 2 3" xfId="3817"/>
    <cellStyle name="40% - Accent6 3 3 2 3 2" xfId="9180"/>
    <cellStyle name="40% - Accent6 3 3 2 4" xfId="3818"/>
    <cellStyle name="40% - Accent6 3 3 2 4 2" xfId="9181"/>
    <cellStyle name="40% - Accent6 3 3 2 5" xfId="9178"/>
    <cellStyle name="40% - Accent6 3 3 3" xfId="3819"/>
    <cellStyle name="40% - Accent6 3 3 3 2" xfId="3820"/>
    <cellStyle name="40% - Accent6 3 3 3 2 2" xfId="9183"/>
    <cellStyle name="40% - Accent6 3 3 3 3" xfId="3821"/>
    <cellStyle name="40% - Accent6 3 3 3 3 2" xfId="9184"/>
    <cellStyle name="40% - Accent6 3 3 3 4" xfId="3822"/>
    <cellStyle name="40% - Accent6 3 3 3 4 2" xfId="9185"/>
    <cellStyle name="40% - Accent6 3 3 3 5" xfId="9182"/>
    <cellStyle name="40% - Accent6 3 3 4" xfId="3823"/>
    <cellStyle name="40% - Accent6 3 3 4 2" xfId="9186"/>
    <cellStyle name="40% - Accent6 3 3 5" xfId="3824"/>
    <cellStyle name="40% - Accent6 3 3 5 2" xfId="9187"/>
    <cellStyle name="40% - Accent6 3 3 6" xfId="3825"/>
    <cellStyle name="40% - Accent6 3 3 6 2" xfId="9188"/>
    <cellStyle name="40% - Accent6 3 3 7" xfId="9177"/>
    <cellStyle name="40% - Accent6 3 4" xfId="3826"/>
    <cellStyle name="40% - Accent6 3 4 2" xfId="3827"/>
    <cellStyle name="40% - Accent6 3 4 2 2" xfId="9190"/>
    <cellStyle name="40% - Accent6 3 4 3" xfId="3828"/>
    <cellStyle name="40% - Accent6 3 4 3 2" xfId="9191"/>
    <cellStyle name="40% - Accent6 3 4 4" xfId="3829"/>
    <cellStyle name="40% - Accent6 3 4 4 2" xfId="9192"/>
    <cellStyle name="40% - Accent6 3 4 5" xfId="9189"/>
    <cellStyle name="40% - Accent6 3 5" xfId="3830"/>
    <cellStyle name="40% - Accent6 3 5 2" xfId="3831"/>
    <cellStyle name="40% - Accent6 3 5 2 2" xfId="9194"/>
    <cellStyle name="40% - Accent6 3 5 3" xfId="3832"/>
    <cellStyle name="40% - Accent6 3 5 3 2" xfId="9195"/>
    <cellStyle name="40% - Accent6 3 5 4" xfId="3833"/>
    <cellStyle name="40% - Accent6 3 5 4 2" xfId="9196"/>
    <cellStyle name="40% - Accent6 3 5 5" xfId="9193"/>
    <cellStyle name="40% - Accent6 3 6" xfId="3834"/>
    <cellStyle name="40% - Accent6 3 6 2" xfId="3835"/>
    <cellStyle name="40% - Accent6 3 6 2 2" xfId="9198"/>
    <cellStyle name="40% - Accent6 3 6 3" xfId="3836"/>
    <cellStyle name="40% - Accent6 3 6 3 2" xfId="9199"/>
    <cellStyle name="40% - Accent6 3 6 4" xfId="3837"/>
    <cellStyle name="40% - Accent6 3 6 4 2" xfId="9200"/>
    <cellStyle name="40% - Accent6 3 6 5" xfId="9197"/>
    <cellStyle name="40% - Accent6 3 7" xfId="3838"/>
    <cellStyle name="40% - Accent6 3 7 2" xfId="9201"/>
    <cellStyle name="40% - Accent6 3 8" xfId="3839"/>
    <cellStyle name="40% - Accent6 3 8 2" xfId="9202"/>
    <cellStyle name="40% - Accent6 3 9" xfId="3840"/>
    <cellStyle name="40% - Accent6 3 9 2" xfId="9203"/>
    <cellStyle name="40% - Accent6 4" xfId="3841"/>
    <cellStyle name="40% - Accent6 4 2" xfId="3842"/>
    <cellStyle name="40% - Accent6 4 2 2" xfId="3843"/>
    <cellStyle name="40% - Accent6 4 2 2 2" xfId="3844"/>
    <cellStyle name="40% - Accent6 4 2 2 2 2" xfId="9207"/>
    <cellStyle name="40% - Accent6 4 2 2 3" xfId="3845"/>
    <cellStyle name="40% - Accent6 4 2 2 3 2" xfId="9208"/>
    <cellStyle name="40% - Accent6 4 2 2 4" xfId="3846"/>
    <cellStyle name="40% - Accent6 4 2 2 4 2" xfId="9209"/>
    <cellStyle name="40% - Accent6 4 2 2 5" xfId="9206"/>
    <cellStyle name="40% - Accent6 4 2 3" xfId="3847"/>
    <cellStyle name="40% - Accent6 4 2 3 2" xfId="3848"/>
    <cellStyle name="40% - Accent6 4 2 3 2 2" xfId="9211"/>
    <cellStyle name="40% - Accent6 4 2 3 3" xfId="3849"/>
    <cellStyle name="40% - Accent6 4 2 3 3 2" xfId="9212"/>
    <cellStyle name="40% - Accent6 4 2 3 4" xfId="3850"/>
    <cellStyle name="40% - Accent6 4 2 3 4 2" xfId="9213"/>
    <cellStyle name="40% - Accent6 4 2 3 5" xfId="9210"/>
    <cellStyle name="40% - Accent6 4 2 4" xfId="3851"/>
    <cellStyle name="40% - Accent6 4 2 4 2" xfId="9214"/>
    <cellStyle name="40% - Accent6 4 2 5" xfId="3852"/>
    <cellStyle name="40% - Accent6 4 2 5 2" xfId="9215"/>
    <cellStyle name="40% - Accent6 4 2 6" xfId="3853"/>
    <cellStyle name="40% - Accent6 4 2 6 2" xfId="9216"/>
    <cellStyle name="40% - Accent6 4 2 7" xfId="9205"/>
    <cellStyle name="40% - Accent6 4 3" xfId="3854"/>
    <cellStyle name="40% - Accent6 4 3 2" xfId="3855"/>
    <cellStyle name="40% - Accent6 4 3 2 2" xfId="9218"/>
    <cellStyle name="40% - Accent6 4 3 3" xfId="3856"/>
    <cellStyle name="40% - Accent6 4 3 3 2" xfId="9219"/>
    <cellStyle name="40% - Accent6 4 3 4" xfId="3857"/>
    <cellStyle name="40% - Accent6 4 3 4 2" xfId="9220"/>
    <cellStyle name="40% - Accent6 4 3 5" xfId="9217"/>
    <cellStyle name="40% - Accent6 4 4" xfId="3858"/>
    <cellStyle name="40% - Accent6 4 4 2" xfId="3859"/>
    <cellStyle name="40% - Accent6 4 4 2 2" xfId="9222"/>
    <cellStyle name="40% - Accent6 4 4 3" xfId="3860"/>
    <cellStyle name="40% - Accent6 4 4 3 2" xfId="9223"/>
    <cellStyle name="40% - Accent6 4 4 4" xfId="3861"/>
    <cellStyle name="40% - Accent6 4 4 4 2" xfId="9224"/>
    <cellStyle name="40% - Accent6 4 4 5" xfId="9221"/>
    <cellStyle name="40% - Accent6 4 5" xfId="3862"/>
    <cellStyle name="40% - Accent6 4 5 2" xfId="3863"/>
    <cellStyle name="40% - Accent6 4 5 2 2" xfId="9226"/>
    <cellStyle name="40% - Accent6 4 5 3" xfId="3864"/>
    <cellStyle name="40% - Accent6 4 5 3 2" xfId="9227"/>
    <cellStyle name="40% - Accent6 4 5 4" xfId="3865"/>
    <cellStyle name="40% - Accent6 4 5 4 2" xfId="9228"/>
    <cellStyle name="40% - Accent6 4 5 5" xfId="9225"/>
    <cellStyle name="40% - Accent6 4 6" xfId="3866"/>
    <cellStyle name="40% - Accent6 4 6 2" xfId="9229"/>
    <cellStyle name="40% - Accent6 4 7" xfId="3867"/>
    <cellStyle name="40% - Accent6 4 7 2" xfId="9230"/>
    <cellStyle name="40% - Accent6 4 8" xfId="3868"/>
    <cellStyle name="40% - Accent6 4 8 2" xfId="9231"/>
    <cellStyle name="40% - Accent6 4 9" xfId="9204"/>
    <cellStyle name="40% - Accent6 5" xfId="3869"/>
    <cellStyle name="40% - Accent6 5 2" xfId="3870"/>
    <cellStyle name="40% - Accent6 5 2 2" xfId="3871"/>
    <cellStyle name="40% - Accent6 5 2 2 2" xfId="9234"/>
    <cellStyle name="40% - Accent6 5 2 3" xfId="3872"/>
    <cellStyle name="40% - Accent6 5 2 3 2" xfId="9235"/>
    <cellStyle name="40% - Accent6 5 2 4" xfId="3873"/>
    <cellStyle name="40% - Accent6 5 2 4 2" xfId="9236"/>
    <cellStyle name="40% - Accent6 5 2 5" xfId="9233"/>
    <cellStyle name="40% - Accent6 5 3" xfId="3874"/>
    <cellStyle name="40% - Accent6 5 3 2" xfId="3875"/>
    <cellStyle name="40% - Accent6 5 3 2 2" xfId="9238"/>
    <cellStyle name="40% - Accent6 5 3 3" xfId="3876"/>
    <cellStyle name="40% - Accent6 5 3 3 2" xfId="9239"/>
    <cellStyle name="40% - Accent6 5 3 4" xfId="3877"/>
    <cellStyle name="40% - Accent6 5 3 4 2" xfId="9240"/>
    <cellStyle name="40% - Accent6 5 3 5" xfId="9237"/>
    <cellStyle name="40% - Accent6 5 4" xfId="3878"/>
    <cellStyle name="40% - Accent6 5 4 2" xfId="3879"/>
    <cellStyle name="40% - Accent6 5 4 2 2" xfId="9242"/>
    <cellStyle name="40% - Accent6 5 4 3" xfId="3880"/>
    <cellStyle name="40% - Accent6 5 4 3 2" xfId="9243"/>
    <cellStyle name="40% - Accent6 5 4 4" xfId="3881"/>
    <cellStyle name="40% - Accent6 5 4 4 2" xfId="9244"/>
    <cellStyle name="40% - Accent6 5 4 5" xfId="9241"/>
    <cellStyle name="40% - Accent6 5 5" xfId="3882"/>
    <cellStyle name="40% - Accent6 5 5 2" xfId="9245"/>
    <cellStyle name="40% - Accent6 5 6" xfId="3883"/>
    <cellStyle name="40% - Accent6 5 6 2" xfId="9246"/>
    <cellStyle name="40% - Accent6 5 7" xfId="3884"/>
    <cellStyle name="40% - Accent6 5 7 2" xfId="9247"/>
    <cellStyle name="40% - Accent6 5 8" xfId="9232"/>
    <cellStyle name="40% - Accent6 6" xfId="3885"/>
    <cellStyle name="40% - Accent6 6 2" xfId="3886"/>
    <cellStyle name="40% - Accent6 6 2 2" xfId="3887"/>
    <cellStyle name="40% - Accent6 6 2 2 2" xfId="9250"/>
    <cellStyle name="40% - Accent6 6 2 3" xfId="3888"/>
    <cellStyle name="40% - Accent6 6 2 3 2" xfId="9251"/>
    <cellStyle name="40% - Accent6 6 2 4" xfId="3889"/>
    <cellStyle name="40% - Accent6 6 2 4 2" xfId="9252"/>
    <cellStyle name="40% - Accent6 6 2 5" xfId="9249"/>
    <cellStyle name="40% - Accent6 6 3" xfId="3890"/>
    <cellStyle name="40% - Accent6 6 3 2" xfId="3891"/>
    <cellStyle name="40% - Accent6 6 3 2 2" xfId="9254"/>
    <cellStyle name="40% - Accent6 6 3 3" xfId="3892"/>
    <cellStyle name="40% - Accent6 6 3 3 2" xfId="9255"/>
    <cellStyle name="40% - Accent6 6 3 4" xfId="3893"/>
    <cellStyle name="40% - Accent6 6 3 4 2" xfId="9256"/>
    <cellStyle name="40% - Accent6 6 3 5" xfId="9253"/>
    <cellStyle name="40% - Accent6 6 4" xfId="3894"/>
    <cellStyle name="40% - Accent6 6 4 2" xfId="9257"/>
    <cellStyle name="40% - Accent6 6 5" xfId="3895"/>
    <cellStyle name="40% - Accent6 6 5 2" xfId="9258"/>
    <cellStyle name="40% - Accent6 6 6" xfId="3896"/>
    <cellStyle name="40% - Accent6 6 6 2" xfId="9259"/>
    <cellStyle name="40% - Accent6 6 7" xfId="9248"/>
    <cellStyle name="40% - Accent6 7" xfId="3897"/>
    <cellStyle name="40% - Accent6 7 2" xfId="3898"/>
    <cellStyle name="40% - Accent6 7 2 2" xfId="9261"/>
    <cellStyle name="40% - Accent6 7 3" xfId="3899"/>
    <cellStyle name="40% - Accent6 7 3 2" xfId="9262"/>
    <cellStyle name="40% - Accent6 7 4" xfId="3900"/>
    <cellStyle name="40% - Accent6 7 4 2" xfId="9263"/>
    <cellStyle name="40% - Accent6 7 5" xfId="9260"/>
    <cellStyle name="40% - Accent6 8" xfId="3901"/>
    <cellStyle name="40% - Accent6 8 2" xfId="3902"/>
    <cellStyle name="40% - Accent6 8 2 2" xfId="9265"/>
    <cellStyle name="40% - Accent6 8 3" xfId="3903"/>
    <cellStyle name="40% - Accent6 8 3 2" xfId="9266"/>
    <cellStyle name="40% - Accent6 8 4" xfId="3904"/>
    <cellStyle name="40% - Accent6 8 4 2" xfId="9267"/>
    <cellStyle name="40% - Accent6 8 5" xfId="9264"/>
    <cellStyle name="40% - Accent6 9" xfId="9043"/>
    <cellStyle name="60% - Accent1" xfId="3905" builtinId="32" customBuiltin="1"/>
    <cellStyle name="60% - Accent2" xfId="3906" builtinId="36" customBuiltin="1"/>
    <cellStyle name="60% - Accent3" xfId="3907" builtinId="40" customBuiltin="1"/>
    <cellStyle name="60% - Accent3 2" xfId="3908"/>
    <cellStyle name="60% - Accent4" xfId="3909" builtinId="44" customBuiltin="1"/>
    <cellStyle name="60% - Accent4 2" xfId="3910"/>
    <cellStyle name="60% - Accent5" xfId="3911" builtinId="48" customBuiltin="1"/>
    <cellStyle name="60% - Accent6" xfId="3912" builtinId="52" customBuiltin="1"/>
    <cellStyle name="60% - Accent6 2" xfId="3913"/>
    <cellStyle name="Accent1" xfId="3914" builtinId="29" customBuiltin="1"/>
    <cellStyle name="Accent2" xfId="3915" builtinId="33" customBuiltin="1"/>
    <cellStyle name="Accent3" xfId="3916" builtinId="37" customBuiltin="1"/>
    <cellStyle name="Accent4" xfId="3917" builtinId="41" customBuiltin="1"/>
    <cellStyle name="Accent5" xfId="3918" builtinId="45" customBuiltin="1"/>
    <cellStyle name="Accent6" xfId="3919" builtinId="49" customBuiltin="1"/>
    <cellStyle name="Bad" xfId="3920" builtinId="27" customBuiltin="1"/>
    <cellStyle name="Calculation" xfId="3921" builtinId="22" customBuiltin="1"/>
    <cellStyle name="Check Cell" xfId="3922" builtinId="23" customBuiltin="1"/>
    <cellStyle name="Comma 10" xfId="3923"/>
    <cellStyle name="Comma 10 2" xfId="3924"/>
    <cellStyle name="Comma 10 2 2" xfId="9269"/>
    <cellStyle name="Comma 10 3" xfId="3925"/>
    <cellStyle name="Comma 10 3 2" xfId="9270"/>
    <cellStyle name="Comma 10 4" xfId="3926"/>
    <cellStyle name="Comma 10 4 2" xfId="9271"/>
    <cellStyle name="Comma 10 5" xfId="9268"/>
    <cellStyle name="Comma 11" xfId="3927"/>
    <cellStyle name="Comma 11 2" xfId="9272"/>
    <cellStyle name="Comma 12" xfId="3928"/>
    <cellStyle name="Comma 13" xfId="3929"/>
    <cellStyle name="Comma 2" xfId="3930"/>
    <cellStyle name="Comma 2 2" xfId="3931"/>
    <cellStyle name="Comma 2 2 2" xfId="3932"/>
    <cellStyle name="Comma 2 3" xfId="3933"/>
    <cellStyle name="Comma 2 4" xfId="3934"/>
    <cellStyle name="Comma 2 4 2" xfId="9273"/>
    <cellStyle name="Comma 2 5" xfId="3935"/>
    <cellStyle name="Comma 2 6" xfId="3936"/>
    <cellStyle name="Comma 2 6 2" xfId="9274"/>
    <cellStyle name="Comma 3" xfId="3937"/>
    <cellStyle name="Comma 3 2" xfId="3938"/>
    <cellStyle name="Comma 3 2 2" xfId="3939"/>
    <cellStyle name="Comma 3 3" xfId="3940"/>
    <cellStyle name="Comma 4" xfId="3941"/>
    <cellStyle name="Comma 4 2" xfId="3942"/>
    <cellStyle name="Comma 5" xfId="3943"/>
    <cellStyle name="Comma 5 2" xfId="3944"/>
    <cellStyle name="Comma 6" xfId="3945"/>
    <cellStyle name="Comma 6 2" xfId="3946"/>
    <cellStyle name="Comma 6 2 2" xfId="3947"/>
    <cellStyle name="Comma 6 2 2 2" xfId="9277"/>
    <cellStyle name="Comma 6 2 3" xfId="3948"/>
    <cellStyle name="Comma 6 2 3 2" xfId="9278"/>
    <cellStyle name="Comma 6 2 4" xfId="3949"/>
    <cellStyle name="Comma 6 2 4 2" xfId="9279"/>
    <cellStyle name="Comma 6 2 5" xfId="9276"/>
    <cellStyle name="Comma 6 3" xfId="3950"/>
    <cellStyle name="Comma 6 3 2" xfId="9280"/>
    <cellStyle name="Comma 6 4" xfId="3951"/>
    <cellStyle name="Comma 6 4 2" xfId="9281"/>
    <cellStyle name="Comma 6 5" xfId="3952"/>
    <cellStyle name="Comma 6 5 2" xfId="9282"/>
    <cellStyle name="Comma 6 6" xfId="9275"/>
    <cellStyle name="Comma 7" xfId="3953"/>
    <cellStyle name="Comma 7 2" xfId="3954"/>
    <cellStyle name="Comma 7 2 2" xfId="3955"/>
    <cellStyle name="Comma 7 2 2 2" xfId="9285"/>
    <cellStyle name="Comma 7 2 3" xfId="3956"/>
    <cellStyle name="Comma 7 2 3 2" xfId="9286"/>
    <cellStyle name="Comma 7 2 4" xfId="3957"/>
    <cellStyle name="Comma 7 2 4 2" xfId="9287"/>
    <cellStyle name="Comma 7 2 5" xfId="9284"/>
    <cellStyle name="Comma 7 3" xfId="3958"/>
    <cellStyle name="Comma 7 3 2" xfId="9288"/>
    <cellStyle name="Comma 7 4" xfId="3959"/>
    <cellStyle name="Comma 7 4 2" xfId="9289"/>
    <cellStyle name="Comma 7 5" xfId="3960"/>
    <cellStyle name="Comma 7 5 2" xfId="9290"/>
    <cellStyle name="Comma 7 6" xfId="9283"/>
    <cellStyle name="Comma 8" xfId="3961"/>
    <cellStyle name="Comma 8 2" xfId="3962"/>
    <cellStyle name="Comma 8 2 2" xfId="9292"/>
    <cellStyle name="Comma 8 3" xfId="3963"/>
    <cellStyle name="Comma 8 3 2" xfId="9293"/>
    <cellStyle name="Comma 8 4" xfId="3964"/>
    <cellStyle name="Comma 8 4 2" xfId="9294"/>
    <cellStyle name="Comma 8 5" xfId="9291"/>
    <cellStyle name="Comma 9" xfId="3965"/>
    <cellStyle name="Currency" xfId="5363" builtinId="4"/>
    <cellStyle name="Currency 2" xfId="3966"/>
    <cellStyle name="Currency 2 2" xfId="3967"/>
    <cellStyle name="Currency 2 2 2" xfId="3968"/>
    <cellStyle name="Currency 2 3" xfId="3969"/>
    <cellStyle name="Currency 2 3 2" xfId="3970"/>
    <cellStyle name="Currency 2 3 2 2" xfId="9296"/>
    <cellStyle name="Currency 2 3 3" xfId="9295"/>
    <cellStyle name="Currency 2 4" xfId="3971"/>
    <cellStyle name="Currency 2 5" xfId="3972"/>
    <cellStyle name="Currency 2 6" xfId="3973"/>
    <cellStyle name="Currency 2 6 2" xfId="9297"/>
    <cellStyle name="Currency 2 7" xfId="3974"/>
    <cellStyle name="Currency 2 7 2" xfId="9298"/>
    <cellStyle name="Currency 3" xfId="3975"/>
    <cellStyle name="Currency 3 2" xfId="3976"/>
    <cellStyle name="Currency 3 2 2" xfId="3977"/>
    <cellStyle name="Currency 3 3" xfId="3978"/>
    <cellStyle name="Currency 3 3 2" xfId="3979"/>
    <cellStyle name="Currency 3 4" xfId="3980"/>
    <cellStyle name="Currency 3 5" xfId="3981"/>
    <cellStyle name="Currency 3 6" xfId="3982"/>
    <cellStyle name="Currency 3 6 2" xfId="9299"/>
    <cellStyle name="Currency 4" xfId="3983"/>
    <cellStyle name="Currency 4 2" xfId="3984"/>
    <cellStyle name="Currency 4 2 2" xfId="3985"/>
    <cellStyle name="Currency 4 3" xfId="3986"/>
    <cellStyle name="Currency 5" xfId="3987"/>
    <cellStyle name="Currency 5 2" xfId="3988"/>
    <cellStyle name="Currency 6" xfId="3989"/>
    <cellStyle name="Currency 7" xfId="3990"/>
    <cellStyle name="Currency 7 2" xfId="3991"/>
    <cellStyle name="Currency 7 2 2" xfId="9301"/>
    <cellStyle name="Currency 7 3" xfId="3992"/>
    <cellStyle name="Currency 7 3 2" xfId="9302"/>
    <cellStyle name="Currency 7 4" xfId="3993"/>
    <cellStyle name="Currency 7 4 2" xfId="9303"/>
    <cellStyle name="Currency 7 5" xfId="9300"/>
    <cellStyle name="Currency 8" xfId="3994"/>
    <cellStyle name="Euro" xfId="3995"/>
    <cellStyle name="Euro 2" xfId="3996"/>
    <cellStyle name="Explanatory Text" xfId="3997" builtinId="53" customBuiltin="1"/>
    <cellStyle name="Good" xfId="3998" builtinId="26" customBuiltin="1"/>
    <cellStyle name="Heading 1" xfId="3999" builtinId="16" customBuiltin="1"/>
    <cellStyle name="Heading 2" xfId="4000" builtinId="17" customBuiltin="1"/>
    <cellStyle name="Heading 3" xfId="4001" builtinId="18" customBuiltin="1"/>
    <cellStyle name="Heading 4" xfId="4002" builtinId="19" customBuiltin="1"/>
    <cellStyle name="Hide Cells" xfId="4003"/>
    <cellStyle name="Hide Cells 2" xfId="4004"/>
    <cellStyle name="Hyperlink 2" xfId="4005"/>
    <cellStyle name="Input" xfId="4006" builtinId="20" customBuiltin="1"/>
    <cellStyle name="INPUT CELL" xfId="4007"/>
    <cellStyle name="Linked Cell" xfId="4008" builtinId="24" customBuiltin="1"/>
    <cellStyle name="Neutral" xfId="4009" builtinId="28" customBuiltin="1"/>
    <cellStyle name="Normal" xfId="0" builtinId="0"/>
    <cellStyle name="Normal 10" xfId="4010"/>
    <cellStyle name="Normal 10 10" xfId="9304"/>
    <cellStyle name="Normal 10 2" xfId="4011"/>
    <cellStyle name="Normal 10 2 2" xfId="4012"/>
    <cellStyle name="Normal 10 2 2 2" xfId="4013"/>
    <cellStyle name="Normal 10 2 2 2 2" xfId="9307"/>
    <cellStyle name="Normal 10 2 2 3" xfId="4014"/>
    <cellStyle name="Normal 10 2 2 3 2" xfId="9308"/>
    <cellStyle name="Normal 10 2 2 4" xfId="4015"/>
    <cellStyle name="Normal 10 2 2 4 2" xfId="9309"/>
    <cellStyle name="Normal 10 2 2 5" xfId="9306"/>
    <cellStyle name="Normal 10 2 3" xfId="4016"/>
    <cellStyle name="Normal 10 2 3 2" xfId="4017"/>
    <cellStyle name="Normal 10 2 3 2 2" xfId="9311"/>
    <cellStyle name="Normal 10 2 3 3" xfId="4018"/>
    <cellStyle name="Normal 10 2 3 3 2" xfId="9312"/>
    <cellStyle name="Normal 10 2 3 4" xfId="4019"/>
    <cellStyle name="Normal 10 2 3 4 2" xfId="9313"/>
    <cellStyle name="Normal 10 2 3 5" xfId="9310"/>
    <cellStyle name="Normal 10 2 4" xfId="4020"/>
    <cellStyle name="Normal 10 2 4 2" xfId="9314"/>
    <cellStyle name="Normal 10 2 5" xfId="4021"/>
    <cellStyle name="Normal 10 2 5 2" xfId="9315"/>
    <cellStyle name="Normal 10 2 6" xfId="4022"/>
    <cellStyle name="Normal 10 2 6 2" xfId="9316"/>
    <cellStyle name="Normal 10 2 7" xfId="9305"/>
    <cellStyle name="Normal 10 3" xfId="4023"/>
    <cellStyle name="Normal 10 3 2" xfId="4024"/>
    <cellStyle name="Normal 10 3 2 2" xfId="4025"/>
    <cellStyle name="Normal 10 3 2 2 2" xfId="9319"/>
    <cellStyle name="Normal 10 3 2 3" xfId="4026"/>
    <cellStyle name="Normal 10 3 2 3 2" xfId="9320"/>
    <cellStyle name="Normal 10 3 2 4" xfId="4027"/>
    <cellStyle name="Normal 10 3 2 4 2" xfId="9321"/>
    <cellStyle name="Normal 10 3 2 5" xfId="9318"/>
    <cellStyle name="Normal 10 3 3" xfId="4028"/>
    <cellStyle name="Normal 10 3 3 2" xfId="4029"/>
    <cellStyle name="Normal 10 3 3 2 2" xfId="9323"/>
    <cellStyle name="Normal 10 3 3 3" xfId="4030"/>
    <cellStyle name="Normal 10 3 3 3 2" xfId="9324"/>
    <cellStyle name="Normal 10 3 3 4" xfId="4031"/>
    <cellStyle name="Normal 10 3 3 4 2" xfId="9325"/>
    <cellStyle name="Normal 10 3 3 5" xfId="9322"/>
    <cellStyle name="Normal 10 3 4" xfId="4032"/>
    <cellStyle name="Normal 10 3 4 2" xfId="9326"/>
    <cellStyle name="Normal 10 3 5" xfId="4033"/>
    <cellStyle name="Normal 10 3 5 2" xfId="9327"/>
    <cellStyle name="Normal 10 3 6" xfId="4034"/>
    <cellStyle name="Normal 10 3 6 2" xfId="9328"/>
    <cellStyle name="Normal 10 3 7" xfId="9317"/>
    <cellStyle name="Normal 10 4" xfId="4035"/>
    <cellStyle name="Normal 10 4 2" xfId="9329"/>
    <cellStyle name="Normal 10 5" xfId="4036"/>
    <cellStyle name="Normal 10 5 2" xfId="9330"/>
    <cellStyle name="Normal 10 6" xfId="4037"/>
    <cellStyle name="Normal 10 6 2" xfId="9331"/>
    <cellStyle name="Normal 10 7" xfId="4038"/>
    <cellStyle name="Normal 10 7 2" xfId="9332"/>
    <cellStyle name="Normal 10 8" xfId="4039"/>
    <cellStyle name="Normal 10 8 2" xfId="9333"/>
    <cellStyle name="Normal 10 9" xfId="4040"/>
    <cellStyle name="Normal 10 9 2" xfId="9334"/>
    <cellStyle name="Normal 11" xfId="4041"/>
    <cellStyle name="Normal 11 2" xfId="4042"/>
    <cellStyle name="Normal 11 2 2" xfId="9336"/>
    <cellStyle name="Normal 11 3" xfId="4043"/>
    <cellStyle name="Normal 11 3 2" xfId="9337"/>
    <cellStyle name="Normal 11 4" xfId="9335"/>
    <cellStyle name="Normal 12" xfId="4044"/>
    <cellStyle name="Normal 12 2" xfId="4045"/>
    <cellStyle name="Normal 12 2 2" xfId="4046"/>
    <cellStyle name="Normal 12 2 2 2" xfId="9340"/>
    <cellStyle name="Normal 12 2 3" xfId="4047"/>
    <cellStyle name="Normal 12 2 3 2" xfId="9341"/>
    <cellStyle name="Normal 12 2 4" xfId="4048"/>
    <cellStyle name="Normal 12 2 4 2" xfId="9342"/>
    <cellStyle name="Normal 12 2 5" xfId="9339"/>
    <cellStyle name="Normal 12 3" xfId="4049"/>
    <cellStyle name="Normal 12 3 2" xfId="4050"/>
    <cellStyle name="Normal 12 3 2 2" xfId="9344"/>
    <cellStyle name="Normal 12 3 3" xfId="4051"/>
    <cellStyle name="Normal 12 3 3 2" xfId="9345"/>
    <cellStyle name="Normal 12 3 4" xfId="4052"/>
    <cellStyle name="Normal 12 3 4 2" xfId="9346"/>
    <cellStyle name="Normal 12 3 5" xfId="9343"/>
    <cellStyle name="Normal 12 4" xfId="4053"/>
    <cellStyle name="Normal 12 4 2" xfId="4054"/>
    <cellStyle name="Normal 12 4 2 2" xfId="9348"/>
    <cellStyle name="Normal 12 4 3" xfId="4055"/>
    <cellStyle name="Normal 12 4 3 2" xfId="9349"/>
    <cellStyle name="Normal 12 4 4" xfId="4056"/>
    <cellStyle name="Normal 12 4 4 2" xfId="9350"/>
    <cellStyle name="Normal 12 4 5" xfId="9347"/>
    <cellStyle name="Normal 12 5" xfId="4057"/>
    <cellStyle name="Normal 12 5 2" xfId="9351"/>
    <cellStyle name="Normal 12 6" xfId="4058"/>
    <cellStyle name="Normal 12 6 2" xfId="9352"/>
    <cellStyle name="Normal 12 7" xfId="4059"/>
    <cellStyle name="Normal 12 7 2" xfId="9353"/>
    <cellStyle name="Normal 12 8" xfId="4060"/>
    <cellStyle name="Normal 12 8 2" xfId="9354"/>
    <cellStyle name="Normal 12 9" xfId="9338"/>
    <cellStyle name="Normal 13" xfId="4061"/>
    <cellStyle name="Normal 13 2" xfId="4062"/>
    <cellStyle name="Normal 13 2 2" xfId="4063"/>
    <cellStyle name="Normal 13 2 2 2" xfId="9357"/>
    <cellStyle name="Normal 13 2 3" xfId="4064"/>
    <cellStyle name="Normal 13 2 3 2" xfId="9358"/>
    <cellStyle name="Normal 13 2 4" xfId="4065"/>
    <cellStyle name="Normal 13 2 4 2" xfId="9359"/>
    <cellStyle name="Normal 13 2 5" xfId="9356"/>
    <cellStyle name="Normal 13 3" xfId="4066"/>
    <cellStyle name="Normal 13 3 2" xfId="4067"/>
    <cellStyle name="Normal 13 3 2 2" xfId="9361"/>
    <cellStyle name="Normal 13 3 3" xfId="4068"/>
    <cellStyle name="Normal 13 3 3 2" xfId="9362"/>
    <cellStyle name="Normal 13 3 4" xfId="4069"/>
    <cellStyle name="Normal 13 3 4 2" xfId="9363"/>
    <cellStyle name="Normal 13 3 5" xfId="9360"/>
    <cellStyle name="Normal 13 4" xfId="4070"/>
    <cellStyle name="Normal 13 4 2" xfId="9364"/>
    <cellStyle name="Normal 13 5" xfId="4071"/>
    <cellStyle name="Normal 13 5 2" xfId="9365"/>
    <cellStyle name="Normal 13 6" xfId="4072"/>
    <cellStyle name="Normal 13 6 2" xfId="9366"/>
    <cellStyle name="Normal 13 7" xfId="4073"/>
    <cellStyle name="Normal 13 7 2" xfId="9367"/>
    <cellStyle name="Normal 13 8" xfId="4074"/>
    <cellStyle name="Normal 13 8 2" xfId="9368"/>
    <cellStyle name="Normal 13 9" xfId="9355"/>
    <cellStyle name="Normal 14" xfId="4075"/>
    <cellStyle name="Normal 14 2" xfId="4076"/>
    <cellStyle name="Normal 14 2 2" xfId="9370"/>
    <cellStyle name="Normal 14 3" xfId="4077"/>
    <cellStyle name="Normal 14 3 2" xfId="9371"/>
    <cellStyle name="Normal 14 4" xfId="9369"/>
    <cellStyle name="Normal 15" xfId="4078"/>
    <cellStyle name="Normal 15 2" xfId="4079"/>
    <cellStyle name="Normal 15 2 2" xfId="9373"/>
    <cellStyle name="Normal 15 3" xfId="4080"/>
    <cellStyle name="Normal 15 3 2" xfId="9374"/>
    <cellStyle name="Normal 15 4" xfId="4081"/>
    <cellStyle name="Normal 15 4 2" xfId="9375"/>
    <cellStyle name="Normal 15 5" xfId="4082"/>
    <cellStyle name="Normal 15 5 2" xfId="9376"/>
    <cellStyle name="Normal 15 6" xfId="4083"/>
    <cellStyle name="Normal 15 6 2" xfId="9377"/>
    <cellStyle name="Normal 15 7" xfId="9372"/>
    <cellStyle name="Normal 16" xfId="4084"/>
    <cellStyle name="Normal 16 2" xfId="4085"/>
    <cellStyle name="Normal 16 2 2" xfId="9379"/>
    <cellStyle name="Normal 16 3" xfId="4086"/>
    <cellStyle name="Normal 16 3 2" xfId="9380"/>
    <cellStyle name="Normal 16 4" xfId="4087"/>
    <cellStyle name="Normal 16 4 2" xfId="9381"/>
    <cellStyle name="Normal 16 5" xfId="4088"/>
    <cellStyle name="Normal 16 5 2" xfId="9382"/>
    <cellStyle name="Normal 16 6" xfId="4089"/>
    <cellStyle name="Normal 16 6 2" xfId="9383"/>
    <cellStyle name="Normal 16 7" xfId="9378"/>
    <cellStyle name="Normal 17" xfId="4090"/>
    <cellStyle name="Normal 17 2" xfId="4091"/>
    <cellStyle name="Normal 17 2 2" xfId="9385"/>
    <cellStyle name="Normal 17 3" xfId="4092"/>
    <cellStyle name="Normal 17 3 2" xfId="9386"/>
    <cellStyle name="Normal 17 4" xfId="9384"/>
    <cellStyle name="Normal 18" xfId="4093"/>
    <cellStyle name="Normal 18 2" xfId="9387"/>
    <cellStyle name="Normal 19" xfId="4094"/>
    <cellStyle name="Normal 19 2" xfId="9388"/>
    <cellStyle name="Normal 2" xfId="4095"/>
    <cellStyle name="Normal 2 10" xfId="4096"/>
    <cellStyle name="Normal 2 10 2" xfId="4097"/>
    <cellStyle name="Normal 2 10 2 2" xfId="9391"/>
    <cellStyle name="Normal 2 10 3" xfId="4098"/>
    <cellStyle name="Normal 2 10 3 2" xfId="9392"/>
    <cellStyle name="Normal 2 10 4" xfId="4099"/>
    <cellStyle name="Normal 2 10 4 2" xfId="9393"/>
    <cellStyle name="Normal 2 10 5" xfId="9390"/>
    <cellStyle name="Normal 2 11" xfId="4100"/>
    <cellStyle name="Normal 2 11 2" xfId="9394"/>
    <cellStyle name="Normal 2 12" xfId="4101"/>
    <cellStyle name="Normal 2 12 2" xfId="9395"/>
    <cellStyle name="Normal 2 13" xfId="9389"/>
    <cellStyle name="Normal 2 2" xfId="4102"/>
    <cellStyle name="Normal 2 2 2" xfId="4103"/>
    <cellStyle name="Normal 2 2 2 2" xfId="9397"/>
    <cellStyle name="Normal 2 2 3" xfId="9396"/>
    <cellStyle name="Normal 2 3" xfId="4104"/>
    <cellStyle name="Normal 2 3 10" xfId="4105"/>
    <cellStyle name="Normal 2 3 10 2" xfId="9399"/>
    <cellStyle name="Normal 2 3 11" xfId="4106"/>
    <cellStyle name="Normal 2 3 11 2" xfId="9400"/>
    <cellStyle name="Normal 2 3 12" xfId="4107"/>
    <cellStyle name="Normal 2 3 12 2" xfId="9401"/>
    <cellStyle name="Normal 2 3 13" xfId="4108"/>
    <cellStyle name="Normal 2 3 13 2" xfId="9402"/>
    <cellStyle name="Normal 2 3 14" xfId="9398"/>
    <cellStyle name="Normal 2 3 2" xfId="4109"/>
    <cellStyle name="Normal 2 3 2 10" xfId="9403"/>
    <cellStyle name="Normal 2 3 2 2" xfId="4110"/>
    <cellStyle name="Normal 2 3 2 2 2" xfId="4111"/>
    <cellStyle name="Normal 2 3 2 2 2 2" xfId="4112"/>
    <cellStyle name="Normal 2 3 2 2 2 2 2" xfId="9406"/>
    <cellStyle name="Normal 2 3 2 2 2 3" xfId="4113"/>
    <cellStyle name="Normal 2 3 2 2 2 3 2" xfId="9407"/>
    <cellStyle name="Normal 2 3 2 2 2 4" xfId="4114"/>
    <cellStyle name="Normal 2 3 2 2 2 4 2" xfId="9408"/>
    <cellStyle name="Normal 2 3 2 2 2 5" xfId="9405"/>
    <cellStyle name="Normal 2 3 2 2 3" xfId="4115"/>
    <cellStyle name="Normal 2 3 2 2 3 2" xfId="4116"/>
    <cellStyle name="Normal 2 3 2 2 3 2 2" xfId="9410"/>
    <cellStyle name="Normal 2 3 2 2 3 3" xfId="4117"/>
    <cellStyle name="Normal 2 3 2 2 3 3 2" xfId="9411"/>
    <cellStyle name="Normal 2 3 2 2 3 4" xfId="4118"/>
    <cellStyle name="Normal 2 3 2 2 3 4 2" xfId="9412"/>
    <cellStyle name="Normal 2 3 2 2 3 5" xfId="9409"/>
    <cellStyle name="Normal 2 3 2 2 4" xfId="4119"/>
    <cellStyle name="Normal 2 3 2 2 4 2" xfId="4120"/>
    <cellStyle name="Normal 2 3 2 2 4 2 2" xfId="9414"/>
    <cellStyle name="Normal 2 3 2 2 4 3" xfId="4121"/>
    <cellStyle name="Normal 2 3 2 2 4 3 2" xfId="9415"/>
    <cellStyle name="Normal 2 3 2 2 4 4" xfId="4122"/>
    <cellStyle name="Normal 2 3 2 2 4 4 2" xfId="9416"/>
    <cellStyle name="Normal 2 3 2 2 4 5" xfId="9413"/>
    <cellStyle name="Normal 2 3 2 2 5" xfId="4123"/>
    <cellStyle name="Normal 2 3 2 2 5 2" xfId="9417"/>
    <cellStyle name="Normal 2 3 2 2 6" xfId="4124"/>
    <cellStyle name="Normal 2 3 2 2 6 2" xfId="9418"/>
    <cellStyle name="Normal 2 3 2 2 7" xfId="4125"/>
    <cellStyle name="Normal 2 3 2 2 7 2" xfId="9419"/>
    <cellStyle name="Normal 2 3 2 2 8" xfId="9404"/>
    <cellStyle name="Normal 2 3 2 3" xfId="4126"/>
    <cellStyle name="Normal 2 3 2 3 2" xfId="4127"/>
    <cellStyle name="Normal 2 3 2 3 2 2" xfId="4128"/>
    <cellStyle name="Normal 2 3 2 3 2 2 2" xfId="9422"/>
    <cellStyle name="Normal 2 3 2 3 2 3" xfId="4129"/>
    <cellStyle name="Normal 2 3 2 3 2 3 2" xfId="9423"/>
    <cellStyle name="Normal 2 3 2 3 2 4" xfId="4130"/>
    <cellStyle name="Normal 2 3 2 3 2 4 2" xfId="9424"/>
    <cellStyle name="Normal 2 3 2 3 2 5" xfId="9421"/>
    <cellStyle name="Normal 2 3 2 3 3" xfId="4131"/>
    <cellStyle name="Normal 2 3 2 3 3 2" xfId="4132"/>
    <cellStyle name="Normal 2 3 2 3 3 2 2" xfId="9426"/>
    <cellStyle name="Normal 2 3 2 3 3 3" xfId="4133"/>
    <cellStyle name="Normal 2 3 2 3 3 3 2" xfId="9427"/>
    <cellStyle name="Normal 2 3 2 3 3 4" xfId="4134"/>
    <cellStyle name="Normal 2 3 2 3 3 4 2" xfId="9428"/>
    <cellStyle name="Normal 2 3 2 3 3 5" xfId="9425"/>
    <cellStyle name="Normal 2 3 2 3 4" xfId="4135"/>
    <cellStyle name="Normal 2 3 2 3 4 2" xfId="9429"/>
    <cellStyle name="Normal 2 3 2 3 5" xfId="4136"/>
    <cellStyle name="Normal 2 3 2 3 5 2" xfId="9430"/>
    <cellStyle name="Normal 2 3 2 3 6" xfId="4137"/>
    <cellStyle name="Normal 2 3 2 3 6 2" xfId="9431"/>
    <cellStyle name="Normal 2 3 2 3 7" xfId="9420"/>
    <cellStyle name="Normal 2 3 2 4" xfId="4138"/>
    <cellStyle name="Normal 2 3 2 4 2" xfId="4139"/>
    <cellStyle name="Normal 2 3 2 4 2 2" xfId="9433"/>
    <cellStyle name="Normal 2 3 2 4 3" xfId="4140"/>
    <cellStyle name="Normal 2 3 2 4 3 2" xfId="9434"/>
    <cellStyle name="Normal 2 3 2 4 4" xfId="4141"/>
    <cellStyle name="Normal 2 3 2 4 4 2" xfId="9435"/>
    <cellStyle name="Normal 2 3 2 4 5" xfId="9432"/>
    <cellStyle name="Normal 2 3 2 5" xfId="4142"/>
    <cellStyle name="Normal 2 3 2 5 2" xfId="4143"/>
    <cellStyle name="Normal 2 3 2 5 2 2" xfId="9437"/>
    <cellStyle name="Normal 2 3 2 5 3" xfId="4144"/>
    <cellStyle name="Normal 2 3 2 5 3 2" xfId="9438"/>
    <cellStyle name="Normal 2 3 2 5 4" xfId="4145"/>
    <cellStyle name="Normal 2 3 2 5 4 2" xfId="9439"/>
    <cellStyle name="Normal 2 3 2 5 5" xfId="9436"/>
    <cellStyle name="Normal 2 3 2 6" xfId="4146"/>
    <cellStyle name="Normal 2 3 2 6 2" xfId="4147"/>
    <cellStyle name="Normal 2 3 2 6 2 2" xfId="9441"/>
    <cellStyle name="Normal 2 3 2 6 3" xfId="4148"/>
    <cellStyle name="Normal 2 3 2 6 3 2" xfId="9442"/>
    <cellStyle name="Normal 2 3 2 6 4" xfId="4149"/>
    <cellStyle name="Normal 2 3 2 6 4 2" xfId="9443"/>
    <cellStyle name="Normal 2 3 2 6 5" xfId="9440"/>
    <cellStyle name="Normal 2 3 2 7" xfId="4150"/>
    <cellStyle name="Normal 2 3 2 7 2" xfId="9444"/>
    <cellStyle name="Normal 2 3 2 8" xfId="4151"/>
    <cellStyle name="Normal 2 3 2 8 2" xfId="9445"/>
    <cellStyle name="Normal 2 3 2 9" xfId="4152"/>
    <cellStyle name="Normal 2 3 2 9 2" xfId="9446"/>
    <cellStyle name="Normal 2 3 3" xfId="4153"/>
    <cellStyle name="Normal 2 3 3 2" xfId="4154"/>
    <cellStyle name="Normal 2 3 3 2 2" xfId="4155"/>
    <cellStyle name="Normal 2 3 3 2 2 2" xfId="4156"/>
    <cellStyle name="Normal 2 3 3 2 2 2 2" xfId="9450"/>
    <cellStyle name="Normal 2 3 3 2 2 3" xfId="4157"/>
    <cellStyle name="Normal 2 3 3 2 2 3 2" xfId="9451"/>
    <cellStyle name="Normal 2 3 3 2 2 4" xfId="4158"/>
    <cellStyle name="Normal 2 3 3 2 2 4 2" xfId="9452"/>
    <cellStyle name="Normal 2 3 3 2 2 5" xfId="9449"/>
    <cellStyle name="Normal 2 3 3 2 3" xfId="4159"/>
    <cellStyle name="Normal 2 3 3 2 3 2" xfId="4160"/>
    <cellStyle name="Normal 2 3 3 2 3 2 2" xfId="9454"/>
    <cellStyle name="Normal 2 3 3 2 3 3" xfId="4161"/>
    <cellStyle name="Normal 2 3 3 2 3 3 2" xfId="9455"/>
    <cellStyle name="Normal 2 3 3 2 3 4" xfId="4162"/>
    <cellStyle name="Normal 2 3 3 2 3 4 2" xfId="9456"/>
    <cellStyle name="Normal 2 3 3 2 3 5" xfId="9453"/>
    <cellStyle name="Normal 2 3 3 2 4" xfId="4163"/>
    <cellStyle name="Normal 2 3 3 2 4 2" xfId="9457"/>
    <cellStyle name="Normal 2 3 3 2 5" xfId="4164"/>
    <cellStyle name="Normal 2 3 3 2 5 2" xfId="9458"/>
    <cellStyle name="Normal 2 3 3 2 6" xfId="4165"/>
    <cellStyle name="Normal 2 3 3 2 6 2" xfId="9459"/>
    <cellStyle name="Normal 2 3 3 2 7" xfId="9448"/>
    <cellStyle name="Normal 2 3 3 3" xfId="4166"/>
    <cellStyle name="Normal 2 3 3 3 2" xfId="4167"/>
    <cellStyle name="Normal 2 3 3 3 2 2" xfId="9461"/>
    <cellStyle name="Normal 2 3 3 3 3" xfId="4168"/>
    <cellStyle name="Normal 2 3 3 3 3 2" xfId="9462"/>
    <cellStyle name="Normal 2 3 3 3 4" xfId="4169"/>
    <cellStyle name="Normal 2 3 3 3 4 2" xfId="9463"/>
    <cellStyle name="Normal 2 3 3 3 5" xfId="9460"/>
    <cellStyle name="Normal 2 3 3 4" xfId="4170"/>
    <cellStyle name="Normal 2 3 3 4 2" xfId="4171"/>
    <cellStyle name="Normal 2 3 3 4 2 2" xfId="9465"/>
    <cellStyle name="Normal 2 3 3 4 3" xfId="4172"/>
    <cellStyle name="Normal 2 3 3 4 3 2" xfId="9466"/>
    <cellStyle name="Normal 2 3 3 4 4" xfId="4173"/>
    <cellStyle name="Normal 2 3 3 4 4 2" xfId="9467"/>
    <cellStyle name="Normal 2 3 3 4 5" xfId="9464"/>
    <cellStyle name="Normal 2 3 3 5" xfId="4174"/>
    <cellStyle name="Normal 2 3 3 5 2" xfId="4175"/>
    <cellStyle name="Normal 2 3 3 5 2 2" xfId="9469"/>
    <cellStyle name="Normal 2 3 3 5 3" xfId="4176"/>
    <cellStyle name="Normal 2 3 3 5 3 2" xfId="9470"/>
    <cellStyle name="Normal 2 3 3 5 4" xfId="4177"/>
    <cellStyle name="Normal 2 3 3 5 4 2" xfId="9471"/>
    <cellStyle name="Normal 2 3 3 5 5" xfId="9468"/>
    <cellStyle name="Normal 2 3 3 6" xfId="4178"/>
    <cellStyle name="Normal 2 3 3 6 2" xfId="9472"/>
    <cellStyle name="Normal 2 3 3 7" xfId="4179"/>
    <cellStyle name="Normal 2 3 3 7 2" xfId="9473"/>
    <cellStyle name="Normal 2 3 3 8" xfId="4180"/>
    <cellStyle name="Normal 2 3 3 8 2" xfId="9474"/>
    <cellStyle name="Normal 2 3 3 9" xfId="9447"/>
    <cellStyle name="Normal 2 3 4" xfId="4181"/>
    <cellStyle name="Normal 2 3 4 2" xfId="4182"/>
    <cellStyle name="Normal 2 3 4 2 2" xfId="4183"/>
    <cellStyle name="Normal 2 3 4 2 2 2" xfId="9477"/>
    <cellStyle name="Normal 2 3 4 2 3" xfId="4184"/>
    <cellStyle name="Normal 2 3 4 2 3 2" xfId="9478"/>
    <cellStyle name="Normal 2 3 4 2 4" xfId="4185"/>
    <cellStyle name="Normal 2 3 4 2 4 2" xfId="9479"/>
    <cellStyle name="Normal 2 3 4 2 5" xfId="9476"/>
    <cellStyle name="Normal 2 3 4 3" xfId="4186"/>
    <cellStyle name="Normal 2 3 4 3 2" xfId="4187"/>
    <cellStyle name="Normal 2 3 4 3 2 2" xfId="9481"/>
    <cellStyle name="Normal 2 3 4 3 3" xfId="4188"/>
    <cellStyle name="Normal 2 3 4 3 3 2" xfId="9482"/>
    <cellStyle name="Normal 2 3 4 3 4" xfId="4189"/>
    <cellStyle name="Normal 2 3 4 3 4 2" xfId="9483"/>
    <cellStyle name="Normal 2 3 4 3 5" xfId="9480"/>
    <cellStyle name="Normal 2 3 4 4" xfId="4190"/>
    <cellStyle name="Normal 2 3 4 4 2" xfId="4191"/>
    <cellStyle name="Normal 2 3 4 4 2 2" xfId="9485"/>
    <cellStyle name="Normal 2 3 4 4 3" xfId="4192"/>
    <cellStyle name="Normal 2 3 4 4 3 2" xfId="9486"/>
    <cellStyle name="Normal 2 3 4 4 4" xfId="4193"/>
    <cellStyle name="Normal 2 3 4 4 4 2" xfId="9487"/>
    <cellStyle name="Normal 2 3 4 4 5" xfId="9484"/>
    <cellStyle name="Normal 2 3 4 5" xfId="4194"/>
    <cellStyle name="Normal 2 3 4 5 2" xfId="9488"/>
    <cellStyle name="Normal 2 3 4 6" xfId="4195"/>
    <cellStyle name="Normal 2 3 4 6 2" xfId="9489"/>
    <cellStyle name="Normal 2 3 4 7" xfId="4196"/>
    <cellStyle name="Normal 2 3 4 7 2" xfId="9490"/>
    <cellStyle name="Normal 2 3 4 8" xfId="9475"/>
    <cellStyle name="Normal 2 3 5" xfId="4197"/>
    <cellStyle name="Normal 2 3 5 2" xfId="4198"/>
    <cellStyle name="Normal 2 3 5 2 2" xfId="4199"/>
    <cellStyle name="Normal 2 3 5 2 2 2" xfId="9493"/>
    <cellStyle name="Normal 2 3 5 2 3" xfId="4200"/>
    <cellStyle name="Normal 2 3 5 2 3 2" xfId="9494"/>
    <cellStyle name="Normal 2 3 5 2 4" xfId="4201"/>
    <cellStyle name="Normal 2 3 5 2 4 2" xfId="9495"/>
    <cellStyle name="Normal 2 3 5 2 5" xfId="9492"/>
    <cellStyle name="Normal 2 3 5 3" xfId="4202"/>
    <cellStyle name="Normal 2 3 5 3 2" xfId="4203"/>
    <cellStyle name="Normal 2 3 5 3 2 2" xfId="9497"/>
    <cellStyle name="Normal 2 3 5 3 3" xfId="4204"/>
    <cellStyle name="Normal 2 3 5 3 3 2" xfId="9498"/>
    <cellStyle name="Normal 2 3 5 3 4" xfId="4205"/>
    <cellStyle name="Normal 2 3 5 3 4 2" xfId="9499"/>
    <cellStyle name="Normal 2 3 5 3 5" xfId="9496"/>
    <cellStyle name="Normal 2 3 5 4" xfId="4206"/>
    <cellStyle name="Normal 2 3 5 4 2" xfId="9500"/>
    <cellStyle name="Normal 2 3 5 5" xfId="4207"/>
    <cellStyle name="Normal 2 3 5 5 2" xfId="9501"/>
    <cellStyle name="Normal 2 3 5 6" xfId="4208"/>
    <cellStyle name="Normal 2 3 5 6 2" xfId="9502"/>
    <cellStyle name="Normal 2 3 5 7" xfId="9491"/>
    <cellStyle name="Normal 2 3 6" xfId="4209"/>
    <cellStyle name="Normal 2 3 6 2" xfId="4210"/>
    <cellStyle name="Normal 2 3 6 2 2" xfId="9504"/>
    <cellStyle name="Normal 2 3 6 3" xfId="4211"/>
    <cellStyle name="Normal 2 3 6 3 2" xfId="9505"/>
    <cellStyle name="Normal 2 3 6 4" xfId="4212"/>
    <cellStyle name="Normal 2 3 6 4 2" xfId="9506"/>
    <cellStyle name="Normal 2 3 6 5" xfId="9503"/>
    <cellStyle name="Normal 2 3 7" xfId="4213"/>
    <cellStyle name="Normal 2 3 7 2" xfId="4214"/>
    <cellStyle name="Normal 2 3 7 2 2" xfId="9508"/>
    <cellStyle name="Normal 2 3 7 3" xfId="4215"/>
    <cellStyle name="Normal 2 3 7 3 2" xfId="9509"/>
    <cellStyle name="Normal 2 3 7 4" xfId="4216"/>
    <cellStyle name="Normal 2 3 7 4 2" xfId="9510"/>
    <cellStyle name="Normal 2 3 7 5" xfId="9507"/>
    <cellStyle name="Normal 2 3 8" xfId="4217"/>
    <cellStyle name="Normal 2 3 8 2" xfId="4218"/>
    <cellStyle name="Normal 2 3 8 2 2" xfId="9512"/>
    <cellStyle name="Normal 2 3 8 3" xfId="4219"/>
    <cellStyle name="Normal 2 3 8 3 2" xfId="9513"/>
    <cellStyle name="Normal 2 3 8 4" xfId="4220"/>
    <cellStyle name="Normal 2 3 8 4 2" xfId="9514"/>
    <cellStyle name="Normal 2 3 8 5" xfId="9511"/>
    <cellStyle name="Normal 2 3 9" xfId="4221"/>
    <cellStyle name="Normal 2 3 9 2" xfId="9515"/>
    <cellStyle name="Normal 2 4" xfId="4222"/>
    <cellStyle name="Normal 2 4 10" xfId="4223"/>
    <cellStyle name="Normal 2 4 10 2" xfId="9517"/>
    <cellStyle name="Normal 2 4 11" xfId="9516"/>
    <cellStyle name="Normal 2 4 2" xfId="4224"/>
    <cellStyle name="Normal 2 4 2 2" xfId="4225"/>
    <cellStyle name="Normal 2 4 2 2 2" xfId="4226"/>
    <cellStyle name="Normal 2 4 2 2 2 2" xfId="9520"/>
    <cellStyle name="Normal 2 4 2 2 3" xfId="4227"/>
    <cellStyle name="Normal 2 4 2 2 3 2" xfId="9521"/>
    <cellStyle name="Normal 2 4 2 2 4" xfId="4228"/>
    <cellStyle name="Normal 2 4 2 2 4 2" xfId="9522"/>
    <cellStyle name="Normal 2 4 2 2 5" xfId="9519"/>
    <cellStyle name="Normal 2 4 2 3" xfId="4229"/>
    <cellStyle name="Normal 2 4 2 3 2" xfId="4230"/>
    <cellStyle name="Normal 2 4 2 3 2 2" xfId="9524"/>
    <cellStyle name="Normal 2 4 2 3 3" xfId="4231"/>
    <cellStyle name="Normal 2 4 2 3 3 2" xfId="9525"/>
    <cellStyle name="Normal 2 4 2 3 4" xfId="4232"/>
    <cellStyle name="Normal 2 4 2 3 4 2" xfId="9526"/>
    <cellStyle name="Normal 2 4 2 3 5" xfId="9523"/>
    <cellStyle name="Normal 2 4 2 4" xfId="4233"/>
    <cellStyle name="Normal 2 4 2 4 2" xfId="4234"/>
    <cellStyle name="Normal 2 4 2 4 2 2" xfId="9528"/>
    <cellStyle name="Normal 2 4 2 4 3" xfId="4235"/>
    <cellStyle name="Normal 2 4 2 4 3 2" xfId="9529"/>
    <cellStyle name="Normal 2 4 2 4 4" xfId="4236"/>
    <cellStyle name="Normal 2 4 2 4 4 2" xfId="9530"/>
    <cellStyle name="Normal 2 4 2 4 5" xfId="9527"/>
    <cellStyle name="Normal 2 4 2 5" xfId="4237"/>
    <cellStyle name="Normal 2 4 2 5 2" xfId="9531"/>
    <cellStyle name="Normal 2 4 2 6" xfId="4238"/>
    <cellStyle name="Normal 2 4 2 6 2" xfId="9532"/>
    <cellStyle name="Normal 2 4 2 7" xfId="4239"/>
    <cellStyle name="Normal 2 4 2 7 2" xfId="9533"/>
    <cellStyle name="Normal 2 4 2 8" xfId="9518"/>
    <cellStyle name="Normal 2 4 3" xfId="4240"/>
    <cellStyle name="Normal 2 4 3 2" xfId="4241"/>
    <cellStyle name="Normal 2 4 3 2 2" xfId="4242"/>
    <cellStyle name="Normal 2 4 3 2 2 2" xfId="9536"/>
    <cellStyle name="Normal 2 4 3 2 3" xfId="4243"/>
    <cellStyle name="Normal 2 4 3 2 3 2" xfId="9537"/>
    <cellStyle name="Normal 2 4 3 2 4" xfId="4244"/>
    <cellStyle name="Normal 2 4 3 2 4 2" xfId="9538"/>
    <cellStyle name="Normal 2 4 3 2 5" xfId="9535"/>
    <cellStyle name="Normal 2 4 3 3" xfId="4245"/>
    <cellStyle name="Normal 2 4 3 3 2" xfId="4246"/>
    <cellStyle name="Normal 2 4 3 3 2 2" xfId="9540"/>
    <cellStyle name="Normal 2 4 3 3 3" xfId="4247"/>
    <cellStyle name="Normal 2 4 3 3 3 2" xfId="9541"/>
    <cellStyle name="Normal 2 4 3 3 4" xfId="4248"/>
    <cellStyle name="Normal 2 4 3 3 4 2" xfId="9542"/>
    <cellStyle name="Normal 2 4 3 3 5" xfId="9539"/>
    <cellStyle name="Normal 2 4 3 4" xfId="4249"/>
    <cellStyle name="Normal 2 4 3 4 2" xfId="9543"/>
    <cellStyle name="Normal 2 4 3 5" xfId="4250"/>
    <cellStyle name="Normal 2 4 3 5 2" xfId="9544"/>
    <cellStyle name="Normal 2 4 3 6" xfId="4251"/>
    <cellStyle name="Normal 2 4 3 6 2" xfId="9545"/>
    <cellStyle name="Normal 2 4 3 7" xfId="9534"/>
    <cellStyle name="Normal 2 4 4" xfId="4252"/>
    <cellStyle name="Normal 2 4 4 2" xfId="4253"/>
    <cellStyle name="Normal 2 4 4 2 2" xfId="9547"/>
    <cellStyle name="Normal 2 4 4 3" xfId="4254"/>
    <cellStyle name="Normal 2 4 4 3 2" xfId="9548"/>
    <cellStyle name="Normal 2 4 4 4" xfId="4255"/>
    <cellStyle name="Normal 2 4 4 4 2" xfId="9549"/>
    <cellStyle name="Normal 2 4 4 5" xfId="9546"/>
    <cellStyle name="Normal 2 4 5" xfId="4256"/>
    <cellStyle name="Normal 2 4 5 2" xfId="4257"/>
    <cellStyle name="Normal 2 4 5 2 2" xfId="9551"/>
    <cellStyle name="Normal 2 4 5 3" xfId="4258"/>
    <cellStyle name="Normal 2 4 5 3 2" xfId="9552"/>
    <cellStyle name="Normal 2 4 5 4" xfId="4259"/>
    <cellStyle name="Normal 2 4 5 4 2" xfId="9553"/>
    <cellStyle name="Normal 2 4 5 5" xfId="9550"/>
    <cellStyle name="Normal 2 4 6" xfId="4260"/>
    <cellStyle name="Normal 2 4 6 2" xfId="4261"/>
    <cellStyle name="Normal 2 4 6 2 2" xfId="9555"/>
    <cellStyle name="Normal 2 4 6 3" xfId="4262"/>
    <cellStyle name="Normal 2 4 6 3 2" xfId="9556"/>
    <cellStyle name="Normal 2 4 6 4" xfId="4263"/>
    <cellStyle name="Normal 2 4 6 4 2" xfId="9557"/>
    <cellStyle name="Normal 2 4 6 5" xfId="9554"/>
    <cellStyle name="Normal 2 4 7" xfId="4264"/>
    <cellStyle name="Normal 2 4 7 2" xfId="9558"/>
    <cellStyle name="Normal 2 4 8" xfId="4265"/>
    <cellStyle name="Normal 2 4 8 2" xfId="9559"/>
    <cellStyle name="Normal 2 4 9" xfId="4266"/>
    <cellStyle name="Normal 2 4 9 2" xfId="9560"/>
    <cellStyle name="Normal 2 5" xfId="4267"/>
    <cellStyle name="Normal 2 5 2" xfId="4268"/>
    <cellStyle name="Normal 2 5 2 2" xfId="4269"/>
    <cellStyle name="Normal 2 5 2 2 2" xfId="4270"/>
    <cellStyle name="Normal 2 5 2 2 2 2" xfId="9564"/>
    <cellStyle name="Normal 2 5 2 2 3" xfId="4271"/>
    <cellStyle name="Normal 2 5 2 2 3 2" xfId="9565"/>
    <cellStyle name="Normal 2 5 2 2 4" xfId="4272"/>
    <cellStyle name="Normal 2 5 2 2 4 2" xfId="9566"/>
    <cellStyle name="Normal 2 5 2 2 5" xfId="9563"/>
    <cellStyle name="Normal 2 5 2 3" xfId="4273"/>
    <cellStyle name="Normal 2 5 2 3 2" xfId="4274"/>
    <cellStyle name="Normal 2 5 2 3 2 2" xfId="9568"/>
    <cellStyle name="Normal 2 5 2 3 3" xfId="4275"/>
    <cellStyle name="Normal 2 5 2 3 3 2" xfId="9569"/>
    <cellStyle name="Normal 2 5 2 3 4" xfId="4276"/>
    <cellStyle name="Normal 2 5 2 3 4 2" xfId="9570"/>
    <cellStyle name="Normal 2 5 2 3 5" xfId="9567"/>
    <cellStyle name="Normal 2 5 2 4" xfId="4277"/>
    <cellStyle name="Normal 2 5 2 4 2" xfId="9571"/>
    <cellStyle name="Normal 2 5 2 5" xfId="4278"/>
    <cellStyle name="Normal 2 5 2 5 2" xfId="9572"/>
    <cellStyle name="Normal 2 5 2 6" xfId="4279"/>
    <cellStyle name="Normal 2 5 2 6 2" xfId="9573"/>
    <cellStyle name="Normal 2 5 2 7" xfId="9562"/>
    <cellStyle name="Normal 2 5 3" xfId="4280"/>
    <cellStyle name="Normal 2 5 3 2" xfId="4281"/>
    <cellStyle name="Normal 2 5 3 2 2" xfId="9575"/>
    <cellStyle name="Normal 2 5 3 3" xfId="4282"/>
    <cellStyle name="Normal 2 5 3 3 2" xfId="9576"/>
    <cellStyle name="Normal 2 5 3 4" xfId="4283"/>
    <cellStyle name="Normal 2 5 3 4 2" xfId="9577"/>
    <cellStyle name="Normal 2 5 3 5" xfId="9574"/>
    <cellStyle name="Normal 2 5 4" xfId="4284"/>
    <cellStyle name="Normal 2 5 4 2" xfId="4285"/>
    <cellStyle name="Normal 2 5 4 2 2" xfId="9579"/>
    <cellStyle name="Normal 2 5 4 3" xfId="4286"/>
    <cellStyle name="Normal 2 5 4 3 2" xfId="9580"/>
    <cellStyle name="Normal 2 5 4 4" xfId="4287"/>
    <cellStyle name="Normal 2 5 4 4 2" xfId="9581"/>
    <cellStyle name="Normal 2 5 4 5" xfId="9578"/>
    <cellStyle name="Normal 2 5 5" xfId="4288"/>
    <cellStyle name="Normal 2 5 5 2" xfId="4289"/>
    <cellStyle name="Normal 2 5 5 2 2" xfId="9583"/>
    <cellStyle name="Normal 2 5 5 3" xfId="4290"/>
    <cellStyle name="Normal 2 5 5 3 2" xfId="9584"/>
    <cellStyle name="Normal 2 5 5 4" xfId="4291"/>
    <cellStyle name="Normal 2 5 5 4 2" xfId="9585"/>
    <cellStyle name="Normal 2 5 5 5" xfId="9582"/>
    <cellStyle name="Normal 2 5 6" xfId="4292"/>
    <cellStyle name="Normal 2 5 6 2" xfId="9586"/>
    <cellStyle name="Normal 2 5 7" xfId="4293"/>
    <cellStyle name="Normal 2 5 7 2" xfId="9587"/>
    <cellStyle name="Normal 2 5 8" xfId="4294"/>
    <cellStyle name="Normal 2 5 8 2" xfId="9588"/>
    <cellStyle name="Normal 2 5 9" xfId="9561"/>
    <cellStyle name="Normal 2 6" xfId="4295"/>
    <cellStyle name="Normal 2 6 2" xfId="4296"/>
    <cellStyle name="Normal 2 6 2 2" xfId="4297"/>
    <cellStyle name="Normal 2 6 2 2 2" xfId="9591"/>
    <cellStyle name="Normal 2 6 2 3" xfId="4298"/>
    <cellStyle name="Normal 2 6 2 3 2" xfId="9592"/>
    <cellStyle name="Normal 2 6 2 4" xfId="4299"/>
    <cellStyle name="Normal 2 6 2 4 2" xfId="9593"/>
    <cellStyle name="Normal 2 6 2 5" xfId="9590"/>
    <cellStyle name="Normal 2 6 3" xfId="4300"/>
    <cellStyle name="Normal 2 6 3 2" xfId="4301"/>
    <cellStyle name="Normal 2 6 3 2 2" xfId="9595"/>
    <cellStyle name="Normal 2 6 3 3" xfId="4302"/>
    <cellStyle name="Normal 2 6 3 3 2" xfId="9596"/>
    <cellStyle name="Normal 2 6 3 4" xfId="4303"/>
    <cellStyle name="Normal 2 6 3 4 2" xfId="9597"/>
    <cellStyle name="Normal 2 6 3 5" xfId="9594"/>
    <cellStyle name="Normal 2 6 4" xfId="4304"/>
    <cellStyle name="Normal 2 6 4 2" xfId="4305"/>
    <cellStyle name="Normal 2 6 4 2 2" xfId="9599"/>
    <cellStyle name="Normal 2 6 4 3" xfId="4306"/>
    <cellStyle name="Normal 2 6 4 3 2" xfId="9600"/>
    <cellStyle name="Normal 2 6 4 4" xfId="4307"/>
    <cellStyle name="Normal 2 6 4 4 2" xfId="9601"/>
    <cellStyle name="Normal 2 6 4 5" xfId="9598"/>
    <cellStyle name="Normal 2 6 5" xfId="4308"/>
    <cellStyle name="Normal 2 6 5 2" xfId="9602"/>
    <cellStyle name="Normal 2 6 6" xfId="4309"/>
    <cellStyle name="Normal 2 6 6 2" xfId="9603"/>
    <cellStyle name="Normal 2 6 7" xfId="4310"/>
    <cellStyle name="Normal 2 6 7 2" xfId="9604"/>
    <cellStyle name="Normal 2 6 8" xfId="9589"/>
    <cellStyle name="Normal 2 7" xfId="4311"/>
    <cellStyle name="Normal 2 7 2" xfId="4312"/>
    <cellStyle name="Normal 2 7 2 2" xfId="4313"/>
    <cellStyle name="Normal 2 7 2 2 2" xfId="9607"/>
    <cellStyle name="Normal 2 7 2 3" xfId="4314"/>
    <cellStyle name="Normal 2 7 2 3 2" xfId="9608"/>
    <cellStyle name="Normal 2 7 2 4" xfId="4315"/>
    <cellStyle name="Normal 2 7 2 4 2" xfId="9609"/>
    <cellStyle name="Normal 2 7 2 5" xfId="9606"/>
    <cellStyle name="Normal 2 7 3" xfId="4316"/>
    <cellStyle name="Normal 2 7 3 2" xfId="4317"/>
    <cellStyle name="Normal 2 7 3 2 2" xfId="9611"/>
    <cellStyle name="Normal 2 7 3 3" xfId="4318"/>
    <cellStyle name="Normal 2 7 3 3 2" xfId="9612"/>
    <cellStyle name="Normal 2 7 3 4" xfId="4319"/>
    <cellStyle name="Normal 2 7 3 4 2" xfId="9613"/>
    <cellStyle name="Normal 2 7 3 5" xfId="9610"/>
    <cellStyle name="Normal 2 7 4" xfId="4320"/>
    <cellStyle name="Normal 2 7 4 2" xfId="9614"/>
    <cellStyle name="Normal 2 7 5" xfId="4321"/>
    <cellStyle name="Normal 2 7 5 2" xfId="9615"/>
    <cellStyle name="Normal 2 7 6" xfId="4322"/>
    <cellStyle name="Normal 2 7 6 2" xfId="9616"/>
    <cellStyle name="Normal 2 7 7" xfId="9605"/>
    <cellStyle name="Normal 2 8" xfId="4323"/>
    <cellStyle name="Normal 2 8 2" xfId="4324"/>
    <cellStyle name="Normal 2 8 2 2" xfId="9618"/>
    <cellStyle name="Normal 2 8 3" xfId="4325"/>
    <cellStyle name="Normal 2 8 3 2" xfId="9619"/>
    <cellStyle name="Normal 2 8 4" xfId="4326"/>
    <cellStyle name="Normal 2 8 4 2" xfId="9620"/>
    <cellStyle name="Normal 2 8 5" xfId="9617"/>
    <cellStyle name="Normal 2 9" xfId="4327"/>
    <cellStyle name="Normal 2 9 2" xfId="4328"/>
    <cellStyle name="Normal 2 9 2 2" xfId="9622"/>
    <cellStyle name="Normal 2 9 3" xfId="4329"/>
    <cellStyle name="Normal 2 9 3 2" xfId="9623"/>
    <cellStyle name="Normal 2 9 4" xfId="4330"/>
    <cellStyle name="Normal 2 9 4 2" xfId="9624"/>
    <cellStyle name="Normal 2 9 5" xfId="9621"/>
    <cellStyle name="Normal 20" xfId="4331"/>
    <cellStyle name="Normal 20 2" xfId="9625"/>
    <cellStyle name="Normal 21" xfId="4332"/>
    <cellStyle name="Normal 21 2" xfId="9626"/>
    <cellStyle name="Normal 22" xfId="4333"/>
    <cellStyle name="Normal 22 2" xfId="9627"/>
    <cellStyle name="Normal 23" xfId="4334"/>
    <cellStyle name="Normal 23 2" xfId="9628"/>
    <cellStyle name="Normal 24" xfId="4335"/>
    <cellStyle name="Normal 24 2" xfId="9629"/>
    <cellStyle name="Normal 25" xfId="4336"/>
    <cellStyle name="Normal 25 2" xfId="9630"/>
    <cellStyle name="Normal 26" xfId="4337"/>
    <cellStyle name="Normal 26 2" xfId="9631"/>
    <cellStyle name="Normal 27" xfId="4338"/>
    <cellStyle name="Normal 27 2" xfId="9632"/>
    <cellStyle name="Normal 28" xfId="4339"/>
    <cellStyle name="Normal 28 2" xfId="9633"/>
    <cellStyle name="Normal 29" xfId="4340"/>
    <cellStyle name="Normal 29 2" xfId="9634"/>
    <cellStyle name="Normal 3" xfId="4341"/>
    <cellStyle name="Normal 3 10" xfId="4342"/>
    <cellStyle name="Normal 3 10 2" xfId="9636"/>
    <cellStyle name="Normal 3 11" xfId="4343"/>
    <cellStyle name="Normal 3 11 2" xfId="9637"/>
    <cellStyle name="Normal 3 12" xfId="4344"/>
    <cellStyle name="Normal 3 12 2" xfId="9638"/>
    <cellStyle name="Normal 3 13" xfId="4345"/>
    <cellStyle name="Normal 3 13 2" xfId="9639"/>
    <cellStyle name="Normal 3 14" xfId="4346"/>
    <cellStyle name="Normal 3 14 2" xfId="9640"/>
    <cellStyle name="Normal 3 15" xfId="9635"/>
    <cellStyle name="Normal 3 2" xfId="4347"/>
    <cellStyle name="Normal 3 2 10" xfId="4348"/>
    <cellStyle name="Normal 3 2 10 2" xfId="9642"/>
    <cellStyle name="Normal 3 2 11" xfId="4349"/>
    <cellStyle name="Normal 3 2 11 2" xfId="9643"/>
    <cellStyle name="Normal 3 2 12" xfId="4350"/>
    <cellStyle name="Normal 3 2 12 2" xfId="9644"/>
    <cellStyle name="Normal 3 2 13" xfId="4351"/>
    <cellStyle name="Normal 3 2 13 2" xfId="9645"/>
    <cellStyle name="Normal 3 2 14" xfId="9641"/>
    <cellStyle name="Normal 3 2 2" xfId="4352"/>
    <cellStyle name="Normal 3 2 2 10" xfId="9646"/>
    <cellStyle name="Normal 3 2 2 2" xfId="4353"/>
    <cellStyle name="Normal 3 2 2 2 2" xfId="4354"/>
    <cellStyle name="Normal 3 2 2 2 2 2" xfId="4355"/>
    <cellStyle name="Normal 3 2 2 2 2 2 2" xfId="9649"/>
    <cellStyle name="Normal 3 2 2 2 2 3" xfId="4356"/>
    <cellStyle name="Normal 3 2 2 2 2 3 2" xfId="9650"/>
    <cellStyle name="Normal 3 2 2 2 2 4" xfId="4357"/>
    <cellStyle name="Normal 3 2 2 2 2 4 2" xfId="9651"/>
    <cellStyle name="Normal 3 2 2 2 2 5" xfId="9648"/>
    <cellStyle name="Normal 3 2 2 2 3" xfId="4358"/>
    <cellStyle name="Normal 3 2 2 2 3 2" xfId="4359"/>
    <cellStyle name="Normal 3 2 2 2 3 2 2" xfId="9653"/>
    <cellStyle name="Normal 3 2 2 2 3 3" xfId="4360"/>
    <cellStyle name="Normal 3 2 2 2 3 3 2" xfId="9654"/>
    <cellStyle name="Normal 3 2 2 2 3 4" xfId="4361"/>
    <cellStyle name="Normal 3 2 2 2 3 4 2" xfId="9655"/>
    <cellStyle name="Normal 3 2 2 2 3 5" xfId="9652"/>
    <cellStyle name="Normal 3 2 2 2 4" xfId="4362"/>
    <cellStyle name="Normal 3 2 2 2 4 2" xfId="4363"/>
    <cellStyle name="Normal 3 2 2 2 4 2 2" xfId="9657"/>
    <cellStyle name="Normal 3 2 2 2 4 3" xfId="4364"/>
    <cellStyle name="Normal 3 2 2 2 4 3 2" xfId="9658"/>
    <cellStyle name="Normal 3 2 2 2 4 4" xfId="4365"/>
    <cellStyle name="Normal 3 2 2 2 4 4 2" xfId="9659"/>
    <cellStyle name="Normal 3 2 2 2 4 5" xfId="9656"/>
    <cellStyle name="Normal 3 2 2 2 5" xfId="4366"/>
    <cellStyle name="Normal 3 2 2 2 5 2" xfId="9660"/>
    <cellStyle name="Normal 3 2 2 2 6" xfId="4367"/>
    <cellStyle name="Normal 3 2 2 2 6 2" xfId="9661"/>
    <cellStyle name="Normal 3 2 2 2 7" xfId="4368"/>
    <cellStyle name="Normal 3 2 2 2 7 2" xfId="9662"/>
    <cellStyle name="Normal 3 2 2 2 8" xfId="9647"/>
    <cellStyle name="Normal 3 2 2 3" xfId="4369"/>
    <cellStyle name="Normal 3 2 2 3 2" xfId="4370"/>
    <cellStyle name="Normal 3 2 2 3 2 2" xfId="4371"/>
    <cellStyle name="Normal 3 2 2 3 2 2 2" xfId="9665"/>
    <cellStyle name="Normal 3 2 2 3 2 3" xfId="4372"/>
    <cellStyle name="Normal 3 2 2 3 2 3 2" xfId="9666"/>
    <cellStyle name="Normal 3 2 2 3 2 4" xfId="4373"/>
    <cellStyle name="Normal 3 2 2 3 2 4 2" xfId="9667"/>
    <cellStyle name="Normal 3 2 2 3 2 5" xfId="9664"/>
    <cellStyle name="Normal 3 2 2 3 3" xfId="4374"/>
    <cellStyle name="Normal 3 2 2 3 3 2" xfId="4375"/>
    <cellStyle name="Normal 3 2 2 3 3 2 2" xfId="9669"/>
    <cellStyle name="Normal 3 2 2 3 3 3" xfId="4376"/>
    <cellStyle name="Normal 3 2 2 3 3 3 2" xfId="9670"/>
    <cellStyle name="Normal 3 2 2 3 3 4" xfId="4377"/>
    <cellStyle name="Normal 3 2 2 3 3 4 2" xfId="9671"/>
    <cellStyle name="Normal 3 2 2 3 3 5" xfId="9668"/>
    <cellStyle name="Normal 3 2 2 3 4" xfId="4378"/>
    <cellStyle name="Normal 3 2 2 3 4 2" xfId="9672"/>
    <cellStyle name="Normal 3 2 2 3 5" xfId="4379"/>
    <cellStyle name="Normal 3 2 2 3 5 2" xfId="9673"/>
    <cellStyle name="Normal 3 2 2 3 6" xfId="4380"/>
    <cellStyle name="Normal 3 2 2 3 6 2" xfId="9674"/>
    <cellStyle name="Normal 3 2 2 3 7" xfId="9663"/>
    <cellStyle name="Normal 3 2 2 4" xfId="4381"/>
    <cellStyle name="Normal 3 2 2 4 2" xfId="4382"/>
    <cellStyle name="Normal 3 2 2 4 2 2" xfId="9676"/>
    <cellStyle name="Normal 3 2 2 4 3" xfId="4383"/>
    <cellStyle name="Normal 3 2 2 4 3 2" xfId="9677"/>
    <cellStyle name="Normal 3 2 2 4 4" xfId="4384"/>
    <cellStyle name="Normal 3 2 2 4 4 2" xfId="9678"/>
    <cellStyle name="Normal 3 2 2 4 5" xfId="9675"/>
    <cellStyle name="Normal 3 2 2 5" xfId="4385"/>
    <cellStyle name="Normal 3 2 2 5 2" xfId="4386"/>
    <cellStyle name="Normal 3 2 2 5 2 2" xfId="9680"/>
    <cellStyle name="Normal 3 2 2 5 3" xfId="4387"/>
    <cellStyle name="Normal 3 2 2 5 3 2" xfId="9681"/>
    <cellStyle name="Normal 3 2 2 5 4" xfId="4388"/>
    <cellStyle name="Normal 3 2 2 5 4 2" xfId="9682"/>
    <cellStyle name="Normal 3 2 2 5 5" xfId="9679"/>
    <cellStyle name="Normal 3 2 2 6" xfId="4389"/>
    <cellStyle name="Normal 3 2 2 6 2" xfId="4390"/>
    <cellStyle name="Normal 3 2 2 6 2 2" xfId="9684"/>
    <cellStyle name="Normal 3 2 2 6 3" xfId="4391"/>
    <cellStyle name="Normal 3 2 2 6 3 2" xfId="9685"/>
    <cellStyle name="Normal 3 2 2 6 4" xfId="4392"/>
    <cellStyle name="Normal 3 2 2 6 4 2" xfId="9686"/>
    <cellStyle name="Normal 3 2 2 6 5" xfId="9683"/>
    <cellStyle name="Normal 3 2 2 7" xfId="4393"/>
    <cellStyle name="Normal 3 2 2 7 2" xfId="9687"/>
    <cellStyle name="Normal 3 2 2 8" xfId="4394"/>
    <cellStyle name="Normal 3 2 2 8 2" xfId="9688"/>
    <cellStyle name="Normal 3 2 2 9" xfId="4395"/>
    <cellStyle name="Normal 3 2 2 9 2" xfId="9689"/>
    <cellStyle name="Normal 3 2 3" xfId="4396"/>
    <cellStyle name="Normal 3 2 3 2" xfId="4397"/>
    <cellStyle name="Normal 3 2 3 2 2" xfId="4398"/>
    <cellStyle name="Normal 3 2 3 2 2 2" xfId="4399"/>
    <cellStyle name="Normal 3 2 3 2 2 2 2" xfId="9693"/>
    <cellStyle name="Normal 3 2 3 2 2 3" xfId="4400"/>
    <cellStyle name="Normal 3 2 3 2 2 3 2" xfId="9694"/>
    <cellStyle name="Normal 3 2 3 2 2 4" xfId="4401"/>
    <cellStyle name="Normal 3 2 3 2 2 4 2" xfId="9695"/>
    <cellStyle name="Normal 3 2 3 2 2 5" xfId="9692"/>
    <cellStyle name="Normal 3 2 3 2 3" xfId="4402"/>
    <cellStyle name="Normal 3 2 3 2 3 2" xfId="4403"/>
    <cellStyle name="Normal 3 2 3 2 3 2 2" xfId="9697"/>
    <cellStyle name="Normal 3 2 3 2 3 3" xfId="4404"/>
    <cellStyle name="Normal 3 2 3 2 3 3 2" xfId="9698"/>
    <cellStyle name="Normal 3 2 3 2 3 4" xfId="4405"/>
    <cellStyle name="Normal 3 2 3 2 3 4 2" xfId="9699"/>
    <cellStyle name="Normal 3 2 3 2 3 5" xfId="9696"/>
    <cellStyle name="Normal 3 2 3 2 4" xfId="4406"/>
    <cellStyle name="Normal 3 2 3 2 4 2" xfId="9700"/>
    <cellStyle name="Normal 3 2 3 2 5" xfId="4407"/>
    <cellStyle name="Normal 3 2 3 2 5 2" xfId="9701"/>
    <cellStyle name="Normal 3 2 3 2 6" xfId="4408"/>
    <cellStyle name="Normal 3 2 3 2 6 2" xfId="9702"/>
    <cellStyle name="Normal 3 2 3 2 7" xfId="9691"/>
    <cellStyle name="Normal 3 2 3 3" xfId="4409"/>
    <cellStyle name="Normal 3 2 3 3 2" xfId="4410"/>
    <cellStyle name="Normal 3 2 3 3 2 2" xfId="9704"/>
    <cellStyle name="Normal 3 2 3 3 3" xfId="4411"/>
    <cellStyle name="Normal 3 2 3 3 3 2" xfId="9705"/>
    <cellStyle name="Normal 3 2 3 3 4" xfId="4412"/>
    <cellStyle name="Normal 3 2 3 3 4 2" xfId="9706"/>
    <cellStyle name="Normal 3 2 3 3 5" xfId="9703"/>
    <cellStyle name="Normal 3 2 3 4" xfId="4413"/>
    <cellStyle name="Normal 3 2 3 4 2" xfId="4414"/>
    <cellStyle name="Normal 3 2 3 4 2 2" xfId="9708"/>
    <cellStyle name="Normal 3 2 3 4 3" xfId="4415"/>
    <cellStyle name="Normal 3 2 3 4 3 2" xfId="9709"/>
    <cellStyle name="Normal 3 2 3 4 4" xfId="4416"/>
    <cellStyle name="Normal 3 2 3 4 4 2" xfId="9710"/>
    <cellStyle name="Normal 3 2 3 4 5" xfId="9707"/>
    <cellStyle name="Normal 3 2 3 5" xfId="4417"/>
    <cellStyle name="Normal 3 2 3 5 2" xfId="4418"/>
    <cellStyle name="Normal 3 2 3 5 2 2" xfId="9712"/>
    <cellStyle name="Normal 3 2 3 5 3" xfId="4419"/>
    <cellStyle name="Normal 3 2 3 5 3 2" xfId="9713"/>
    <cellStyle name="Normal 3 2 3 5 4" xfId="4420"/>
    <cellStyle name="Normal 3 2 3 5 4 2" xfId="9714"/>
    <cellStyle name="Normal 3 2 3 5 5" xfId="9711"/>
    <cellStyle name="Normal 3 2 3 6" xfId="4421"/>
    <cellStyle name="Normal 3 2 3 6 2" xfId="9715"/>
    <cellStyle name="Normal 3 2 3 7" xfId="4422"/>
    <cellStyle name="Normal 3 2 3 7 2" xfId="9716"/>
    <cellStyle name="Normal 3 2 3 8" xfId="4423"/>
    <cellStyle name="Normal 3 2 3 8 2" xfId="9717"/>
    <cellStyle name="Normal 3 2 3 9" xfId="9690"/>
    <cellStyle name="Normal 3 2 4" xfId="4424"/>
    <cellStyle name="Normal 3 2 4 2" xfId="4425"/>
    <cellStyle name="Normal 3 2 4 2 2" xfId="4426"/>
    <cellStyle name="Normal 3 2 4 2 2 2" xfId="9720"/>
    <cellStyle name="Normal 3 2 4 2 3" xfId="4427"/>
    <cellStyle name="Normal 3 2 4 2 3 2" xfId="9721"/>
    <cellStyle name="Normal 3 2 4 2 4" xfId="4428"/>
    <cellStyle name="Normal 3 2 4 2 4 2" xfId="9722"/>
    <cellStyle name="Normal 3 2 4 2 5" xfId="9719"/>
    <cellStyle name="Normal 3 2 4 3" xfId="4429"/>
    <cellStyle name="Normal 3 2 4 3 2" xfId="4430"/>
    <cellStyle name="Normal 3 2 4 3 2 2" xfId="9724"/>
    <cellStyle name="Normal 3 2 4 3 3" xfId="4431"/>
    <cellStyle name="Normal 3 2 4 3 3 2" xfId="9725"/>
    <cellStyle name="Normal 3 2 4 3 4" xfId="4432"/>
    <cellStyle name="Normal 3 2 4 3 4 2" xfId="9726"/>
    <cellStyle name="Normal 3 2 4 3 5" xfId="9723"/>
    <cellStyle name="Normal 3 2 4 4" xfId="4433"/>
    <cellStyle name="Normal 3 2 4 4 2" xfId="4434"/>
    <cellStyle name="Normal 3 2 4 4 2 2" xfId="9728"/>
    <cellStyle name="Normal 3 2 4 4 3" xfId="4435"/>
    <cellStyle name="Normal 3 2 4 4 3 2" xfId="9729"/>
    <cellStyle name="Normal 3 2 4 4 4" xfId="4436"/>
    <cellStyle name="Normal 3 2 4 4 4 2" xfId="9730"/>
    <cellStyle name="Normal 3 2 4 4 5" xfId="9727"/>
    <cellStyle name="Normal 3 2 4 5" xfId="4437"/>
    <cellStyle name="Normal 3 2 4 5 2" xfId="9731"/>
    <cellStyle name="Normal 3 2 4 6" xfId="4438"/>
    <cellStyle name="Normal 3 2 4 6 2" xfId="9732"/>
    <cellStyle name="Normal 3 2 4 7" xfId="4439"/>
    <cellStyle name="Normal 3 2 4 7 2" xfId="9733"/>
    <cellStyle name="Normal 3 2 4 8" xfId="9718"/>
    <cellStyle name="Normal 3 2 5" xfId="4440"/>
    <cellStyle name="Normal 3 2 5 2" xfId="4441"/>
    <cellStyle name="Normal 3 2 5 2 2" xfId="4442"/>
    <cellStyle name="Normal 3 2 5 2 2 2" xfId="9736"/>
    <cellStyle name="Normal 3 2 5 2 3" xfId="4443"/>
    <cellStyle name="Normal 3 2 5 2 3 2" xfId="9737"/>
    <cellStyle name="Normal 3 2 5 2 4" xfId="4444"/>
    <cellStyle name="Normal 3 2 5 2 4 2" xfId="9738"/>
    <cellStyle name="Normal 3 2 5 2 5" xfId="9735"/>
    <cellStyle name="Normal 3 2 5 3" xfId="4445"/>
    <cellStyle name="Normal 3 2 5 3 2" xfId="4446"/>
    <cellStyle name="Normal 3 2 5 3 2 2" xfId="9740"/>
    <cellStyle name="Normal 3 2 5 3 3" xfId="4447"/>
    <cellStyle name="Normal 3 2 5 3 3 2" xfId="9741"/>
    <cellStyle name="Normal 3 2 5 3 4" xfId="4448"/>
    <cellStyle name="Normal 3 2 5 3 4 2" xfId="9742"/>
    <cellStyle name="Normal 3 2 5 3 5" xfId="9739"/>
    <cellStyle name="Normal 3 2 5 4" xfId="4449"/>
    <cellStyle name="Normal 3 2 5 4 2" xfId="9743"/>
    <cellStyle name="Normal 3 2 5 5" xfId="4450"/>
    <cellStyle name="Normal 3 2 5 5 2" xfId="9744"/>
    <cellStyle name="Normal 3 2 5 6" xfId="4451"/>
    <cellStyle name="Normal 3 2 5 6 2" xfId="9745"/>
    <cellStyle name="Normal 3 2 5 7" xfId="9734"/>
    <cellStyle name="Normal 3 2 6" xfId="4452"/>
    <cellStyle name="Normal 3 2 6 2" xfId="4453"/>
    <cellStyle name="Normal 3 2 6 2 2" xfId="9747"/>
    <cellStyle name="Normal 3 2 6 3" xfId="4454"/>
    <cellStyle name="Normal 3 2 6 3 2" xfId="9748"/>
    <cellStyle name="Normal 3 2 6 4" xfId="4455"/>
    <cellStyle name="Normal 3 2 6 4 2" xfId="9749"/>
    <cellStyle name="Normal 3 2 6 5" xfId="9746"/>
    <cellStyle name="Normal 3 2 7" xfId="4456"/>
    <cellStyle name="Normal 3 2 7 2" xfId="4457"/>
    <cellStyle name="Normal 3 2 7 2 2" xfId="9751"/>
    <cellStyle name="Normal 3 2 7 3" xfId="4458"/>
    <cellStyle name="Normal 3 2 7 3 2" xfId="9752"/>
    <cellStyle name="Normal 3 2 7 4" xfId="4459"/>
    <cellStyle name="Normal 3 2 7 4 2" xfId="9753"/>
    <cellStyle name="Normal 3 2 7 5" xfId="9750"/>
    <cellStyle name="Normal 3 2 8" xfId="4460"/>
    <cellStyle name="Normal 3 2 8 2" xfId="4461"/>
    <cellStyle name="Normal 3 2 8 2 2" xfId="9755"/>
    <cellStyle name="Normal 3 2 8 3" xfId="4462"/>
    <cellStyle name="Normal 3 2 8 3 2" xfId="9756"/>
    <cellStyle name="Normal 3 2 8 4" xfId="4463"/>
    <cellStyle name="Normal 3 2 8 4 2" xfId="9757"/>
    <cellStyle name="Normal 3 2 8 5" xfId="9754"/>
    <cellStyle name="Normal 3 2 9" xfId="4464"/>
    <cellStyle name="Normal 3 2 9 2" xfId="9758"/>
    <cellStyle name="Normal 3 3" xfId="4465"/>
    <cellStyle name="Normal 3 3 10" xfId="9759"/>
    <cellStyle name="Normal 3 3 2" xfId="4466"/>
    <cellStyle name="Normal 3 3 2 2" xfId="4467"/>
    <cellStyle name="Normal 3 3 2 2 2" xfId="4468"/>
    <cellStyle name="Normal 3 3 2 2 2 2" xfId="9762"/>
    <cellStyle name="Normal 3 3 2 2 3" xfId="4469"/>
    <cellStyle name="Normal 3 3 2 2 3 2" xfId="9763"/>
    <cellStyle name="Normal 3 3 2 2 4" xfId="4470"/>
    <cellStyle name="Normal 3 3 2 2 4 2" xfId="9764"/>
    <cellStyle name="Normal 3 3 2 2 5" xfId="9761"/>
    <cellStyle name="Normal 3 3 2 3" xfId="4471"/>
    <cellStyle name="Normal 3 3 2 3 2" xfId="4472"/>
    <cellStyle name="Normal 3 3 2 3 2 2" xfId="9766"/>
    <cellStyle name="Normal 3 3 2 3 3" xfId="4473"/>
    <cellStyle name="Normal 3 3 2 3 3 2" xfId="9767"/>
    <cellStyle name="Normal 3 3 2 3 4" xfId="4474"/>
    <cellStyle name="Normal 3 3 2 3 4 2" xfId="9768"/>
    <cellStyle name="Normal 3 3 2 3 5" xfId="9765"/>
    <cellStyle name="Normal 3 3 2 4" xfId="4475"/>
    <cellStyle name="Normal 3 3 2 4 2" xfId="4476"/>
    <cellStyle name="Normal 3 3 2 4 2 2" xfId="9770"/>
    <cellStyle name="Normal 3 3 2 4 3" xfId="4477"/>
    <cellStyle name="Normal 3 3 2 4 3 2" xfId="9771"/>
    <cellStyle name="Normal 3 3 2 4 4" xfId="4478"/>
    <cellStyle name="Normal 3 3 2 4 4 2" xfId="9772"/>
    <cellStyle name="Normal 3 3 2 4 5" xfId="9769"/>
    <cellStyle name="Normal 3 3 2 5" xfId="4479"/>
    <cellStyle name="Normal 3 3 2 5 2" xfId="9773"/>
    <cellStyle name="Normal 3 3 2 6" xfId="4480"/>
    <cellStyle name="Normal 3 3 2 6 2" xfId="9774"/>
    <cellStyle name="Normal 3 3 2 7" xfId="4481"/>
    <cellStyle name="Normal 3 3 2 7 2" xfId="9775"/>
    <cellStyle name="Normal 3 3 2 8" xfId="9760"/>
    <cellStyle name="Normal 3 3 3" xfId="4482"/>
    <cellStyle name="Normal 3 3 3 2" xfId="4483"/>
    <cellStyle name="Normal 3 3 3 2 2" xfId="4484"/>
    <cellStyle name="Normal 3 3 3 2 2 2" xfId="9778"/>
    <cellStyle name="Normal 3 3 3 2 3" xfId="4485"/>
    <cellStyle name="Normal 3 3 3 2 3 2" xfId="9779"/>
    <cellStyle name="Normal 3 3 3 2 4" xfId="4486"/>
    <cellStyle name="Normal 3 3 3 2 4 2" xfId="9780"/>
    <cellStyle name="Normal 3 3 3 2 5" xfId="9777"/>
    <cellStyle name="Normal 3 3 3 3" xfId="4487"/>
    <cellStyle name="Normal 3 3 3 3 2" xfId="4488"/>
    <cellStyle name="Normal 3 3 3 3 2 2" xfId="9782"/>
    <cellStyle name="Normal 3 3 3 3 3" xfId="4489"/>
    <cellStyle name="Normal 3 3 3 3 3 2" xfId="9783"/>
    <cellStyle name="Normal 3 3 3 3 4" xfId="4490"/>
    <cellStyle name="Normal 3 3 3 3 4 2" xfId="9784"/>
    <cellStyle name="Normal 3 3 3 3 5" xfId="9781"/>
    <cellStyle name="Normal 3 3 3 4" xfId="4491"/>
    <cellStyle name="Normal 3 3 3 4 2" xfId="9785"/>
    <cellStyle name="Normal 3 3 3 5" xfId="4492"/>
    <cellStyle name="Normal 3 3 3 5 2" xfId="9786"/>
    <cellStyle name="Normal 3 3 3 6" xfId="4493"/>
    <cellStyle name="Normal 3 3 3 6 2" xfId="9787"/>
    <cellStyle name="Normal 3 3 3 7" xfId="9776"/>
    <cellStyle name="Normal 3 3 4" xfId="4494"/>
    <cellStyle name="Normal 3 3 4 2" xfId="4495"/>
    <cellStyle name="Normal 3 3 4 2 2" xfId="9789"/>
    <cellStyle name="Normal 3 3 4 3" xfId="4496"/>
    <cellStyle name="Normal 3 3 4 3 2" xfId="9790"/>
    <cellStyle name="Normal 3 3 4 4" xfId="4497"/>
    <cellStyle name="Normal 3 3 4 4 2" xfId="9791"/>
    <cellStyle name="Normal 3 3 4 5" xfId="9788"/>
    <cellStyle name="Normal 3 3 5" xfId="4498"/>
    <cellStyle name="Normal 3 3 5 2" xfId="4499"/>
    <cellStyle name="Normal 3 3 5 2 2" xfId="9793"/>
    <cellStyle name="Normal 3 3 5 3" xfId="4500"/>
    <cellStyle name="Normal 3 3 5 3 2" xfId="9794"/>
    <cellStyle name="Normal 3 3 5 4" xfId="4501"/>
    <cellStyle name="Normal 3 3 5 4 2" xfId="9795"/>
    <cellStyle name="Normal 3 3 5 5" xfId="9792"/>
    <cellStyle name="Normal 3 3 6" xfId="4502"/>
    <cellStyle name="Normal 3 3 6 2" xfId="4503"/>
    <cellStyle name="Normal 3 3 6 2 2" xfId="9797"/>
    <cellStyle name="Normal 3 3 6 3" xfId="4504"/>
    <cellStyle name="Normal 3 3 6 3 2" xfId="9798"/>
    <cellStyle name="Normal 3 3 6 4" xfId="4505"/>
    <cellStyle name="Normal 3 3 6 4 2" xfId="9799"/>
    <cellStyle name="Normal 3 3 6 5" xfId="9796"/>
    <cellStyle name="Normal 3 3 7" xfId="4506"/>
    <cellStyle name="Normal 3 3 7 2" xfId="9800"/>
    <cellStyle name="Normal 3 3 8" xfId="4507"/>
    <cellStyle name="Normal 3 3 8 2" xfId="9801"/>
    <cellStyle name="Normal 3 3 9" xfId="4508"/>
    <cellStyle name="Normal 3 3 9 2" xfId="9802"/>
    <cellStyle name="Normal 3 4" xfId="4509"/>
    <cellStyle name="Normal 3 4 2" xfId="4510"/>
    <cellStyle name="Normal 3 4 2 2" xfId="4511"/>
    <cellStyle name="Normal 3 4 2 2 2" xfId="4512"/>
    <cellStyle name="Normal 3 4 2 2 2 2" xfId="9806"/>
    <cellStyle name="Normal 3 4 2 2 3" xfId="4513"/>
    <cellStyle name="Normal 3 4 2 2 3 2" xfId="9807"/>
    <cellStyle name="Normal 3 4 2 2 4" xfId="4514"/>
    <cellStyle name="Normal 3 4 2 2 4 2" xfId="9808"/>
    <cellStyle name="Normal 3 4 2 2 5" xfId="9805"/>
    <cellStyle name="Normal 3 4 2 3" xfId="4515"/>
    <cellStyle name="Normal 3 4 2 3 2" xfId="4516"/>
    <cellStyle name="Normal 3 4 2 3 2 2" xfId="9810"/>
    <cellStyle name="Normal 3 4 2 3 3" xfId="4517"/>
    <cellStyle name="Normal 3 4 2 3 3 2" xfId="9811"/>
    <cellStyle name="Normal 3 4 2 3 4" xfId="4518"/>
    <cellStyle name="Normal 3 4 2 3 4 2" xfId="9812"/>
    <cellStyle name="Normal 3 4 2 3 5" xfId="9809"/>
    <cellStyle name="Normal 3 4 2 4" xfId="4519"/>
    <cellStyle name="Normal 3 4 2 4 2" xfId="9813"/>
    <cellStyle name="Normal 3 4 2 5" xfId="4520"/>
    <cellStyle name="Normal 3 4 2 5 2" xfId="9814"/>
    <cellStyle name="Normal 3 4 2 6" xfId="4521"/>
    <cellStyle name="Normal 3 4 2 6 2" xfId="9815"/>
    <cellStyle name="Normal 3 4 2 7" xfId="9804"/>
    <cellStyle name="Normal 3 4 3" xfId="4522"/>
    <cellStyle name="Normal 3 4 3 2" xfId="4523"/>
    <cellStyle name="Normal 3 4 3 2 2" xfId="9817"/>
    <cellStyle name="Normal 3 4 3 3" xfId="4524"/>
    <cellStyle name="Normal 3 4 3 3 2" xfId="9818"/>
    <cellStyle name="Normal 3 4 3 4" xfId="4525"/>
    <cellStyle name="Normal 3 4 3 4 2" xfId="9819"/>
    <cellStyle name="Normal 3 4 3 5" xfId="9816"/>
    <cellStyle name="Normal 3 4 4" xfId="4526"/>
    <cellStyle name="Normal 3 4 4 2" xfId="4527"/>
    <cellStyle name="Normal 3 4 4 2 2" xfId="9821"/>
    <cellStyle name="Normal 3 4 4 3" xfId="4528"/>
    <cellStyle name="Normal 3 4 4 3 2" xfId="9822"/>
    <cellStyle name="Normal 3 4 4 4" xfId="4529"/>
    <cellStyle name="Normal 3 4 4 4 2" xfId="9823"/>
    <cellStyle name="Normal 3 4 4 5" xfId="9820"/>
    <cellStyle name="Normal 3 4 5" xfId="4530"/>
    <cellStyle name="Normal 3 4 5 2" xfId="4531"/>
    <cellStyle name="Normal 3 4 5 2 2" xfId="9825"/>
    <cellStyle name="Normal 3 4 5 3" xfId="4532"/>
    <cellStyle name="Normal 3 4 5 3 2" xfId="9826"/>
    <cellStyle name="Normal 3 4 5 4" xfId="4533"/>
    <cellStyle name="Normal 3 4 5 4 2" xfId="9827"/>
    <cellStyle name="Normal 3 4 5 5" xfId="9824"/>
    <cellStyle name="Normal 3 4 6" xfId="4534"/>
    <cellStyle name="Normal 3 4 6 2" xfId="9828"/>
    <cellStyle name="Normal 3 4 7" xfId="4535"/>
    <cellStyle name="Normal 3 4 7 2" xfId="9829"/>
    <cellStyle name="Normal 3 4 8" xfId="4536"/>
    <cellStyle name="Normal 3 4 8 2" xfId="9830"/>
    <cellStyle name="Normal 3 4 9" xfId="9803"/>
    <cellStyle name="Normal 3 5" xfId="4537"/>
    <cellStyle name="Normal 3 5 2" xfId="4538"/>
    <cellStyle name="Normal 3 5 2 2" xfId="4539"/>
    <cellStyle name="Normal 3 5 2 2 2" xfId="9833"/>
    <cellStyle name="Normal 3 5 2 3" xfId="4540"/>
    <cellStyle name="Normal 3 5 2 3 2" xfId="9834"/>
    <cellStyle name="Normal 3 5 2 4" xfId="4541"/>
    <cellStyle name="Normal 3 5 2 4 2" xfId="9835"/>
    <cellStyle name="Normal 3 5 2 5" xfId="9832"/>
    <cellStyle name="Normal 3 5 3" xfId="4542"/>
    <cellStyle name="Normal 3 5 3 2" xfId="4543"/>
    <cellStyle name="Normal 3 5 3 2 2" xfId="9837"/>
    <cellStyle name="Normal 3 5 3 3" xfId="4544"/>
    <cellStyle name="Normal 3 5 3 3 2" xfId="9838"/>
    <cellStyle name="Normal 3 5 3 4" xfId="4545"/>
    <cellStyle name="Normal 3 5 3 4 2" xfId="9839"/>
    <cellStyle name="Normal 3 5 3 5" xfId="9836"/>
    <cellStyle name="Normal 3 5 4" xfId="4546"/>
    <cellStyle name="Normal 3 5 4 2" xfId="4547"/>
    <cellStyle name="Normal 3 5 4 2 2" xfId="9841"/>
    <cellStyle name="Normal 3 5 4 3" xfId="4548"/>
    <cellStyle name="Normal 3 5 4 3 2" xfId="9842"/>
    <cellStyle name="Normal 3 5 4 4" xfId="4549"/>
    <cellStyle name="Normal 3 5 4 4 2" xfId="9843"/>
    <cellStyle name="Normal 3 5 4 5" xfId="9840"/>
    <cellStyle name="Normal 3 5 5" xfId="4550"/>
    <cellStyle name="Normal 3 5 5 2" xfId="9844"/>
    <cellStyle name="Normal 3 5 6" xfId="4551"/>
    <cellStyle name="Normal 3 5 6 2" xfId="9845"/>
    <cellStyle name="Normal 3 5 7" xfId="4552"/>
    <cellStyle name="Normal 3 5 7 2" xfId="9846"/>
    <cellStyle name="Normal 3 5 8" xfId="9831"/>
    <cellStyle name="Normal 3 6" xfId="4553"/>
    <cellStyle name="Normal 3 6 2" xfId="4554"/>
    <cellStyle name="Normal 3 6 2 2" xfId="4555"/>
    <cellStyle name="Normal 3 6 2 2 2" xfId="9849"/>
    <cellStyle name="Normal 3 6 2 3" xfId="4556"/>
    <cellStyle name="Normal 3 6 2 3 2" xfId="9850"/>
    <cellStyle name="Normal 3 6 2 4" xfId="4557"/>
    <cellStyle name="Normal 3 6 2 4 2" xfId="9851"/>
    <cellStyle name="Normal 3 6 2 5" xfId="9848"/>
    <cellStyle name="Normal 3 6 3" xfId="4558"/>
    <cellStyle name="Normal 3 6 3 2" xfId="4559"/>
    <cellStyle name="Normal 3 6 3 2 2" xfId="9853"/>
    <cellStyle name="Normal 3 6 3 3" xfId="4560"/>
    <cellStyle name="Normal 3 6 3 3 2" xfId="9854"/>
    <cellStyle name="Normal 3 6 3 4" xfId="4561"/>
    <cellStyle name="Normal 3 6 3 4 2" xfId="9855"/>
    <cellStyle name="Normal 3 6 3 5" xfId="9852"/>
    <cellStyle name="Normal 3 6 4" xfId="4562"/>
    <cellStyle name="Normal 3 6 4 2" xfId="9856"/>
    <cellStyle name="Normal 3 6 5" xfId="4563"/>
    <cellStyle name="Normal 3 6 5 2" xfId="9857"/>
    <cellStyle name="Normal 3 6 6" xfId="4564"/>
    <cellStyle name="Normal 3 6 6 2" xfId="9858"/>
    <cellStyle name="Normal 3 6 7" xfId="9847"/>
    <cellStyle name="Normal 3 7" xfId="4565"/>
    <cellStyle name="Normal 3 7 2" xfId="4566"/>
    <cellStyle name="Normal 3 7 2 2" xfId="9860"/>
    <cellStyle name="Normal 3 7 3" xfId="4567"/>
    <cellStyle name="Normal 3 7 3 2" xfId="9861"/>
    <cellStyle name="Normal 3 7 4" xfId="4568"/>
    <cellStyle name="Normal 3 7 4 2" xfId="9862"/>
    <cellStyle name="Normal 3 7 5" xfId="9859"/>
    <cellStyle name="Normal 3 8" xfId="4569"/>
    <cellStyle name="Normal 3 8 2" xfId="4570"/>
    <cellStyle name="Normal 3 8 2 2" xfId="9864"/>
    <cellStyle name="Normal 3 8 3" xfId="4571"/>
    <cellStyle name="Normal 3 8 3 2" xfId="9865"/>
    <cellStyle name="Normal 3 8 4" xfId="4572"/>
    <cellStyle name="Normal 3 8 4 2" xfId="9866"/>
    <cellStyle name="Normal 3 8 5" xfId="9863"/>
    <cellStyle name="Normal 3 9" xfId="4573"/>
    <cellStyle name="Normal 3 9 2" xfId="4574"/>
    <cellStyle name="Normal 3 9 2 2" xfId="9868"/>
    <cellStyle name="Normal 3 9 3" xfId="4575"/>
    <cellStyle name="Normal 3 9 3 2" xfId="9869"/>
    <cellStyle name="Normal 3 9 4" xfId="4576"/>
    <cellStyle name="Normal 3 9 4 2" xfId="9870"/>
    <cellStyle name="Normal 3 9 5" xfId="9867"/>
    <cellStyle name="Normal 30" xfId="4577"/>
    <cellStyle name="Normal 30 2" xfId="9871"/>
    <cellStyle name="Normal 4" xfId="4578"/>
    <cellStyle name="Normal 4 10" xfId="4579"/>
    <cellStyle name="Normal 4 10 2" xfId="9873"/>
    <cellStyle name="Normal 4 11" xfId="4580"/>
    <cellStyle name="Normal 4 11 2" xfId="9874"/>
    <cellStyle name="Normal 4 12" xfId="4581"/>
    <cellStyle name="Normal 4 12 2" xfId="9875"/>
    <cellStyle name="Normal 4 13" xfId="9872"/>
    <cellStyle name="Normal 4 2" xfId="4582"/>
    <cellStyle name="Normal 4 2 10" xfId="9876"/>
    <cellStyle name="Normal 4 2 2" xfId="4583"/>
    <cellStyle name="Normal 4 2 2 2" xfId="4584"/>
    <cellStyle name="Normal 4 2 2 2 2" xfId="4585"/>
    <cellStyle name="Normal 4 2 2 2 2 2" xfId="9879"/>
    <cellStyle name="Normal 4 2 2 2 3" xfId="4586"/>
    <cellStyle name="Normal 4 2 2 2 3 2" xfId="9880"/>
    <cellStyle name="Normal 4 2 2 2 4" xfId="4587"/>
    <cellStyle name="Normal 4 2 2 2 4 2" xfId="9881"/>
    <cellStyle name="Normal 4 2 2 2 5" xfId="9878"/>
    <cellStyle name="Normal 4 2 2 3" xfId="4588"/>
    <cellStyle name="Normal 4 2 2 3 2" xfId="4589"/>
    <cellStyle name="Normal 4 2 2 3 2 2" xfId="9883"/>
    <cellStyle name="Normal 4 2 2 3 3" xfId="4590"/>
    <cellStyle name="Normal 4 2 2 3 3 2" xfId="9884"/>
    <cellStyle name="Normal 4 2 2 3 4" xfId="4591"/>
    <cellStyle name="Normal 4 2 2 3 4 2" xfId="9885"/>
    <cellStyle name="Normal 4 2 2 3 5" xfId="9882"/>
    <cellStyle name="Normal 4 2 2 4" xfId="4592"/>
    <cellStyle name="Normal 4 2 2 4 2" xfId="4593"/>
    <cellStyle name="Normal 4 2 2 4 2 2" xfId="9887"/>
    <cellStyle name="Normal 4 2 2 4 3" xfId="4594"/>
    <cellStyle name="Normal 4 2 2 4 3 2" xfId="9888"/>
    <cellStyle name="Normal 4 2 2 4 4" xfId="4595"/>
    <cellStyle name="Normal 4 2 2 4 4 2" xfId="9889"/>
    <cellStyle name="Normal 4 2 2 4 5" xfId="9886"/>
    <cellStyle name="Normal 4 2 2 5" xfId="4596"/>
    <cellStyle name="Normal 4 2 2 5 2" xfId="9890"/>
    <cellStyle name="Normal 4 2 2 6" xfId="4597"/>
    <cellStyle name="Normal 4 2 2 6 2" xfId="9891"/>
    <cellStyle name="Normal 4 2 2 7" xfId="4598"/>
    <cellStyle name="Normal 4 2 2 7 2" xfId="9892"/>
    <cellStyle name="Normal 4 2 2 8" xfId="9877"/>
    <cellStyle name="Normal 4 2 3" xfId="4599"/>
    <cellStyle name="Normal 4 2 3 2" xfId="4600"/>
    <cellStyle name="Normal 4 2 3 2 2" xfId="4601"/>
    <cellStyle name="Normal 4 2 3 2 2 2" xfId="9895"/>
    <cellStyle name="Normal 4 2 3 2 3" xfId="4602"/>
    <cellStyle name="Normal 4 2 3 2 3 2" xfId="9896"/>
    <cellStyle name="Normal 4 2 3 2 4" xfId="4603"/>
    <cellStyle name="Normal 4 2 3 2 4 2" xfId="9897"/>
    <cellStyle name="Normal 4 2 3 2 5" xfId="9894"/>
    <cellStyle name="Normal 4 2 3 3" xfId="4604"/>
    <cellStyle name="Normal 4 2 3 3 2" xfId="4605"/>
    <cellStyle name="Normal 4 2 3 3 2 2" xfId="9899"/>
    <cellStyle name="Normal 4 2 3 3 3" xfId="4606"/>
    <cellStyle name="Normal 4 2 3 3 3 2" xfId="9900"/>
    <cellStyle name="Normal 4 2 3 3 4" xfId="4607"/>
    <cellStyle name="Normal 4 2 3 3 4 2" xfId="9901"/>
    <cellStyle name="Normal 4 2 3 3 5" xfId="9898"/>
    <cellStyle name="Normal 4 2 3 4" xfId="4608"/>
    <cellStyle name="Normal 4 2 3 4 2" xfId="9902"/>
    <cellStyle name="Normal 4 2 3 5" xfId="4609"/>
    <cellStyle name="Normal 4 2 3 5 2" xfId="9903"/>
    <cellStyle name="Normal 4 2 3 6" xfId="4610"/>
    <cellStyle name="Normal 4 2 3 6 2" xfId="9904"/>
    <cellStyle name="Normal 4 2 3 7" xfId="9893"/>
    <cellStyle name="Normal 4 2 4" xfId="4611"/>
    <cellStyle name="Normal 4 2 4 2" xfId="4612"/>
    <cellStyle name="Normal 4 2 4 2 2" xfId="9906"/>
    <cellStyle name="Normal 4 2 4 3" xfId="4613"/>
    <cellStyle name="Normal 4 2 4 3 2" xfId="9907"/>
    <cellStyle name="Normal 4 2 4 4" xfId="4614"/>
    <cellStyle name="Normal 4 2 4 4 2" xfId="9908"/>
    <cellStyle name="Normal 4 2 4 5" xfId="9905"/>
    <cellStyle name="Normal 4 2 5" xfId="4615"/>
    <cellStyle name="Normal 4 2 5 2" xfId="4616"/>
    <cellStyle name="Normal 4 2 5 2 2" xfId="9910"/>
    <cellStyle name="Normal 4 2 5 3" xfId="4617"/>
    <cellStyle name="Normal 4 2 5 3 2" xfId="9911"/>
    <cellStyle name="Normal 4 2 5 4" xfId="4618"/>
    <cellStyle name="Normal 4 2 5 4 2" xfId="9912"/>
    <cellStyle name="Normal 4 2 5 5" xfId="9909"/>
    <cellStyle name="Normal 4 2 6" xfId="4619"/>
    <cellStyle name="Normal 4 2 6 2" xfId="4620"/>
    <cellStyle name="Normal 4 2 6 2 2" xfId="9914"/>
    <cellStyle name="Normal 4 2 6 3" xfId="4621"/>
    <cellStyle name="Normal 4 2 6 3 2" xfId="9915"/>
    <cellStyle name="Normal 4 2 6 4" xfId="4622"/>
    <cellStyle name="Normal 4 2 6 4 2" xfId="9916"/>
    <cellStyle name="Normal 4 2 6 5" xfId="9913"/>
    <cellStyle name="Normal 4 2 7" xfId="4623"/>
    <cellStyle name="Normal 4 2 7 2" xfId="9917"/>
    <cellStyle name="Normal 4 2 8" xfId="4624"/>
    <cellStyle name="Normal 4 2 8 2" xfId="9918"/>
    <cellStyle name="Normal 4 2 9" xfId="4625"/>
    <cellStyle name="Normal 4 2 9 2" xfId="9919"/>
    <cellStyle name="Normal 4 3" xfId="4626"/>
    <cellStyle name="Normal 4 3 2" xfId="4627"/>
    <cellStyle name="Normal 4 3 2 2" xfId="4628"/>
    <cellStyle name="Normal 4 3 2 2 2" xfId="4629"/>
    <cellStyle name="Normal 4 3 2 2 2 2" xfId="9923"/>
    <cellStyle name="Normal 4 3 2 2 3" xfId="4630"/>
    <cellStyle name="Normal 4 3 2 2 3 2" xfId="9924"/>
    <cellStyle name="Normal 4 3 2 2 4" xfId="4631"/>
    <cellStyle name="Normal 4 3 2 2 4 2" xfId="9925"/>
    <cellStyle name="Normal 4 3 2 2 5" xfId="9922"/>
    <cellStyle name="Normal 4 3 2 3" xfId="4632"/>
    <cellStyle name="Normal 4 3 2 3 2" xfId="4633"/>
    <cellStyle name="Normal 4 3 2 3 2 2" xfId="9927"/>
    <cellStyle name="Normal 4 3 2 3 3" xfId="4634"/>
    <cellStyle name="Normal 4 3 2 3 3 2" xfId="9928"/>
    <cellStyle name="Normal 4 3 2 3 4" xfId="4635"/>
    <cellStyle name="Normal 4 3 2 3 4 2" xfId="9929"/>
    <cellStyle name="Normal 4 3 2 3 5" xfId="9926"/>
    <cellStyle name="Normal 4 3 2 4" xfId="4636"/>
    <cellStyle name="Normal 4 3 2 4 2" xfId="9930"/>
    <cellStyle name="Normal 4 3 2 5" xfId="4637"/>
    <cellStyle name="Normal 4 3 2 5 2" xfId="9931"/>
    <cellStyle name="Normal 4 3 2 6" xfId="4638"/>
    <cellStyle name="Normal 4 3 2 6 2" xfId="9932"/>
    <cellStyle name="Normal 4 3 2 7" xfId="9921"/>
    <cellStyle name="Normal 4 3 3" xfId="4639"/>
    <cellStyle name="Normal 4 3 3 2" xfId="4640"/>
    <cellStyle name="Normal 4 3 3 2 2" xfId="9934"/>
    <cellStyle name="Normal 4 3 3 3" xfId="4641"/>
    <cellStyle name="Normal 4 3 3 3 2" xfId="9935"/>
    <cellStyle name="Normal 4 3 3 4" xfId="4642"/>
    <cellStyle name="Normal 4 3 3 4 2" xfId="9936"/>
    <cellStyle name="Normal 4 3 3 5" xfId="9933"/>
    <cellStyle name="Normal 4 3 4" xfId="4643"/>
    <cellStyle name="Normal 4 3 4 2" xfId="4644"/>
    <cellStyle name="Normal 4 3 4 2 2" xfId="9938"/>
    <cellStyle name="Normal 4 3 4 3" xfId="4645"/>
    <cellStyle name="Normal 4 3 4 3 2" xfId="9939"/>
    <cellStyle name="Normal 4 3 4 4" xfId="4646"/>
    <cellStyle name="Normal 4 3 4 4 2" xfId="9940"/>
    <cellStyle name="Normal 4 3 4 5" xfId="9937"/>
    <cellStyle name="Normal 4 3 5" xfId="4647"/>
    <cellStyle name="Normal 4 3 5 2" xfId="4648"/>
    <cellStyle name="Normal 4 3 5 2 2" xfId="9942"/>
    <cellStyle name="Normal 4 3 5 3" xfId="4649"/>
    <cellStyle name="Normal 4 3 5 3 2" xfId="9943"/>
    <cellStyle name="Normal 4 3 5 4" xfId="4650"/>
    <cellStyle name="Normal 4 3 5 4 2" xfId="9944"/>
    <cellStyle name="Normal 4 3 5 5" xfId="9941"/>
    <cellStyle name="Normal 4 3 6" xfId="4651"/>
    <cellStyle name="Normal 4 3 6 2" xfId="9945"/>
    <cellStyle name="Normal 4 3 7" xfId="4652"/>
    <cellStyle name="Normal 4 3 7 2" xfId="9946"/>
    <cellStyle name="Normal 4 3 8" xfId="4653"/>
    <cellStyle name="Normal 4 3 8 2" xfId="9947"/>
    <cellStyle name="Normal 4 3 9" xfId="9920"/>
    <cellStyle name="Normal 4 4" xfId="4654"/>
    <cellStyle name="Normal 4 4 2" xfId="4655"/>
    <cellStyle name="Normal 4 4 2 2" xfId="4656"/>
    <cellStyle name="Normal 4 4 2 2 2" xfId="9950"/>
    <cellStyle name="Normal 4 4 2 3" xfId="4657"/>
    <cellStyle name="Normal 4 4 2 3 2" xfId="9951"/>
    <cellStyle name="Normal 4 4 2 4" xfId="4658"/>
    <cellStyle name="Normal 4 4 2 4 2" xfId="9952"/>
    <cellStyle name="Normal 4 4 2 5" xfId="9949"/>
    <cellStyle name="Normal 4 4 3" xfId="4659"/>
    <cellStyle name="Normal 4 4 3 2" xfId="4660"/>
    <cellStyle name="Normal 4 4 3 2 2" xfId="9954"/>
    <cellStyle name="Normal 4 4 3 3" xfId="4661"/>
    <cellStyle name="Normal 4 4 3 3 2" xfId="9955"/>
    <cellStyle name="Normal 4 4 3 4" xfId="4662"/>
    <cellStyle name="Normal 4 4 3 4 2" xfId="9956"/>
    <cellStyle name="Normal 4 4 3 5" xfId="9953"/>
    <cellStyle name="Normal 4 4 4" xfId="4663"/>
    <cellStyle name="Normal 4 4 4 2" xfId="4664"/>
    <cellStyle name="Normal 4 4 4 2 2" xfId="9958"/>
    <cellStyle name="Normal 4 4 4 3" xfId="4665"/>
    <cellStyle name="Normal 4 4 4 3 2" xfId="9959"/>
    <cellStyle name="Normal 4 4 4 4" xfId="4666"/>
    <cellStyle name="Normal 4 4 4 4 2" xfId="9960"/>
    <cellStyle name="Normal 4 4 4 5" xfId="9957"/>
    <cellStyle name="Normal 4 4 5" xfId="4667"/>
    <cellStyle name="Normal 4 4 5 2" xfId="9961"/>
    <cellStyle name="Normal 4 4 6" xfId="4668"/>
    <cellStyle name="Normal 4 4 6 2" xfId="9962"/>
    <cellStyle name="Normal 4 4 7" xfId="4669"/>
    <cellStyle name="Normal 4 4 7 2" xfId="9963"/>
    <cellStyle name="Normal 4 4 8" xfId="9948"/>
    <cellStyle name="Normal 4 5" xfId="4670"/>
    <cellStyle name="Normal 4 5 2" xfId="4671"/>
    <cellStyle name="Normal 4 5 2 2" xfId="4672"/>
    <cellStyle name="Normal 4 5 2 2 2" xfId="9966"/>
    <cellStyle name="Normal 4 5 2 3" xfId="4673"/>
    <cellStyle name="Normal 4 5 2 3 2" xfId="9967"/>
    <cellStyle name="Normal 4 5 2 4" xfId="4674"/>
    <cellStyle name="Normal 4 5 2 4 2" xfId="9968"/>
    <cellStyle name="Normal 4 5 2 5" xfId="9965"/>
    <cellStyle name="Normal 4 5 3" xfId="4675"/>
    <cellStyle name="Normal 4 5 3 2" xfId="4676"/>
    <cellStyle name="Normal 4 5 3 2 2" xfId="9970"/>
    <cellStyle name="Normal 4 5 3 3" xfId="4677"/>
    <cellStyle name="Normal 4 5 3 3 2" xfId="9971"/>
    <cellStyle name="Normal 4 5 3 4" xfId="4678"/>
    <cellStyle name="Normal 4 5 3 4 2" xfId="9972"/>
    <cellStyle name="Normal 4 5 3 5" xfId="9969"/>
    <cellStyle name="Normal 4 5 4" xfId="4679"/>
    <cellStyle name="Normal 4 5 4 2" xfId="9973"/>
    <cellStyle name="Normal 4 5 5" xfId="4680"/>
    <cellStyle name="Normal 4 5 5 2" xfId="9974"/>
    <cellStyle name="Normal 4 5 6" xfId="4681"/>
    <cellStyle name="Normal 4 5 6 2" xfId="9975"/>
    <cellStyle name="Normal 4 5 7" xfId="9964"/>
    <cellStyle name="Normal 4 6" xfId="4682"/>
    <cellStyle name="Normal 4 6 2" xfId="4683"/>
    <cellStyle name="Normal 4 6 2 2" xfId="9977"/>
    <cellStyle name="Normal 4 6 3" xfId="4684"/>
    <cellStyle name="Normal 4 6 3 2" xfId="9978"/>
    <cellStyle name="Normal 4 6 4" xfId="4685"/>
    <cellStyle name="Normal 4 6 4 2" xfId="9979"/>
    <cellStyle name="Normal 4 6 5" xfId="9976"/>
    <cellStyle name="Normal 4 7" xfId="4686"/>
    <cellStyle name="Normal 4 7 2" xfId="9980"/>
    <cellStyle name="Normal 4 8" xfId="4687"/>
    <cellStyle name="Normal 4 8 2" xfId="9981"/>
    <cellStyle name="Normal 4 9" xfId="4688"/>
    <cellStyle name="Normal 4 9 2" xfId="9982"/>
    <cellStyle name="Normal 5" xfId="4689"/>
    <cellStyle name="Normal 5 10" xfId="4690"/>
    <cellStyle name="Normal 5 10 2" xfId="9984"/>
    <cellStyle name="Normal 5 11" xfId="4691"/>
    <cellStyle name="Normal 5 11 2" xfId="9985"/>
    <cellStyle name="Normal 5 12" xfId="4692"/>
    <cellStyle name="Normal 5 12 2" xfId="9986"/>
    <cellStyle name="Normal 5 13" xfId="4693"/>
    <cellStyle name="Normal 5 13 2" xfId="9987"/>
    <cellStyle name="Normal 5 14" xfId="9983"/>
    <cellStyle name="Normal 5 2" xfId="4694"/>
    <cellStyle name="Normal 5 2 10" xfId="9988"/>
    <cellStyle name="Normal 5 2 2" xfId="4695"/>
    <cellStyle name="Normal 5 2 2 2" xfId="4696"/>
    <cellStyle name="Normal 5 2 2 2 2" xfId="4697"/>
    <cellStyle name="Normal 5 2 2 2 2 2" xfId="9991"/>
    <cellStyle name="Normal 5 2 2 2 3" xfId="4698"/>
    <cellStyle name="Normal 5 2 2 2 3 2" xfId="9992"/>
    <cellStyle name="Normal 5 2 2 2 4" xfId="4699"/>
    <cellStyle name="Normal 5 2 2 2 4 2" xfId="9993"/>
    <cellStyle name="Normal 5 2 2 2 5" xfId="9990"/>
    <cellStyle name="Normal 5 2 2 3" xfId="4700"/>
    <cellStyle name="Normal 5 2 2 3 2" xfId="4701"/>
    <cellStyle name="Normal 5 2 2 3 2 2" xfId="9995"/>
    <cellStyle name="Normal 5 2 2 3 3" xfId="4702"/>
    <cellStyle name="Normal 5 2 2 3 3 2" xfId="9996"/>
    <cellStyle name="Normal 5 2 2 3 4" xfId="4703"/>
    <cellStyle name="Normal 5 2 2 3 4 2" xfId="9997"/>
    <cellStyle name="Normal 5 2 2 3 5" xfId="9994"/>
    <cellStyle name="Normal 5 2 2 4" xfId="4704"/>
    <cellStyle name="Normal 5 2 2 4 2" xfId="4705"/>
    <cellStyle name="Normal 5 2 2 4 2 2" xfId="9999"/>
    <cellStyle name="Normal 5 2 2 4 3" xfId="4706"/>
    <cellStyle name="Normal 5 2 2 4 3 2" xfId="10000"/>
    <cellStyle name="Normal 5 2 2 4 4" xfId="4707"/>
    <cellStyle name="Normal 5 2 2 4 4 2" xfId="10001"/>
    <cellStyle name="Normal 5 2 2 4 5" xfId="9998"/>
    <cellStyle name="Normal 5 2 2 5" xfId="4708"/>
    <cellStyle name="Normal 5 2 2 5 2" xfId="10002"/>
    <cellStyle name="Normal 5 2 2 6" xfId="4709"/>
    <cellStyle name="Normal 5 2 2 6 2" xfId="10003"/>
    <cellStyle name="Normal 5 2 2 7" xfId="4710"/>
    <cellStyle name="Normal 5 2 2 7 2" xfId="10004"/>
    <cellStyle name="Normal 5 2 2 8" xfId="9989"/>
    <cellStyle name="Normal 5 2 3" xfId="4711"/>
    <cellStyle name="Normal 5 2 3 2" xfId="4712"/>
    <cellStyle name="Normal 5 2 3 2 2" xfId="4713"/>
    <cellStyle name="Normal 5 2 3 2 2 2" xfId="10007"/>
    <cellStyle name="Normal 5 2 3 2 3" xfId="4714"/>
    <cellStyle name="Normal 5 2 3 2 3 2" xfId="10008"/>
    <cellStyle name="Normal 5 2 3 2 4" xfId="4715"/>
    <cellStyle name="Normal 5 2 3 2 4 2" xfId="10009"/>
    <cellStyle name="Normal 5 2 3 2 5" xfId="10006"/>
    <cellStyle name="Normal 5 2 3 3" xfId="4716"/>
    <cellStyle name="Normal 5 2 3 3 2" xfId="4717"/>
    <cellStyle name="Normal 5 2 3 3 2 2" xfId="10011"/>
    <cellStyle name="Normal 5 2 3 3 3" xfId="4718"/>
    <cellStyle name="Normal 5 2 3 3 3 2" xfId="10012"/>
    <cellStyle name="Normal 5 2 3 3 4" xfId="4719"/>
    <cellStyle name="Normal 5 2 3 3 4 2" xfId="10013"/>
    <cellStyle name="Normal 5 2 3 3 5" xfId="10010"/>
    <cellStyle name="Normal 5 2 3 4" xfId="4720"/>
    <cellStyle name="Normal 5 2 3 4 2" xfId="10014"/>
    <cellStyle name="Normal 5 2 3 5" xfId="4721"/>
    <cellStyle name="Normal 5 2 3 5 2" xfId="10015"/>
    <cellStyle name="Normal 5 2 3 6" xfId="4722"/>
    <cellStyle name="Normal 5 2 3 6 2" xfId="10016"/>
    <cellStyle name="Normal 5 2 3 7" xfId="10005"/>
    <cellStyle name="Normal 5 2 4" xfId="4723"/>
    <cellStyle name="Normal 5 2 4 2" xfId="4724"/>
    <cellStyle name="Normal 5 2 4 2 2" xfId="10018"/>
    <cellStyle name="Normal 5 2 4 3" xfId="4725"/>
    <cellStyle name="Normal 5 2 4 3 2" xfId="10019"/>
    <cellStyle name="Normal 5 2 4 4" xfId="4726"/>
    <cellStyle name="Normal 5 2 4 4 2" xfId="10020"/>
    <cellStyle name="Normal 5 2 4 5" xfId="10017"/>
    <cellStyle name="Normal 5 2 5" xfId="4727"/>
    <cellStyle name="Normal 5 2 5 2" xfId="4728"/>
    <cellStyle name="Normal 5 2 5 2 2" xfId="10022"/>
    <cellStyle name="Normal 5 2 5 3" xfId="4729"/>
    <cellStyle name="Normal 5 2 5 3 2" xfId="10023"/>
    <cellStyle name="Normal 5 2 5 4" xfId="4730"/>
    <cellStyle name="Normal 5 2 5 4 2" xfId="10024"/>
    <cellStyle name="Normal 5 2 5 5" xfId="10021"/>
    <cellStyle name="Normal 5 2 6" xfId="4731"/>
    <cellStyle name="Normal 5 2 6 2" xfId="4732"/>
    <cellStyle name="Normal 5 2 6 2 2" xfId="10026"/>
    <cellStyle name="Normal 5 2 6 3" xfId="4733"/>
    <cellStyle name="Normal 5 2 6 3 2" xfId="10027"/>
    <cellStyle name="Normal 5 2 6 4" xfId="4734"/>
    <cellStyle name="Normal 5 2 6 4 2" xfId="10028"/>
    <cellStyle name="Normal 5 2 6 5" xfId="10025"/>
    <cellStyle name="Normal 5 2 7" xfId="4735"/>
    <cellStyle name="Normal 5 2 7 2" xfId="10029"/>
    <cellStyle name="Normal 5 2 8" xfId="4736"/>
    <cellStyle name="Normal 5 2 8 2" xfId="10030"/>
    <cellStyle name="Normal 5 2 9" xfId="4737"/>
    <cellStyle name="Normal 5 2 9 2" xfId="10031"/>
    <cellStyle name="Normal 5 3" xfId="4738"/>
    <cellStyle name="Normal 5 3 2" xfId="4739"/>
    <cellStyle name="Normal 5 3 2 2" xfId="4740"/>
    <cellStyle name="Normal 5 3 2 2 2" xfId="4741"/>
    <cellStyle name="Normal 5 3 2 2 2 2" xfId="10035"/>
    <cellStyle name="Normal 5 3 2 2 3" xfId="4742"/>
    <cellStyle name="Normal 5 3 2 2 3 2" xfId="10036"/>
    <cellStyle name="Normal 5 3 2 2 4" xfId="4743"/>
    <cellStyle name="Normal 5 3 2 2 4 2" xfId="10037"/>
    <cellStyle name="Normal 5 3 2 2 5" xfId="10034"/>
    <cellStyle name="Normal 5 3 2 3" xfId="4744"/>
    <cellStyle name="Normal 5 3 2 3 2" xfId="4745"/>
    <cellStyle name="Normal 5 3 2 3 2 2" xfId="10039"/>
    <cellStyle name="Normal 5 3 2 3 3" xfId="4746"/>
    <cellStyle name="Normal 5 3 2 3 3 2" xfId="10040"/>
    <cellStyle name="Normal 5 3 2 3 4" xfId="4747"/>
    <cellStyle name="Normal 5 3 2 3 4 2" xfId="10041"/>
    <cellStyle name="Normal 5 3 2 3 5" xfId="10038"/>
    <cellStyle name="Normal 5 3 2 4" xfId="4748"/>
    <cellStyle name="Normal 5 3 2 4 2" xfId="10042"/>
    <cellStyle name="Normal 5 3 2 5" xfId="4749"/>
    <cellStyle name="Normal 5 3 2 5 2" xfId="10043"/>
    <cellStyle name="Normal 5 3 2 6" xfId="4750"/>
    <cellStyle name="Normal 5 3 2 6 2" xfId="10044"/>
    <cellStyle name="Normal 5 3 2 7" xfId="10033"/>
    <cellStyle name="Normal 5 3 3" xfId="4751"/>
    <cellStyle name="Normal 5 3 3 2" xfId="4752"/>
    <cellStyle name="Normal 5 3 3 2 2" xfId="10046"/>
    <cellStyle name="Normal 5 3 3 3" xfId="4753"/>
    <cellStyle name="Normal 5 3 3 3 2" xfId="10047"/>
    <cellStyle name="Normal 5 3 3 4" xfId="4754"/>
    <cellStyle name="Normal 5 3 3 4 2" xfId="10048"/>
    <cellStyle name="Normal 5 3 3 5" xfId="10045"/>
    <cellStyle name="Normal 5 3 4" xfId="4755"/>
    <cellStyle name="Normal 5 3 4 2" xfId="4756"/>
    <cellStyle name="Normal 5 3 4 2 2" xfId="10050"/>
    <cellStyle name="Normal 5 3 4 3" xfId="4757"/>
    <cellStyle name="Normal 5 3 4 3 2" xfId="10051"/>
    <cellStyle name="Normal 5 3 4 4" xfId="4758"/>
    <cellStyle name="Normal 5 3 4 4 2" xfId="10052"/>
    <cellStyle name="Normal 5 3 4 5" xfId="10049"/>
    <cellStyle name="Normal 5 3 5" xfId="4759"/>
    <cellStyle name="Normal 5 3 5 2" xfId="4760"/>
    <cellStyle name="Normal 5 3 5 2 2" xfId="10054"/>
    <cellStyle name="Normal 5 3 5 3" xfId="4761"/>
    <cellStyle name="Normal 5 3 5 3 2" xfId="10055"/>
    <cellStyle name="Normal 5 3 5 4" xfId="4762"/>
    <cellStyle name="Normal 5 3 5 4 2" xfId="10056"/>
    <cellStyle name="Normal 5 3 5 5" xfId="10053"/>
    <cellStyle name="Normal 5 3 6" xfId="4763"/>
    <cellStyle name="Normal 5 3 6 2" xfId="10057"/>
    <cellStyle name="Normal 5 3 7" xfId="4764"/>
    <cellStyle name="Normal 5 3 7 2" xfId="10058"/>
    <cellStyle name="Normal 5 3 8" xfId="4765"/>
    <cellStyle name="Normal 5 3 8 2" xfId="10059"/>
    <cellStyle name="Normal 5 3 9" xfId="10032"/>
    <cellStyle name="Normal 5 4" xfId="4766"/>
    <cellStyle name="Normal 5 4 2" xfId="4767"/>
    <cellStyle name="Normal 5 4 2 2" xfId="4768"/>
    <cellStyle name="Normal 5 4 2 2 2" xfId="10062"/>
    <cellStyle name="Normal 5 4 2 3" xfId="4769"/>
    <cellStyle name="Normal 5 4 2 3 2" xfId="10063"/>
    <cellStyle name="Normal 5 4 2 4" xfId="4770"/>
    <cellStyle name="Normal 5 4 2 4 2" xfId="10064"/>
    <cellStyle name="Normal 5 4 2 5" xfId="10061"/>
    <cellStyle name="Normal 5 4 3" xfId="4771"/>
    <cellStyle name="Normal 5 4 3 2" xfId="4772"/>
    <cellStyle name="Normal 5 4 3 2 2" xfId="10066"/>
    <cellStyle name="Normal 5 4 3 3" xfId="4773"/>
    <cellStyle name="Normal 5 4 3 3 2" xfId="10067"/>
    <cellStyle name="Normal 5 4 3 4" xfId="4774"/>
    <cellStyle name="Normal 5 4 3 4 2" xfId="10068"/>
    <cellStyle name="Normal 5 4 3 5" xfId="10065"/>
    <cellStyle name="Normal 5 4 4" xfId="4775"/>
    <cellStyle name="Normal 5 4 4 2" xfId="4776"/>
    <cellStyle name="Normal 5 4 4 2 2" xfId="10070"/>
    <cellStyle name="Normal 5 4 4 3" xfId="4777"/>
    <cellStyle name="Normal 5 4 4 3 2" xfId="10071"/>
    <cellStyle name="Normal 5 4 4 4" xfId="4778"/>
    <cellStyle name="Normal 5 4 4 4 2" xfId="10072"/>
    <cellStyle name="Normal 5 4 4 5" xfId="10069"/>
    <cellStyle name="Normal 5 4 5" xfId="4779"/>
    <cellStyle name="Normal 5 4 5 2" xfId="10073"/>
    <cellStyle name="Normal 5 4 6" xfId="4780"/>
    <cellStyle name="Normal 5 4 6 2" xfId="10074"/>
    <cellStyle name="Normal 5 4 7" xfId="4781"/>
    <cellStyle name="Normal 5 4 7 2" xfId="10075"/>
    <cellStyle name="Normal 5 4 8" xfId="10060"/>
    <cellStyle name="Normal 5 5" xfId="4782"/>
    <cellStyle name="Normal 5 5 2" xfId="4783"/>
    <cellStyle name="Normal 5 5 2 2" xfId="4784"/>
    <cellStyle name="Normal 5 5 2 2 2" xfId="10078"/>
    <cellStyle name="Normal 5 5 2 3" xfId="4785"/>
    <cellStyle name="Normal 5 5 2 3 2" xfId="10079"/>
    <cellStyle name="Normal 5 5 2 4" xfId="4786"/>
    <cellStyle name="Normal 5 5 2 4 2" xfId="10080"/>
    <cellStyle name="Normal 5 5 2 5" xfId="10077"/>
    <cellStyle name="Normal 5 5 3" xfId="4787"/>
    <cellStyle name="Normal 5 5 3 2" xfId="4788"/>
    <cellStyle name="Normal 5 5 3 2 2" xfId="10082"/>
    <cellStyle name="Normal 5 5 3 3" xfId="4789"/>
    <cellStyle name="Normal 5 5 3 3 2" xfId="10083"/>
    <cellStyle name="Normal 5 5 3 4" xfId="4790"/>
    <cellStyle name="Normal 5 5 3 4 2" xfId="10084"/>
    <cellStyle name="Normal 5 5 3 5" xfId="10081"/>
    <cellStyle name="Normal 5 5 4" xfId="4791"/>
    <cellStyle name="Normal 5 5 4 2" xfId="10085"/>
    <cellStyle name="Normal 5 5 5" xfId="4792"/>
    <cellStyle name="Normal 5 5 5 2" xfId="10086"/>
    <cellStyle name="Normal 5 5 6" xfId="4793"/>
    <cellStyle name="Normal 5 5 6 2" xfId="10087"/>
    <cellStyle name="Normal 5 5 7" xfId="10076"/>
    <cellStyle name="Normal 5 6" xfId="4794"/>
    <cellStyle name="Normal 5 6 2" xfId="4795"/>
    <cellStyle name="Normal 5 6 2 2" xfId="10089"/>
    <cellStyle name="Normal 5 6 3" xfId="4796"/>
    <cellStyle name="Normal 5 6 3 2" xfId="10090"/>
    <cellStyle name="Normal 5 6 4" xfId="4797"/>
    <cellStyle name="Normal 5 6 4 2" xfId="10091"/>
    <cellStyle name="Normal 5 6 5" xfId="10088"/>
    <cellStyle name="Normal 5 7" xfId="4798"/>
    <cellStyle name="Normal 5 7 2" xfId="4799"/>
    <cellStyle name="Normal 5 7 2 2" xfId="10093"/>
    <cellStyle name="Normal 5 7 3" xfId="4800"/>
    <cellStyle name="Normal 5 7 3 2" xfId="10094"/>
    <cellStyle name="Normal 5 7 4" xfId="4801"/>
    <cellStyle name="Normal 5 7 4 2" xfId="10095"/>
    <cellStyle name="Normal 5 7 5" xfId="10092"/>
    <cellStyle name="Normal 5 8" xfId="4802"/>
    <cellStyle name="Normal 5 8 2" xfId="4803"/>
    <cellStyle name="Normal 5 8 2 2" xfId="10097"/>
    <cellStyle name="Normal 5 8 3" xfId="4804"/>
    <cellStyle name="Normal 5 8 3 2" xfId="10098"/>
    <cellStyle name="Normal 5 8 4" xfId="4805"/>
    <cellStyle name="Normal 5 8 4 2" xfId="10099"/>
    <cellStyle name="Normal 5 8 5" xfId="10096"/>
    <cellStyle name="Normal 5 9" xfId="4806"/>
    <cellStyle name="Normal 5 9 2" xfId="10100"/>
    <cellStyle name="Normal 6" xfId="4807"/>
    <cellStyle name="Normal 6 2" xfId="4808"/>
    <cellStyle name="Normal 6 2 2" xfId="10102"/>
    <cellStyle name="Normal 6 3" xfId="4809"/>
    <cellStyle name="Normal 6 3 2" xfId="10103"/>
    <cellStyle name="Normal 6 4" xfId="10101"/>
    <cellStyle name="Normal 7" xfId="4810"/>
    <cellStyle name="Normal 7 2" xfId="4811"/>
    <cellStyle name="Normal 7 2 2" xfId="4812"/>
    <cellStyle name="Normal 7 2 2 2" xfId="10106"/>
    <cellStyle name="Normal 7 2 3" xfId="4813"/>
    <cellStyle name="Normal 7 2 3 2" xfId="10107"/>
    <cellStyle name="Normal 7 2 4" xfId="10105"/>
    <cellStyle name="Normal 7 3" xfId="4814"/>
    <cellStyle name="Normal 7 3 2" xfId="10108"/>
    <cellStyle name="Normal 7 4" xfId="4815"/>
    <cellStyle name="Normal 7 4 2" xfId="10109"/>
    <cellStyle name="Normal 7 5" xfId="4816"/>
    <cellStyle name="Normal 7 5 2" xfId="10110"/>
    <cellStyle name="Normal 7 6" xfId="4817"/>
    <cellStyle name="Normal 7 6 2" xfId="10111"/>
    <cellStyle name="Normal 7 7" xfId="10104"/>
    <cellStyle name="Normal 8" xfId="4818"/>
    <cellStyle name="Normal 8 10" xfId="4819"/>
    <cellStyle name="Normal 8 10 2" xfId="10113"/>
    <cellStyle name="Normal 8 11" xfId="4820"/>
    <cellStyle name="Normal 8 11 2" xfId="10114"/>
    <cellStyle name="Normal 8 12" xfId="10112"/>
    <cellStyle name="Normal 8 2" xfId="4821"/>
    <cellStyle name="Normal 8 2 2" xfId="4822"/>
    <cellStyle name="Normal 8 2 2 2" xfId="4823"/>
    <cellStyle name="Normal 8 2 2 2 2" xfId="10117"/>
    <cellStyle name="Normal 8 2 2 3" xfId="4824"/>
    <cellStyle name="Normal 8 2 2 3 2" xfId="10118"/>
    <cellStyle name="Normal 8 2 2 4" xfId="4825"/>
    <cellStyle name="Normal 8 2 2 4 2" xfId="10119"/>
    <cellStyle name="Normal 8 2 2 5" xfId="10116"/>
    <cellStyle name="Normal 8 2 3" xfId="4826"/>
    <cellStyle name="Normal 8 2 3 2" xfId="4827"/>
    <cellStyle name="Normal 8 2 3 2 2" xfId="10121"/>
    <cellStyle name="Normal 8 2 3 3" xfId="4828"/>
    <cellStyle name="Normal 8 2 3 3 2" xfId="10122"/>
    <cellStyle name="Normal 8 2 3 4" xfId="4829"/>
    <cellStyle name="Normal 8 2 3 4 2" xfId="10123"/>
    <cellStyle name="Normal 8 2 3 5" xfId="10120"/>
    <cellStyle name="Normal 8 2 4" xfId="4830"/>
    <cellStyle name="Normal 8 2 4 2" xfId="4831"/>
    <cellStyle name="Normal 8 2 4 2 2" xfId="10125"/>
    <cellStyle name="Normal 8 2 4 3" xfId="4832"/>
    <cellStyle name="Normal 8 2 4 3 2" xfId="10126"/>
    <cellStyle name="Normal 8 2 4 4" xfId="4833"/>
    <cellStyle name="Normal 8 2 4 4 2" xfId="10127"/>
    <cellStyle name="Normal 8 2 4 5" xfId="10124"/>
    <cellStyle name="Normal 8 2 5" xfId="4834"/>
    <cellStyle name="Normal 8 2 5 2" xfId="10128"/>
    <cellStyle name="Normal 8 2 6" xfId="4835"/>
    <cellStyle name="Normal 8 2 6 2" xfId="10129"/>
    <cellStyle name="Normal 8 2 7" xfId="4836"/>
    <cellStyle name="Normal 8 2 7 2" xfId="10130"/>
    <cellStyle name="Normal 8 2 8" xfId="10115"/>
    <cellStyle name="Normal 8 3" xfId="4837"/>
    <cellStyle name="Normal 8 3 2" xfId="4838"/>
    <cellStyle name="Normal 8 3 2 2" xfId="4839"/>
    <cellStyle name="Normal 8 3 2 2 2" xfId="10133"/>
    <cellStyle name="Normal 8 3 2 3" xfId="4840"/>
    <cellStyle name="Normal 8 3 2 3 2" xfId="10134"/>
    <cellStyle name="Normal 8 3 2 4" xfId="4841"/>
    <cellStyle name="Normal 8 3 2 4 2" xfId="10135"/>
    <cellStyle name="Normal 8 3 2 5" xfId="10132"/>
    <cellStyle name="Normal 8 3 3" xfId="4842"/>
    <cellStyle name="Normal 8 3 3 2" xfId="4843"/>
    <cellStyle name="Normal 8 3 3 2 2" xfId="10137"/>
    <cellStyle name="Normal 8 3 3 3" xfId="4844"/>
    <cellStyle name="Normal 8 3 3 3 2" xfId="10138"/>
    <cellStyle name="Normal 8 3 3 4" xfId="4845"/>
    <cellStyle name="Normal 8 3 3 4 2" xfId="10139"/>
    <cellStyle name="Normal 8 3 3 5" xfId="10136"/>
    <cellStyle name="Normal 8 3 4" xfId="4846"/>
    <cellStyle name="Normal 8 3 4 2" xfId="10140"/>
    <cellStyle name="Normal 8 3 5" xfId="4847"/>
    <cellStyle name="Normal 8 3 5 2" xfId="10141"/>
    <cellStyle name="Normal 8 3 6" xfId="4848"/>
    <cellStyle name="Normal 8 3 6 2" xfId="10142"/>
    <cellStyle name="Normal 8 3 7" xfId="10131"/>
    <cellStyle name="Normal 8 4" xfId="4849"/>
    <cellStyle name="Normal 8 4 2" xfId="4850"/>
    <cellStyle name="Normal 8 4 2 2" xfId="10144"/>
    <cellStyle name="Normal 8 4 3" xfId="4851"/>
    <cellStyle name="Normal 8 4 3 2" xfId="10145"/>
    <cellStyle name="Normal 8 4 4" xfId="4852"/>
    <cellStyle name="Normal 8 4 4 2" xfId="10146"/>
    <cellStyle name="Normal 8 4 5" xfId="10143"/>
    <cellStyle name="Normal 8 5" xfId="4853"/>
    <cellStyle name="Normal 8 5 2" xfId="4854"/>
    <cellStyle name="Normal 8 5 2 2" xfId="10148"/>
    <cellStyle name="Normal 8 5 3" xfId="4855"/>
    <cellStyle name="Normal 8 5 3 2" xfId="10149"/>
    <cellStyle name="Normal 8 5 4" xfId="4856"/>
    <cellStyle name="Normal 8 5 4 2" xfId="10150"/>
    <cellStyle name="Normal 8 5 5" xfId="10147"/>
    <cellStyle name="Normal 8 6" xfId="4857"/>
    <cellStyle name="Normal 8 6 2" xfId="4858"/>
    <cellStyle name="Normal 8 6 2 2" xfId="10152"/>
    <cellStyle name="Normal 8 6 3" xfId="4859"/>
    <cellStyle name="Normal 8 6 3 2" xfId="10153"/>
    <cellStyle name="Normal 8 6 4" xfId="4860"/>
    <cellStyle name="Normal 8 6 4 2" xfId="10154"/>
    <cellStyle name="Normal 8 6 5" xfId="10151"/>
    <cellStyle name="Normal 8 7" xfId="4861"/>
    <cellStyle name="Normal 8 7 2" xfId="10155"/>
    <cellStyle name="Normal 8 8" xfId="4862"/>
    <cellStyle name="Normal 8 8 2" xfId="10156"/>
    <cellStyle name="Normal 8 9" xfId="4863"/>
    <cellStyle name="Normal 8 9 2" xfId="10157"/>
    <cellStyle name="Normal 9" xfId="4864"/>
    <cellStyle name="Normal 9 2" xfId="4865"/>
    <cellStyle name="Normal 9 2 2" xfId="10159"/>
    <cellStyle name="Normal 9 3" xfId="4866"/>
    <cellStyle name="Normal 9 3 2" xfId="10160"/>
    <cellStyle name="Normal 9 4" xfId="10158"/>
    <cellStyle name="Note 2" xfId="4867"/>
    <cellStyle name="Note 2 10" xfId="4868"/>
    <cellStyle name="Note 2 10 2" xfId="4869"/>
    <cellStyle name="Note 2 10 2 2" xfId="10163"/>
    <cellStyle name="Note 2 10 3" xfId="4870"/>
    <cellStyle name="Note 2 10 3 2" xfId="10164"/>
    <cellStyle name="Note 2 10 4" xfId="4871"/>
    <cellStyle name="Note 2 10 4 2" xfId="10165"/>
    <cellStyle name="Note 2 10 5" xfId="10162"/>
    <cellStyle name="Note 2 11" xfId="4872"/>
    <cellStyle name="Note 2 11 2" xfId="4873"/>
    <cellStyle name="Note 2 11 2 2" xfId="10167"/>
    <cellStyle name="Note 2 11 3" xfId="4874"/>
    <cellStyle name="Note 2 11 3 2" xfId="10168"/>
    <cellStyle name="Note 2 11 4" xfId="4875"/>
    <cellStyle name="Note 2 11 4 2" xfId="10169"/>
    <cellStyle name="Note 2 11 5" xfId="10166"/>
    <cellStyle name="Note 2 12" xfId="4876"/>
    <cellStyle name="Note 2 12 2" xfId="10170"/>
    <cellStyle name="Note 2 13" xfId="4877"/>
    <cellStyle name="Note 2 13 2" xfId="10171"/>
    <cellStyle name="Note 2 14" xfId="4878"/>
    <cellStyle name="Note 2 14 2" xfId="10172"/>
    <cellStyle name="Note 2 15" xfId="10161"/>
    <cellStyle name="Note 2 2" xfId="4879"/>
    <cellStyle name="Note 2 2 10" xfId="4880"/>
    <cellStyle name="Note 2 2 10 2" xfId="10174"/>
    <cellStyle name="Note 2 2 11" xfId="4881"/>
    <cellStyle name="Note 2 2 11 2" xfId="10175"/>
    <cellStyle name="Note 2 2 12" xfId="10173"/>
    <cellStyle name="Note 2 2 2" xfId="4882"/>
    <cellStyle name="Note 2 2 2 10" xfId="10176"/>
    <cellStyle name="Note 2 2 2 2" xfId="4883"/>
    <cellStyle name="Note 2 2 2 2 2" xfId="4884"/>
    <cellStyle name="Note 2 2 2 2 2 2" xfId="4885"/>
    <cellStyle name="Note 2 2 2 2 2 2 2" xfId="10179"/>
    <cellStyle name="Note 2 2 2 2 2 3" xfId="4886"/>
    <cellStyle name="Note 2 2 2 2 2 3 2" xfId="10180"/>
    <cellStyle name="Note 2 2 2 2 2 4" xfId="4887"/>
    <cellStyle name="Note 2 2 2 2 2 4 2" xfId="10181"/>
    <cellStyle name="Note 2 2 2 2 2 5" xfId="10178"/>
    <cellStyle name="Note 2 2 2 2 3" xfId="4888"/>
    <cellStyle name="Note 2 2 2 2 3 2" xfId="4889"/>
    <cellStyle name="Note 2 2 2 2 3 2 2" xfId="10183"/>
    <cellStyle name="Note 2 2 2 2 3 3" xfId="4890"/>
    <cellStyle name="Note 2 2 2 2 3 3 2" xfId="10184"/>
    <cellStyle name="Note 2 2 2 2 3 4" xfId="4891"/>
    <cellStyle name="Note 2 2 2 2 3 4 2" xfId="10185"/>
    <cellStyle name="Note 2 2 2 2 3 5" xfId="10182"/>
    <cellStyle name="Note 2 2 2 2 4" xfId="4892"/>
    <cellStyle name="Note 2 2 2 2 4 2" xfId="4893"/>
    <cellStyle name="Note 2 2 2 2 4 2 2" xfId="10187"/>
    <cellStyle name="Note 2 2 2 2 4 3" xfId="4894"/>
    <cellStyle name="Note 2 2 2 2 4 3 2" xfId="10188"/>
    <cellStyle name="Note 2 2 2 2 4 4" xfId="4895"/>
    <cellStyle name="Note 2 2 2 2 4 4 2" xfId="10189"/>
    <cellStyle name="Note 2 2 2 2 4 5" xfId="10186"/>
    <cellStyle name="Note 2 2 2 2 5" xfId="4896"/>
    <cellStyle name="Note 2 2 2 2 5 2" xfId="10190"/>
    <cellStyle name="Note 2 2 2 2 6" xfId="4897"/>
    <cellStyle name="Note 2 2 2 2 6 2" xfId="10191"/>
    <cellStyle name="Note 2 2 2 2 7" xfId="4898"/>
    <cellStyle name="Note 2 2 2 2 7 2" xfId="10192"/>
    <cellStyle name="Note 2 2 2 2 8" xfId="10177"/>
    <cellStyle name="Note 2 2 2 3" xfId="4899"/>
    <cellStyle name="Note 2 2 2 3 2" xfId="4900"/>
    <cellStyle name="Note 2 2 2 3 2 2" xfId="4901"/>
    <cellStyle name="Note 2 2 2 3 2 2 2" xfId="10195"/>
    <cellStyle name="Note 2 2 2 3 2 3" xfId="4902"/>
    <cellStyle name="Note 2 2 2 3 2 3 2" xfId="10196"/>
    <cellStyle name="Note 2 2 2 3 2 4" xfId="4903"/>
    <cellStyle name="Note 2 2 2 3 2 4 2" xfId="10197"/>
    <cellStyle name="Note 2 2 2 3 2 5" xfId="10194"/>
    <cellStyle name="Note 2 2 2 3 3" xfId="4904"/>
    <cellStyle name="Note 2 2 2 3 3 2" xfId="4905"/>
    <cellStyle name="Note 2 2 2 3 3 2 2" xfId="10199"/>
    <cellStyle name="Note 2 2 2 3 3 3" xfId="4906"/>
    <cellStyle name="Note 2 2 2 3 3 3 2" xfId="10200"/>
    <cellStyle name="Note 2 2 2 3 3 4" xfId="4907"/>
    <cellStyle name="Note 2 2 2 3 3 4 2" xfId="10201"/>
    <cellStyle name="Note 2 2 2 3 3 5" xfId="10198"/>
    <cellStyle name="Note 2 2 2 3 4" xfId="4908"/>
    <cellStyle name="Note 2 2 2 3 4 2" xfId="10202"/>
    <cellStyle name="Note 2 2 2 3 5" xfId="4909"/>
    <cellStyle name="Note 2 2 2 3 5 2" xfId="10203"/>
    <cellStyle name="Note 2 2 2 3 6" xfId="4910"/>
    <cellStyle name="Note 2 2 2 3 6 2" xfId="10204"/>
    <cellStyle name="Note 2 2 2 3 7" xfId="10193"/>
    <cellStyle name="Note 2 2 2 4" xfId="4911"/>
    <cellStyle name="Note 2 2 2 4 2" xfId="4912"/>
    <cellStyle name="Note 2 2 2 4 2 2" xfId="10206"/>
    <cellStyle name="Note 2 2 2 4 3" xfId="4913"/>
    <cellStyle name="Note 2 2 2 4 3 2" xfId="10207"/>
    <cellStyle name="Note 2 2 2 4 4" xfId="4914"/>
    <cellStyle name="Note 2 2 2 4 4 2" xfId="10208"/>
    <cellStyle name="Note 2 2 2 4 5" xfId="10205"/>
    <cellStyle name="Note 2 2 2 5" xfId="4915"/>
    <cellStyle name="Note 2 2 2 5 2" xfId="4916"/>
    <cellStyle name="Note 2 2 2 5 2 2" xfId="10210"/>
    <cellStyle name="Note 2 2 2 5 3" xfId="4917"/>
    <cellStyle name="Note 2 2 2 5 3 2" xfId="10211"/>
    <cellStyle name="Note 2 2 2 5 4" xfId="4918"/>
    <cellStyle name="Note 2 2 2 5 4 2" xfId="10212"/>
    <cellStyle name="Note 2 2 2 5 5" xfId="10209"/>
    <cellStyle name="Note 2 2 2 6" xfId="4919"/>
    <cellStyle name="Note 2 2 2 6 2" xfId="4920"/>
    <cellStyle name="Note 2 2 2 6 2 2" xfId="10214"/>
    <cellStyle name="Note 2 2 2 6 3" xfId="4921"/>
    <cellStyle name="Note 2 2 2 6 3 2" xfId="10215"/>
    <cellStyle name="Note 2 2 2 6 4" xfId="4922"/>
    <cellStyle name="Note 2 2 2 6 4 2" xfId="10216"/>
    <cellStyle name="Note 2 2 2 6 5" xfId="10213"/>
    <cellStyle name="Note 2 2 2 7" xfId="4923"/>
    <cellStyle name="Note 2 2 2 7 2" xfId="10217"/>
    <cellStyle name="Note 2 2 2 8" xfId="4924"/>
    <cellStyle name="Note 2 2 2 8 2" xfId="10218"/>
    <cellStyle name="Note 2 2 2 9" xfId="4925"/>
    <cellStyle name="Note 2 2 2 9 2" xfId="10219"/>
    <cellStyle name="Note 2 2 3" xfId="4926"/>
    <cellStyle name="Note 2 2 3 2" xfId="4927"/>
    <cellStyle name="Note 2 2 3 2 2" xfId="4928"/>
    <cellStyle name="Note 2 2 3 2 2 2" xfId="4929"/>
    <cellStyle name="Note 2 2 3 2 2 2 2" xfId="10223"/>
    <cellStyle name="Note 2 2 3 2 2 3" xfId="4930"/>
    <cellStyle name="Note 2 2 3 2 2 3 2" xfId="10224"/>
    <cellStyle name="Note 2 2 3 2 2 4" xfId="4931"/>
    <cellStyle name="Note 2 2 3 2 2 4 2" xfId="10225"/>
    <cellStyle name="Note 2 2 3 2 2 5" xfId="10222"/>
    <cellStyle name="Note 2 2 3 2 3" xfId="4932"/>
    <cellStyle name="Note 2 2 3 2 3 2" xfId="4933"/>
    <cellStyle name="Note 2 2 3 2 3 2 2" xfId="10227"/>
    <cellStyle name="Note 2 2 3 2 3 3" xfId="4934"/>
    <cellStyle name="Note 2 2 3 2 3 3 2" xfId="10228"/>
    <cellStyle name="Note 2 2 3 2 3 4" xfId="4935"/>
    <cellStyle name="Note 2 2 3 2 3 4 2" xfId="10229"/>
    <cellStyle name="Note 2 2 3 2 3 5" xfId="10226"/>
    <cellStyle name="Note 2 2 3 2 4" xfId="4936"/>
    <cellStyle name="Note 2 2 3 2 4 2" xfId="10230"/>
    <cellStyle name="Note 2 2 3 2 5" xfId="4937"/>
    <cellStyle name="Note 2 2 3 2 5 2" xfId="10231"/>
    <cellStyle name="Note 2 2 3 2 6" xfId="4938"/>
    <cellStyle name="Note 2 2 3 2 6 2" xfId="10232"/>
    <cellStyle name="Note 2 2 3 2 7" xfId="10221"/>
    <cellStyle name="Note 2 2 3 3" xfId="4939"/>
    <cellStyle name="Note 2 2 3 3 2" xfId="4940"/>
    <cellStyle name="Note 2 2 3 3 2 2" xfId="10234"/>
    <cellStyle name="Note 2 2 3 3 3" xfId="4941"/>
    <cellStyle name="Note 2 2 3 3 3 2" xfId="10235"/>
    <cellStyle name="Note 2 2 3 3 4" xfId="4942"/>
    <cellStyle name="Note 2 2 3 3 4 2" xfId="10236"/>
    <cellStyle name="Note 2 2 3 3 5" xfId="10233"/>
    <cellStyle name="Note 2 2 3 4" xfId="4943"/>
    <cellStyle name="Note 2 2 3 4 2" xfId="4944"/>
    <cellStyle name="Note 2 2 3 4 2 2" xfId="10238"/>
    <cellStyle name="Note 2 2 3 4 3" xfId="4945"/>
    <cellStyle name="Note 2 2 3 4 3 2" xfId="10239"/>
    <cellStyle name="Note 2 2 3 4 4" xfId="4946"/>
    <cellStyle name="Note 2 2 3 4 4 2" xfId="10240"/>
    <cellStyle name="Note 2 2 3 4 5" xfId="10237"/>
    <cellStyle name="Note 2 2 3 5" xfId="4947"/>
    <cellStyle name="Note 2 2 3 5 2" xfId="4948"/>
    <cellStyle name="Note 2 2 3 5 2 2" xfId="10242"/>
    <cellStyle name="Note 2 2 3 5 3" xfId="4949"/>
    <cellStyle name="Note 2 2 3 5 3 2" xfId="10243"/>
    <cellStyle name="Note 2 2 3 5 4" xfId="4950"/>
    <cellStyle name="Note 2 2 3 5 4 2" xfId="10244"/>
    <cellStyle name="Note 2 2 3 5 5" xfId="10241"/>
    <cellStyle name="Note 2 2 3 6" xfId="4951"/>
    <cellStyle name="Note 2 2 3 6 2" xfId="10245"/>
    <cellStyle name="Note 2 2 3 7" xfId="4952"/>
    <cellStyle name="Note 2 2 3 7 2" xfId="10246"/>
    <cellStyle name="Note 2 2 3 8" xfId="4953"/>
    <cellStyle name="Note 2 2 3 8 2" xfId="10247"/>
    <cellStyle name="Note 2 2 3 9" xfId="10220"/>
    <cellStyle name="Note 2 2 4" xfId="4954"/>
    <cellStyle name="Note 2 2 4 2" xfId="4955"/>
    <cellStyle name="Note 2 2 4 2 2" xfId="4956"/>
    <cellStyle name="Note 2 2 4 2 2 2" xfId="10250"/>
    <cellStyle name="Note 2 2 4 2 3" xfId="4957"/>
    <cellStyle name="Note 2 2 4 2 3 2" xfId="10251"/>
    <cellStyle name="Note 2 2 4 2 4" xfId="4958"/>
    <cellStyle name="Note 2 2 4 2 4 2" xfId="10252"/>
    <cellStyle name="Note 2 2 4 2 5" xfId="10249"/>
    <cellStyle name="Note 2 2 4 3" xfId="4959"/>
    <cellStyle name="Note 2 2 4 3 2" xfId="4960"/>
    <cellStyle name="Note 2 2 4 3 2 2" xfId="10254"/>
    <cellStyle name="Note 2 2 4 3 3" xfId="4961"/>
    <cellStyle name="Note 2 2 4 3 3 2" xfId="10255"/>
    <cellStyle name="Note 2 2 4 3 4" xfId="4962"/>
    <cellStyle name="Note 2 2 4 3 4 2" xfId="10256"/>
    <cellStyle name="Note 2 2 4 3 5" xfId="10253"/>
    <cellStyle name="Note 2 2 4 4" xfId="4963"/>
    <cellStyle name="Note 2 2 4 4 2" xfId="4964"/>
    <cellStyle name="Note 2 2 4 4 2 2" xfId="10258"/>
    <cellStyle name="Note 2 2 4 4 3" xfId="4965"/>
    <cellStyle name="Note 2 2 4 4 3 2" xfId="10259"/>
    <cellStyle name="Note 2 2 4 4 4" xfId="4966"/>
    <cellStyle name="Note 2 2 4 4 4 2" xfId="10260"/>
    <cellStyle name="Note 2 2 4 4 5" xfId="10257"/>
    <cellStyle name="Note 2 2 4 5" xfId="4967"/>
    <cellStyle name="Note 2 2 4 5 2" xfId="10261"/>
    <cellStyle name="Note 2 2 4 6" xfId="4968"/>
    <cellStyle name="Note 2 2 4 6 2" xfId="10262"/>
    <cellStyle name="Note 2 2 4 7" xfId="4969"/>
    <cellStyle name="Note 2 2 4 7 2" xfId="10263"/>
    <cellStyle name="Note 2 2 4 8" xfId="10248"/>
    <cellStyle name="Note 2 2 5" xfId="4970"/>
    <cellStyle name="Note 2 2 5 2" xfId="4971"/>
    <cellStyle name="Note 2 2 5 2 2" xfId="4972"/>
    <cellStyle name="Note 2 2 5 2 2 2" xfId="10266"/>
    <cellStyle name="Note 2 2 5 2 3" xfId="4973"/>
    <cellStyle name="Note 2 2 5 2 3 2" xfId="10267"/>
    <cellStyle name="Note 2 2 5 2 4" xfId="4974"/>
    <cellStyle name="Note 2 2 5 2 4 2" xfId="10268"/>
    <cellStyle name="Note 2 2 5 2 5" xfId="10265"/>
    <cellStyle name="Note 2 2 5 3" xfId="4975"/>
    <cellStyle name="Note 2 2 5 3 2" xfId="4976"/>
    <cellStyle name="Note 2 2 5 3 2 2" xfId="10270"/>
    <cellStyle name="Note 2 2 5 3 3" xfId="4977"/>
    <cellStyle name="Note 2 2 5 3 3 2" xfId="10271"/>
    <cellStyle name="Note 2 2 5 3 4" xfId="4978"/>
    <cellStyle name="Note 2 2 5 3 4 2" xfId="10272"/>
    <cellStyle name="Note 2 2 5 3 5" xfId="10269"/>
    <cellStyle name="Note 2 2 5 4" xfId="4979"/>
    <cellStyle name="Note 2 2 5 4 2" xfId="10273"/>
    <cellStyle name="Note 2 2 5 5" xfId="4980"/>
    <cellStyle name="Note 2 2 5 5 2" xfId="10274"/>
    <cellStyle name="Note 2 2 5 6" xfId="4981"/>
    <cellStyle name="Note 2 2 5 6 2" xfId="10275"/>
    <cellStyle name="Note 2 2 5 7" xfId="10264"/>
    <cellStyle name="Note 2 2 6" xfId="4982"/>
    <cellStyle name="Note 2 2 6 2" xfId="4983"/>
    <cellStyle name="Note 2 2 6 2 2" xfId="10277"/>
    <cellStyle name="Note 2 2 6 3" xfId="4984"/>
    <cellStyle name="Note 2 2 6 3 2" xfId="10278"/>
    <cellStyle name="Note 2 2 6 4" xfId="4985"/>
    <cellStyle name="Note 2 2 6 4 2" xfId="10279"/>
    <cellStyle name="Note 2 2 6 5" xfId="10276"/>
    <cellStyle name="Note 2 2 7" xfId="4986"/>
    <cellStyle name="Note 2 2 7 2" xfId="4987"/>
    <cellStyle name="Note 2 2 7 2 2" xfId="10281"/>
    <cellStyle name="Note 2 2 7 3" xfId="4988"/>
    <cellStyle name="Note 2 2 7 3 2" xfId="10282"/>
    <cellStyle name="Note 2 2 7 4" xfId="4989"/>
    <cellStyle name="Note 2 2 7 4 2" xfId="10283"/>
    <cellStyle name="Note 2 2 7 5" xfId="10280"/>
    <cellStyle name="Note 2 2 8" xfId="4990"/>
    <cellStyle name="Note 2 2 8 2" xfId="4991"/>
    <cellStyle name="Note 2 2 8 2 2" xfId="10285"/>
    <cellStyle name="Note 2 2 8 3" xfId="4992"/>
    <cellStyle name="Note 2 2 8 3 2" xfId="10286"/>
    <cellStyle name="Note 2 2 8 4" xfId="4993"/>
    <cellStyle name="Note 2 2 8 4 2" xfId="10287"/>
    <cellStyle name="Note 2 2 8 5" xfId="10284"/>
    <cellStyle name="Note 2 2 9" xfId="4994"/>
    <cellStyle name="Note 2 2 9 2" xfId="10288"/>
    <cellStyle name="Note 2 3" xfId="4995"/>
    <cellStyle name="Note 2 3 10" xfId="4996"/>
    <cellStyle name="Note 2 3 10 2" xfId="10290"/>
    <cellStyle name="Note 2 3 11" xfId="4997"/>
    <cellStyle name="Note 2 3 11 2" xfId="10291"/>
    <cellStyle name="Note 2 3 12" xfId="10289"/>
    <cellStyle name="Note 2 3 2" xfId="4998"/>
    <cellStyle name="Note 2 3 2 10" xfId="10292"/>
    <cellStyle name="Note 2 3 2 2" xfId="4999"/>
    <cellStyle name="Note 2 3 2 2 2" xfId="5000"/>
    <cellStyle name="Note 2 3 2 2 2 2" xfId="5001"/>
    <cellStyle name="Note 2 3 2 2 2 2 2" xfId="10295"/>
    <cellStyle name="Note 2 3 2 2 2 3" xfId="5002"/>
    <cellStyle name="Note 2 3 2 2 2 3 2" xfId="10296"/>
    <cellStyle name="Note 2 3 2 2 2 4" xfId="5003"/>
    <cellStyle name="Note 2 3 2 2 2 4 2" xfId="10297"/>
    <cellStyle name="Note 2 3 2 2 2 5" xfId="10294"/>
    <cellStyle name="Note 2 3 2 2 3" xfId="5004"/>
    <cellStyle name="Note 2 3 2 2 3 2" xfId="5005"/>
    <cellStyle name="Note 2 3 2 2 3 2 2" xfId="10299"/>
    <cellStyle name="Note 2 3 2 2 3 3" xfId="5006"/>
    <cellStyle name="Note 2 3 2 2 3 3 2" xfId="10300"/>
    <cellStyle name="Note 2 3 2 2 3 4" xfId="5007"/>
    <cellStyle name="Note 2 3 2 2 3 4 2" xfId="10301"/>
    <cellStyle name="Note 2 3 2 2 3 5" xfId="10298"/>
    <cellStyle name="Note 2 3 2 2 4" xfId="5008"/>
    <cellStyle name="Note 2 3 2 2 4 2" xfId="5009"/>
    <cellStyle name="Note 2 3 2 2 4 2 2" xfId="10303"/>
    <cellStyle name="Note 2 3 2 2 4 3" xfId="5010"/>
    <cellStyle name="Note 2 3 2 2 4 3 2" xfId="10304"/>
    <cellStyle name="Note 2 3 2 2 4 4" xfId="5011"/>
    <cellStyle name="Note 2 3 2 2 4 4 2" xfId="10305"/>
    <cellStyle name="Note 2 3 2 2 4 5" xfId="10302"/>
    <cellStyle name="Note 2 3 2 2 5" xfId="5012"/>
    <cellStyle name="Note 2 3 2 2 5 2" xfId="10306"/>
    <cellStyle name="Note 2 3 2 2 6" xfId="5013"/>
    <cellStyle name="Note 2 3 2 2 6 2" xfId="10307"/>
    <cellStyle name="Note 2 3 2 2 7" xfId="5014"/>
    <cellStyle name="Note 2 3 2 2 7 2" xfId="10308"/>
    <cellStyle name="Note 2 3 2 2 8" xfId="10293"/>
    <cellStyle name="Note 2 3 2 3" xfId="5015"/>
    <cellStyle name="Note 2 3 2 3 2" xfId="5016"/>
    <cellStyle name="Note 2 3 2 3 2 2" xfId="5017"/>
    <cellStyle name="Note 2 3 2 3 2 2 2" xfId="10311"/>
    <cellStyle name="Note 2 3 2 3 2 3" xfId="5018"/>
    <cellStyle name="Note 2 3 2 3 2 3 2" xfId="10312"/>
    <cellStyle name="Note 2 3 2 3 2 4" xfId="5019"/>
    <cellStyle name="Note 2 3 2 3 2 4 2" xfId="10313"/>
    <cellStyle name="Note 2 3 2 3 2 5" xfId="10310"/>
    <cellStyle name="Note 2 3 2 3 3" xfId="5020"/>
    <cellStyle name="Note 2 3 2 3 3 2" xfId="5021"/>
    <cellStyle name="Note 2 3 2 3 3 2 2" xfId="10315"/>
    <cellStyle name="Note 2 3 2 3 3 3" xfId="5022"/>
    <cellStyle name="Note 2 3 2 3 3 3 2" xfId="10316"/>
    <cellStyle name="Note 2 3 2 3 3 4" xfId="5023"/>
    <cellStyle name="Note 2 3 2 3 3 4 2" xfId="10317"/>
    <cellStyle name="Note 2 3 2 3 3 5" xfId="10314"/>
    <cellStyle name="Note 2 3 2 3 4" xfId="5024"/>
    <cellStyle name="Note 2 3 2 3 4 2" xfId="10318"/>
    <cellStyle name="Note 2 3 2 3 5" xfId="5025"/>
    <cellStyle name="Note 2 3 2 3 5 2" xfId="10319"/>
    <cellStyle name="Note 2 3 2 3 6" xfId="5026"/>
    <cellStyle name="Note 2 3 2 3 6 2" xfId="10320"/>
    <cellStyle name="Note 2 3 2 3 7" xfId="10309"/>
    <cellStyle name="Note 2 3 2 4" xfId="5027"/>
    <cellStyle name="Note 2 3 2 4 2" xfId="5028"/>
    <cellStyle name="Note 2 3 2 4 2 2" xfId="10322"/>
    <cellStyle name="Note 2 3 2 4 3" xfId="5029"/>
    <cellStyle name="Note 2 3 2 4 3 2" xfId="10323"/>
    <cellStyle name="Note 2 3 2 4 4" xfId="5030"/>
    <cellStyle name="Note 2 3 2 4 4 2" xfId="10324"/>
    <cellStyle name="Note 2 3 2 4 5" xfId="10321"/>
    <cellStyle name="Note 2 3 2 5" xfId="5031"/>
    <cellStyle name="Note 2 3 2 5 2" xfId="5032"/>
    <cellStyle name="Note 2 3 2 5 2 2" xfId="10326"/>
    <cellStyle name="Note 2 3 2 5 3" xfId="5033"/>
    <cellStyle name="Note 2 3 2 5 3 2" xfId="10327"/>
    <cellStyle name="Note 2 3 2 5 4" xfId="5034"/>
    <cellStyle name="Note 2 3 2 5 4 2" xfId="10328"/>
    <cellStyle name="Note 2 3 2 5 5" xfId="10325"/>
    <cellStyle name="Note 2 3 2 6" xfId="5035"/>
    <cellStyle name="Note 2 3 2 6 2" xfId="5036"/>
    <cellStyle name="Note 2 3 2 6 2 2" xfId="10330"/>
    <cellStyle name="Note 2 3 2 6 3" xfId="5037"/>
    <cellStyle name="Note 2 3 2 6 3 2" xfId="10331"/>
    <cellStyle name="Note 2 3 2 6 4" xfId="5038"/>
    <cellStyle name="Note 2 3 2 6 4 2" xfId="10332"/>
    <cellStyle name="Note 2 3 2 6 5" xfId="10329"/>
    <cellStyle name="Note 2 3 2 7" xfId="5039"/>
    <cellStyle name="Note 2 3 2 7 2" xfId="10333"/>
    <cellStyle name="Note 2 3 2 8" xfId="5040"/>
    <cellStyle name="Note 2 3 2 8 2" xfId="10334"/>
    <cellStyle name="Note 2 3 2 9" xfId="5041"/>
    <cellStyle name="Note 2 3 2 9 2" xfId="10335"/>
    <cellStyle name="Note 2 3 3" xfId="5042"/>
    <cellStyle name="Note 2 3 3 2" xfId="5043"/>
    <cellStyle name="Note 2 3 3 2 2" xfId="5044"/>
    <cellStyle name="Note 2 3 3 2 2 2" xfId="5045"/>
    <cellStyle name="Note 2 3 3 2 2 2 2" xfId="10339"/>
    <cellStyle name="Note 2 3 3 2 2 3" xfId="5046"/>
    <cellStyle name="Note 2 3 3 2 2 3 2" xfId="10340"/>
    <cellStyle name="Note 2 3 3 2 2 4" xfId="5047"/>
    <cellStyle name="Note 2 3 3 2 2 4 2" xfId="10341"/>
    <cellStyle name="Note 2 3 3 2 2 5" xfId="10338"/>
    <cellStyle name="Note 2 3 3 2 3" xfId="5048"/>
    <cellStyle name="Note 2 3 3 2 3 2" xfId="5049"/>
    <cellStyle name="Note 2 3 3 2 3 2 2" xfId="10343"/>
    <cellStyle name="Note 2 3 3 2 3 3" xfId="5050"/>
    <cellStyle name="Note 2 3 3 2 3 3 2" xfId="10344"/>
    <cellStyle name="Note 2 3 3 2 3 4" xfId="5051"/>
    <cellStyle name="Note 2 3 3 2 3 4 2" xfId="10345"/>
    <cellStyle name="Note 2 3 3 2 3 5" xfId="10342"/>
    <cellStyle name="Note 2 3 3 2 4" xfId="5052"/>
    <cellStyle name="Note 2 3 3 2 4 2" xfId="10346"/>
    <cellStyle name="Note 2 3 3 2 5" xfId="5053"/>
    <cellStyle name="Note 2 3 3 2 5 2" xfId="10347"/>
    <cellStyle name="Note 2 3 3 2 6" xfId="5054"/>
    <cellStyle name="Note 2 3 3 2 6 2" xfId="10348"/>
    <cellStyle name="Note 2 3 3 2 7" xfId="10337"/>
    <cellStyle name="Note 2 3 3 3" xfId="5055"/>
    <cellStyle name="Note 2 3 3 3 2" xfId="5056"/>
    <cellStyle name="Note 2 3 3 3 2 2" xfId="10350"/>
    <cellStyle name="Note 2 3 3 3 3" xfId="5057"/>
    <cellStyle name="Note 2 3 3 3 3 2" xfId="10351"/>
    <cellStyle name="Note 2 3 3 3 4" xfId="5058"/>
    <cellStyle name="Note 2 3 3 3 4 2" xfId="10352"/>
    <cellStyle name="Note 2 3 3 3 5" xfId="10349"/>
    <cellStyle name="Note 2 3 3 4" xfId="5059"/>
    <cellStyle name="Note 2 3 3 4 2" xfId="5060"/>
    <cellStyle name="Note 2 3 3 4 2 2" xfId="10354"/>
    <cellStyle name="Note 2 3 3 4 3" xfId="5061"/>
    <cellStyle name="Note 2 3 3 4 3 2" xfId="10355"/>
    <cellStyle name="Note 2 3 3 4 4" xfId="5062"/>
    <cellStyle name="Note 2 3 3 4 4 2" xfId="10356"/>
    <cellStyle name="Note 2 3 3 4 5" xfId="10353"/>
    <cellStyle name="Note 2 3 3 5" xfId="5063"/>
    <cellStyle name="Note 2 3 3 5 2" xfId="5064"/>
    <cellStyle name="Note 2 3 3 5 2 2" xfId="10358"/>
    <cellStyle name="Note 2 3 3 5 3" xfId="5065"/>
    <cellStyle name="Note 2 3 3 5 3 2" xfId="10359"/>
    <cellStyle name="Note 2 3 3 5 4" xfId="5066"/>
    <cellStyle name="Note 2 3 3 5 4 2" xfId="10360"/>
    <cellStyle name="Note 2 3 3 5 5" xfId="10357"/>
    <cellStyle name="Note 2 3 3 6" xfId="5067"/>
    <cellStyle name="Note 2 3 3 6 2" xfId="10361"/>
    <cellStyle name="Note 2 3 3 7" xfId="5068"/>
    <cellStyle name="Note 2 3 3 7 2" xfId="10362"/>
    <cellStyle name="Note 2 3 3 8" xfId="5069"/>
    <cellStyle name="Note 2 3 3 8 2" xfId="10363"/>
    <cellStyle name="Note 2 3 3 9" xfId="10336"/>
    <cellStyle name="Note 2 3 4" xfId="5070"/>
    <cellStyle name="Note 2 3 4 2" xfId="5071"/>
    <cellStyle name="Note 2 3 4 2 2" xfId="5072"/>
    <cellStyle name="Note 2 3 4 2 2 2" xfId="10366"/>
    <cellStyle name="Note 2 3 4 2 3" xfId="5073"/>
    <cellStyle name="Note 2 3 4 2 3 2" xfId="10367"/>
    <cellStyle name="Note 2 3 4 2 4" xfId="5074"/>
    <cellStyle name="Note 2 3 4 2 4 2" xfId="10368"/>
    <cellStyle name="Note 2 3 4 2 5" xfId="10365"/>
    <cellStyle name="Note 2 3 4 3" xfId="5075"/>
    <cellStyle name="Note 2 3 4 3 2" xfId="5076"/>
    <cellStyle name="Note 2 3 4 3 2 2" xfId="10370"/>
    <cellStyle name="Note 2 3 4 3 3" xfId="5077"/>
    <cellStyle name="Note 2 3 4 3 3 2" xfId="10371"/>
    <cellStyle name="Note 2 3 4 3 4" xfId="5078"/>
    <cellStyle name="Note 2 3 4 3 4 2" xfId="10372"/>
    <cellStyle name="Note 2 3 4 3 5" xfId="10369"/>
    <cellStyle name="Note 2 3 4 4" xfId="5079"/>
    <cellStyle name="Note 2 3 4 4 2" xfId="5080"/>
    <cellStyle name="Note 2 3 4 4 2 2" xfId="10374"/>
    <cellStyle name="Note 2 3 4 4 3" xfId="5081"/>
    <cellStyle name="Note 2 3 4 4 3 2" xfId="10375"/>
    <cellStyle name="Note 2 3 4 4 4" xfId="5082"/>
    <cellStyle name="Note 2 3 4 4 4 2" xfId="10376"/>
    <cellStyle name="Note 2 3 4 4 5" xfId="10373"/>
    <cellStyle name="Note 2 3 4 5" xfId="5083"/>
    <cellStyle name="Note 2 3 4 5 2" xfId="10377"/>
    <cellStyle name="Note 2 3 4 6" xfId="5084"/>
    <cellStyle name="Note 2 3 4 6 2" xfId="10378"/>
    <cellStyle name="Note 2 3 4 7" xfId="5085"/>
    <cellStyle name="Note 2 3 4 7 2" xfId="10379"/>
    <cellStyle name="Note 2 3 4 8" xfId="10364"/>
    <cellStyle name="Note 2 3 5" xfId="5086"/>
    <cellStyle name="Note 2 3 5 2" xfId="5087"/>
    <cellStyle name="Note 2 3 5 2 2" xfId="5088"/>
    <cellStyle name="Note 2 3 5 2 2 2" xfId="10382"/>
    <cellStyle name="Note 2 3 5 2 3" xfId="5089"/>
    <cellStyle name="Note 2 3 5 2 3 2" xfId="10383"/>
    <cellStyle name="Note 2 3 5 2 4" xfId="5090"/>
    <cellStyle name="Note 2 3 5 2 4 2" xfId="10384"/>
    <cellStyle name="Note 2 3 5 2 5" xfId="10381"/>
    <cellStyle name="Note 2 3 5 3" xfId="5091"/>
    <cellStyle name="Note 2 3 5 3 2" xfId="5092"/>
    <cellStyle name="Note 2 3 5 3 2 2" xfId="10386"/>
    <cellStyle name="Note 2 3 5 3 3" xfId="5093"/>
    <cellStyle name="Note 2 3 5 3 3 2" xfId="10387"/>
    <cellStyle name="Note 2 3 5 3 4" xfId="5094"/>
    <cellStyle name="Note 2 3 5 3 4 2" xfId="10388"/>
    <cellStyle name="Note 2 3 5 3 5" xfId="10385"/>
    <cellStyle name="Note 2 3 5 4" xfId="5095"/>
    <cellStyle name="Note 2 3 5 4 2" xfId="10389"/>
    <cellStyle name="Note 2 3 5 5" xfId="5096"/>
    <cellStyle name="Note 2 3 5 5 2" xfId="10390"/>
    <cellStyle name="Note 2 3 5 6" xfId="5097"/>
    <cellStyle name="Note 2 3 5 6 2" xfId="10391"/>
    <cellStyle name="Note 2 3 5 7" xfId="10380"/>
    <cellStyle name="Note 2 3 6" xfId="5098"/>
    <cellStyle name="Note 2 3 6 2" xfId="5099"/>
    <cellStyle name="Note 2 3 6 2 2" xfId="10393"/>
    <cellStyle name="Note 2 3 6 3" xfId="5100"/>
    <cellStyle name="Note 2 3 6 3 2" xfId="10394"/>
    <cellStyle name="Note 2 3 6 4" xfId="5101"/>
    <cellStyle name="Note 2 3 6 4 2" xfId="10395"/>
    <cellStyle name="Note 2 3 6 5" xfId="10392"/>
    <cellStyle name="Note 2 3 7" xfId="5102"/>
    <cellStyle name="Note 2 3 7 2" xfId="5103"/>
    <cellStyle name="Note 2 3 7 2 2" xfId="10397"/>
    <cellStyle name="Note 2 3 7 3" xfId="5104"/>
    <cellStyle name="Note 2 3 7 3 2" xfId="10398"/>
    <cellStyle name="Note 2 3 7 4" xfId="5105"/>
    <cellStyle name="Note 2 3 7 4 2" xfId="10399"/>
    <cellStyle name="Note 2 3 7 5" xfId="10396"/>
    <cellStyle name="Note 2 3 8" xfId="5106"/>
    <cellStyle name="Note 2 3 8 2" xfId="5107"/>
    <cellStyle name="Note 2 3 8 2 2" xfId="10401"/>
    <cellStyle name="Note 2 3 8 3" xfId="5108"/>
    <cellStyle name="Note 2 3 8 3 2" xfId="10402"/>
    <cellStyle name="Note 2 3 8 4" xfId="5109"/>
    <cellStyle name="Note 2 3 8 4 2" xfId="10403"/>
    <cellStyle name="Note 2 3 8 5" xfId="10400"/>
    <cellStyle name="Note 2 3 9" xfId="5110"/>
    <cellStyle name="Note 2 3 9 2" xfId="10404"/>
    <cellStyle name="Note 2 4" xfId="5111"/>
    <cellStyle name="Note 2 4 10" xfId="5112"/>
    <cellStyle name="Note 2 4 10 2" xfId="10406"/>
    <cellStyle name="Note 2 4 11" xfId="5113"/>
    <cellStyle name="Note 2 4 11 2" xfId="10407"/>
    <cellStyle name="Note 2 4 12" xfId="10405"/>
    <cellStyle name="Note 2 4 2" xfId="5114"/>
    <cellStyle name="Note 2 4 2 10" xfId="10408"/>
    <cellStyle name="Note 2 4 2 2" xfId="5115"/>
    <cellStyle name="Note 2 4 2 2 2" xfId="5116"/>
    <cellStyle name="Note 2 4 2 2 2 2" xfId="5117"/>
    <cellStyle name="Note 2 4 2 2 2 2 2" xfId="10411"/>
    <cellStyle name="Note 2 4 2 2 2 3" xfId="5118"/>
    <cellStyle name="Note 2 4 2 2 2 3 2" xfId="10412"/>
    <cellStyle name="Note 2 4 2 2 2 4" xfId="5119"/>
    <cellStyle name="Note 2 4 2 2 2 4 2" xfId="10413"/>
    <cellStyle name="Note 2 4 2 2 2 5" xfId="10410"/>
    <cellStyle name="Note 2 4 2 2 3" xfId="5120"/>
    <cellStyle name="Note 2 4 2 2 3 2" xfId="5121"/>
    <cellStyle name="Note 2 4 2 2 3 2 2" xfId="10415"/>
    <cellStyle name="Note 2 4 2 2 3 3" xfId="5122"/>
    <cellStyle name="Note 2 4 2 2 3 3 2" xfId="10416"/>
    <cellStyle name="Note 2 4 2 2 3 4" xfId="5123"/>
    <cellStyle name="Note 2 4 2 2 3 4 2" xfId="10417"/>
    <cellStyle name="Note 2 4 2 2 3 5" xfId="10414"/>
    <cellStyle name="Note 2 4 2 2 4" xfId="5124"/>
    <cellStyle name="Note 2 4 2 2 4 2" xfId="5125"/>
    <cellStyle name="Note 2 4 2 2 4 2 2" xfId="10419"/>
    <cellStyle name="Note 2 4 2 2 4 3" xfId="5126"/>
    <cellStyle name="Note 2 4 2 2 4 3 2" xfId="10420"/>
    <cellStyle name="Note 2 4 2 2 4 4" xfId="5127"/>
    <cellStyle name="Note 2 4 2 2 4 4 2" xfId="10421"/>
    <cellStyle name="Note 2 4 2 2 4 5" xfId="10418"/>
    <cellStyle name="Note 2 4 2 2 5" xfId="5128"/>
    <cellStyle name="Note 2 4 2 2 5 2" xfId="10422"/>
    <cellStyle name="Note 2 4 2 2 6" xfId="5129"/>
    <cellStyle name="Note 2 4 2 2 6 2" xfId="10423"/>
    <cellStyle name="Note 2 4 2 2 7" xfId="5130"/>
    <cellStyle name="Note 2 4 2 2 7 2" xfId="10424"/>
    <cellStyle name="Note 2 4 2 2 8" xfId="10409"/>
    <cellStyle name="Note 2 4 2 3" xfId="5131"/>
    <cellStyle name="Note 2 4 2 3 2" xfId="5132"/>
    <cellStyle name="Note 2 4 2 3 2 2" xfId="5133"/>
    <cellStyle name="Note 2 4 2 3 2 2 2" xfId="10427"/>
    <cellStyle name="Note 2 4 2 3 2 3" xfId="5134"/>
    <cellStyle name="Note 2 4 2 3 2 3 2" xfId="10428"/>
    <cellStyle name="Note 2 4 2 3 2 4" xfId="5135"/>
    <cellStyle name="Note 2 4 2 3 2 4 2" xfId="10429"/>
    <cellStyle name="Note 2 4 2 3 2 5" xfId="10426"/>
    <cellStyle name="Note 2 4 2 3 3" xfId="5136"/>
    <cellStyle name="Note 2 4 2 3 3 2" xfId="5137"/>
    <cellStyle name="Note 2 4 2 3 3 2 2" xfId="10431"/>
    <cellStyle name="Note 2 4 2 3 3 3" xfId="5138"/>
    <cellStyle name="Note 2 4 2 3 3 3 2" xfId="10432"/>
    <cellStyle name="Note 2 4 2 3 3 4" xfId="5139"/>
    <cellStyle name="Note 2 4 2 3 3 4 2" xfId="10433"/>
    <cellStyle name="Note 2 4 2 3 3 5" xfId="10430"/>
    <cellStyle name="Note 2 4 2 3 4" xfId="5140"/>
    <cellStyle name="Note 2 4 2 3 4 2" xfId="10434"/>
    <cellStyle name="Note 2 4 2 3 5" xfId="5141"/>
    <cellStyle name="Note 2 4 2 3 5 2" xfId="10435"/>
    <cellStyle name="Note 2 4 2 3 6" xfId="5142"/>
    <cellStyle name="Note 2 4 2 3 6 2" xfId="10436"/>
    <cellStyle name="Note 2 4 2 3 7" xfId="10425"/>
    <cellStyle name="Note 2 4 2 4" xfId="5143"/>
    <cellStyle name="Note 2 4 2 4 2" xfId="5144"/>
    <cellStyle name="Note 2 4 2 4 2 2" xfId="10438"/>
    <cellStyle name="Note 2 4 2 4 3" xfId="5145"/>
    <cellStyle name="Note 2 4 2 4 3 2" xfId="10439"/>
    <cellStyle name="Note 2 4 2 4 4" xfId="5146"/>
    <cellStyle name="Note 2 4 2 4 4 2" xfId="10440"/>
    <cellStyle name="Note 2 4 2 4 5" xfId="10437"/>
    <cellStyle name="Note 2 4 2 5" xfId="5147"/>
    <cellStyle name="Note 2 4 2 5 2" xfId="5148"/>
    <cellStyle name="Note 2 4 2 5 2 2" xfId="10442"/>
    <cellStyle name="Note 2 4 2 5 3" xfId="5149"/>
    <cellStyle name="Note 2 4 2 5 3 2" xfId="10443"/>
    <cellStyle name="Note 2 4 2 5 4" xfId="5150"/>
    <cellStyle name="Note 2 4 2 5 4 2" xfId="10444"/>
    <cellStyle name="Note 2 4 2 5 5" xfId="10441"/>
    <cellStyle name="Note 2 4 2 6" xfId="5151"/>
    <cellStyle name="Note 2 4 2 6 2" xfId="5152"/>
    <cellStyle name="Note 2 4 2 6 2 2" xfId="10446"/>
    <cellStyle name="Note 2 4 2 6 3" xfId="5153"/>
    <cellStyle name="Note 2 4 2 6 3 2" xfId="10447"/>
    <cellStyle name="Note 2 4 2 6 4" xfId="5154"/>
    <cellStyle name="Note 2 4 2 6 4 2" xfId="10448"/>
    <cellStyle name="Note 2 4 2 6 5" xfId="10445"/>
    <cellStyle name="Note 2 4 2 7" xfId="5155"/>
    <cellStyle name="Note 2 4 2 7 2" xfId="10449"/>
    <cellStyle name="Note 2 4 2 8" xfId="5156"/>
    <cellStyle name="Note 2 4 2 8 2" xfId="10450"/>
    <cellStyle name="Note 2 4 2 9" xfId="5157"/>
    <cellStyle name="Note 2 4 2 9 2" xfId="10451"/>
    <cellStyle name="Note 2 4 3" xfId="5158"/>
    <cellStyle name="Note 2 4 3 2" xfId="5159"/>
    <cellStyle name="Note 2 4 3 2 2" xfId="5160"/>
    <cellStyle name="Note 2 4 3 2 2 2" xfId="5161"/>
    <cellStyle name="Note 2 4 3 2 2 2 2" xfId="10455"/>
    <cellStyle name="Note 2 4 3 2 2 3" xfId="5162"/>
    <cellStyle name="Note 2 4 3 2 2 3 2" xfId="10456"/>
    <cellStyle name="Note 2 4 3 2 2 4" xfId="5163"/>
    <cellStyle name="Note 2 4 3 2 2 4 2" xfId="10457"/>
    <cellStyle name="Note 2 4 3 2 2 5" xfId="10454"/>
    <cellStyle name="Note 2 4 3 2 3" xfId="5164"/>
    <cellStyle name="Note 2 4 3 2 3 2" xfId="5165"/>
    <cellStyle name="Note 2 4 3 2 3 2 2" xfId="10459"/>
    <cellStyle name="Note 2 4 3 2 3 3" xfId="5166"/>
    <cellStyle name="Note 2 4 3 2 3 3 2" xfId="10460"/>
    <cellStyle name="Note 2 4 3 2 3 4" xfId="5167"/>
    <cellStyle name="Note 2 4 3 2 3 4 2" xfId="10461"/>
    <cellStyle name="Note 2 4 3 2 3 5" xfId="10458"/>
    <cellStyle name="Note 2 4 3 2 4" xfId="5168"/>
    <cellStyle name="Note 2 4 3 2 4 2" xfId="10462"/>
    <cellStyle name="Note 2 4 3 2 5" xfId="5169"/>
    <cellStyle name="Note 2 4 3 2 5 2" xfId="10463"/>
    <cellStyle name="Note 2 4 3 2 6" xfId="5170"/>
    <cellStyle name="Note 2 4 3 2 6 2" xfId="10464"/>
    <cellStyle name="Note 2 4 3 2 7" xfId="10453"/>
    <cellStyle name="Note 2 4 3 3" xfId="5171"/>
    <cellStyle name="Note 2 4 3 3 2" xfId="5172"/>
    <cellStyle name="Note 2 4 3 3 2 2" xfId="10466"/>
    <cellStyle name="Note 2 4 3 3 3" xfId="5173"/>
    <cellStyle name="Note 2 4 3 3 3 2" xfId="10467"/>
    <cellStyle name="Note 2 4 3 3 4" xfId="5174"/>
    <cellStyle name="Note 2 4 3 3 4 2" xfId="10468"/>
    <cellStyle name="Note 2 4 3 3 5" xfId="10465"/>
    <cellStyle name="Note 2 4 3 4" xfId="5175"/>
    <cellStyle name="Note 2 4 3 4 2" xfId="5176"/>
    <cellStyle name="Note 2 4 3 4 2 2" xfId="10470"/>
    <cellStyle name="Note 2 4 3 4 3" xfId="5177"/>
    <cellStyle name="Note 2 4 3 4 3 2" xfId="10471"/>
    <cellStyle name="Note 2 4 3 4 4" xfId="5178"/>
    <cellStyle name="Note 2 4 3 4 4 2" xfId="10472"/>
    <cellStyle name="Note 2 4 3 4 5" xfId="10469"/>
    <cellStyle name="Note 2 4 3 5" xfId="5179"/>
    <cellStyle name="Note 2 4 3 5 2" xfId="5180"/>
    <cellStyle name="Note 2 4 3 5 2 2" xfId="10474"/>
    <cellStyle name="Note 2 4 3 5 3" xfId="5181"/>
    <cellStyle name="Note 2 4 3 5 3 2" xfId="10475"/>
    <cellStyle name="Note 2 4 3 5 4" xfId="5182"/>
    <cellStyle name="Note 2 4 3 5 4 2" xfId="10476"/>
    <cellStyle name="Note 2 4 3 5 5" xfId="10473"/>
    <cellStyle name="Note 2 4 3 6" xfId="5183"/>
    <cellStyle name="Note 2 4 3 6 2" xfId="10477"/>
    <cellStyle name="Note 2 4 3 7" xfId="5184"/>
    <cellStyle name="Note 2 4 3 7 2" xfId="10478"/>
    <cellStyle name="Note 2 4 3 8" xfId="5185"/>
    <cellStyle name="Note 2 4 3 8 2" xfId="10479"/>
    <cellStyle name="Note 2 4 3 9" xfId="10452"/>
    <cellStyle name="Note 2 4 4" xfId="5186"/>
    <cellStyle name="Note 2 4 4 2" xfId="5187"/>
    <cellStyle name="Note 2 4 4 2 2" xfId="5188"/>
    <cellStyle name="Note 2 4 4 2 2 2" xfId="10482"/>
    <cellStyle name="Note 2 4 4 2 3" xfId="5189"/>
    <cellStyle name="Note 2 4 4 2 3 2" xfId="10483"/>
    <cellStyle name="Note 2 4 4 2 4" xfId="5190"/>
    <cellStyle name="Note 2 4 4 2 4 2" xfId="10484"/>
    <cellStyle name="Note 2 4 4 2 5" xfId="10481"/>
    <cellStyle name="Note 2 4 4 3" xfId="5191"/>
    <cellStyle name="Note 2 4 4 3 2" xfId="5192"/>
    <cellStyle name="Note 2 4 4 3 2 2" xfId="10486"/>
    <cellStyle name="Note 2 4 4 3 3" xfId="5193"/>
    <cellStyle name="Note 2 4 4 3 3 2" xfId="10487"/>
    <cellStyle name="Note 2 4 4 3 4" xfId="5194"/>
    <cellStyle name="Note 2 4 4 3 4 2" xfId="10488"/>
    <cellStyle name="Note 2 4 4 3 5" xfId="10485"/>
    <cellStyle name="Note 2 4 4 4" xfId="5195"/>
    <cellStyle name="Note 2 4 4 4 2" xfId="5196"/>
    <cellStyle name="Note 2 4 4 4 2 2" xfId="10490"/>
    <cellStyle name="Note 2 4 4 4 3" xfId="5197"/>
    <cellStyle name="Note 2 4 4 4 3 2" xfId="10491"/>
    <cellStyle name="Note 2 4 4 4 4" xfId="5198"/>
    <cellStyle name="Note 2 4 4 4 4 2" xfId="10492"/>
    <cellStyle name="Note 2 4 4 4 5" xfId="10489"/>
    <cellStyle name="Note 2 4 4 5" xfId="5199"/>
    <cellStyle name="Note 2 4 4 5 2" xfId="10493"/>
    <cellStyle name="Note 2 4 4 6" xfId="5200"/>
    <cellStyle name="Note 2 4 4 6 2" xfId="10494"/>
    <cellStyle name="Note 2 4 4 7" xfId="5201"/>
    <cellStyle name="Note 2 4 4 7 2" xfId="10495"/>
    <cellStyle name="Note 2 4 4 8" xfId="10480"/>
    <cellStyle name="Note 2 4 5" xfId="5202"/>
    <cellStyle name="Note 2 4 5 2" xfId="5203"/>
    <cellStyle name="Note 2 4 5 2 2" xfId="5204"/>
    <cellStyle name="Note 2 4 5 2 2 2" xfId="10498"/>
    <cellStyle name="Note 2 4 5 2 3" xfId="5205"/>
    <cellStyle name="Note 2 4 5 2 3 2" xfId="10499"/>
    <cellStyle name="Note 2 4 5 2 4" xfId="5206"/>
    <cellStyle name="Note 2 4 5 2 4 2" xfId="10500"/>
    <cellStyle name="Note 2 4 5 2 5" xfId="10497"/>
    <cellStyle name="Note 2 4 5 3" xfId="5207"/>
    <cellStyle name="Note 2 4 5 3 2" xfId="5208"/>
    <cellStyle name="Note 2 4 5 3 2 2" xfId="10502"/>
    <cellStyle name="Note 2 4 5 3 3" xfId="5209"/>
    <cellStyle name="Note 2 4 5 3 3 2" xfId="10503"/>
    <cellStyle name="Note 2 4 5 3 4" xfId="5210"/>
    <cellStyle name="Note 2 4 5 3 4 2" xfId="10504"/>
    <cellStyle name="Note 2 4 5 3 5" xfId="10501"/>
    <cellStyle name="Note 2 4 5 4" xfId="5211"/>
    <cellStyle name="Note 2 4 5 4 2" xfId="10505"/>
    <cellStyle name="Note 2 4 5 5" xfId="5212"/>
    <cellStyle name="Note 2 4 5 5 2" xfId="10506"/>
    <cellStyle name="Note 2 4 5 6" xfId="5213"/>
    <cellStyle name="Note 2 4 5 6 2" xfId="10507"/>
    <cellStyle name="Note 2 4 5 7" xfId="10496"/>
    <cellStyle name="Note 2 4 6" xfId="5214"/>
    <cellStyle name="Note 2 4 6 2" xfId="5215"/>
    <cellStyle name="Note 2 4 6 2 2" xfId="10509"/>
    <cellStyle name="Note 2 4 6 3" xfId="5216"/>
    <cellStyle name="Note 2 4 6 3 2" xfId="10510"/>
    <cellStyle name="Note 2 4 6 4" xfId="5217"/>
    <cellStyle name="Note 2 4 6 4 2" xfId="10511"/>
    <cellStyle name="Note 2 4 6 5" xfId="10508"/>
    <cellStyle name="Note 2 4 7" xfId="5218"/>
    <cellStyle name="Note 2 4 7 2" xfId="5219"/>
    <cellStyle name="Note 2 4 7 2 2" xfId="10513"/>
    <cellStyle name="Note 2 4 7 3" xfId="5220"/>
    <cellStyle name="Note 2 4 7 3 2" xfId="10514"/>
    <cellStyle name="Note 2 4 7 4" xfId="5221"/>
    <cellStyle name="Note 2 4 7 4 2" xfId="10515"/>
    <cellStyle name="Note 2 4 7 5" xfId="10512"/>
    <cellStyle name="Note 2 4 8" xfId="5222"/>
    <cellStyle name="Note 2 4 8 2" xfId="5223"/>
    <cellStyle name="Note 2 4 8 2 2" xfId="10517"/>
    <cellStyle name="Note 2 4 8 3" xfId="5224"/>
    <cellStyle name="Note 2 4 8 3 2" xfId="10518"/>
    <cellStyle name="Note 2 4 8 4" xfId="5225"/>
    <cellStyle name="Note 2 4 8 4 2" xfId="10519"/>
    <cellStyle name="Note 2 4 8 5" xfId="10516"/>
    <cellStyle name="Note 2 4 9" xfId="5226"/>
    <cellStyle name="Note 2 4 9 2" xfId="10520"/>
    <cellStyle name="Note 2 5" xfId="5227"/>
    <cellStyle name="Note 2 5 10" xfId="10521"/>
    <cellStyle name="Note 2 5 2" xfId="5228"/>
    <cellStyle name="Note 2 5 2 2" xfId="5229"/>
    <cellStyle name="Note 2 5 2 2 2" xfId="5230"/>
    <cellStyle name="Note 2 5 2 2 2 2" xfId="10524"/>
    <cellStyle name="Note 2 5 2 2 3" xfId="5231"/>
    <cellStyle name="Note 2 5 2 2 3 2" xfId="10525"/>
    <cellStyle name="Note 2 5 2 2 4" xfId="5232"/>
    <cellStyle name="Note 2 5 2 2 4 2" xfId="10526"/>
    <cellStyle name="Note 2 5 2 2 5" xfId="10523"/>
    <cellStyle name="Note 2 5 2 3" xfId="5233"/>
    <cellStyle name="Note 2 5 2 3 2" xfId="5234"/>
    <cellStyle name="Note 2 5 2 3 2 2" xfId="10528"/>
    <cellStyle name="Note 2 5 2 3 3" xfId="5235"/>
    <cellStyle name="Note 2 5 2 3 3 2" xfId="10529"/>
    <cellStyle name="Note 2 5 2 3 4" xfId="5236"/>
    <cellStyle name="Note 2 5 2 3 4 2" xfId="10530"/>
    <cellStyle name="Note 2 5 2 3 5" xfId="10527"/>
    <cellStyle name="Note 2 5 2 4" xfId="5237"/>
    <cellStyle name="Note 2 5 2 4 2" xfId="5238"/>
    <cellStyle name="Note 2 5 2 4 2 2" xfId="10532"/>
    <cellStyle name="Note 2 5 2 4 3" xfId="5239"/>
    <cellStyle name="Note 2 5 2 4 3 2" xfId="10533"/>
    <cellStyle name="Note 2 5 2 4 4" xfId="5240"/>
    <cellStyle name="Note 2 5 2 4 4 2" xfId="10534"/>
    <cellStyle name="Note 2 5 2 4 5" xfId="10531"/>
    <cellStyle name="Note 2 5 2 5" xfId="5241"/>
    <cellStyle name="Note 2 5 2 5 2" xfId="10535"/>
    <cellStyle name="Note 2 5 2 6" xfId="5242"/>
    <cellStyle name="Note 2 5 2 6 2" xfId="10536"/>
    <cellStyle name="Note 2 5 2 7" xfId="5243"/>
    <cellStyle name="Note 2 5 2 7 2" xfId="10537"/>
    <cellStyle name="Note 2 5 2 8" xfId="10522"/>
    <cellStyle name="Note 2 5 3" xfId="5244"/>
    <cellStyle name="Note 2 5 3 2" xfId="5245"/>
    <cellStyle name="Note 2 5 3 2 2" xfId="5246"/>
    <cellStyle name="Note 2 5 3 2 2 2" xfId="10540"/>
    <cellStyle name="Note 2 5 3 2 3" xfId="5247"/>
    <cellStyle name="Note 2 5 3 2 3 2" xfId="10541"/>
    <cellStyle name="Note 2 5 3 2 4" xfId="5248"/>
    <cellStyle name="Note 2 5 3 2 4 2" xfId="10542"/>
    <cellStyle name="Note 2 5 3 2 5" xfId="10539"/>
    <cellStyle name="Note 2 5 3 3" xfId="5249"/>
    <cellStyle name="Note 2 5 3 3 2" xfId="5250"/>
    <cellStyle name="Note 2 5 3 3 2 2" xfId="10544"/>
    <cellStyle name="Note 2 5 3 3 3" xfId="5251"/>
    <cellStyle name="Note 2 5 3 3 3 2" xfId="10545"/>
    <cellStyle name="Note 2 5 3 3 4" xfId="5252"/>
    <cellStyle name="Note 2 5 3 3 4 2" xfId="10546"/>
    <cellStyle name="Note 2 5 3 3 5" xfId="10543"/>
    <cellStyle name="Note 2 5 3 4" xfId="5253"/>
    <cellStyle name="Note 2 5 3 4 2" xfId="10547"/>
    <cellStyle name="Note 2 5 3 5" xfId="5254"/>
    <cellStyle name="Note 2 5 3 5 2" xfId="10548"/>
    <cellStyle name="Note 2 5 3 6" xfId="5255"/>
    <cellStyle name="Note 2 5 3 6 2" xfId="10549"/>
    <cellStyle name="Note 2 5 3 7" xfId="10538"/>
    <cellStyle name="Note 2 5 4" xfId="5256"/>
    <cellStyle name="Note 2 5 4 2" xfId="5257"/>
    <cellStyle name="Note 2 5 4 2 2" xfId="10551"/>
    <cellStyle name="Note 2 5 4 3" xfId="5258"/>
    <cellStyle name="Note 2 5 4 3 2" xfId="10552"/>
    <cellStyle name="Note 2 5 4 4" xfId="5259"/>
    <cellStyle name="Note 2 5 4 4 2" xfId="10553"/>
    <cellStyle name="Note 2 5 4 5" xfId="10550"/>
    <cellStyle name="Note 2 5 5" xfId="5260"/>
    <cellStyle name="Note 2 5 5 2" xfId="5261"/>
    <cellStyle name="Note 2 5 5 2 2" xfId="10555"/>
    <cellStyle name="Note 2 5 5 3" xfId="5262"/>
    <cellStyle name="Note 2 5 5 3 2" xfId="10556"/>
    <cellStyle name="Note 2 5 5 4" xfId="5263"/>
    <cellStyle name="Note 2 5 5 4 2" xfId="10557"/>
    <cellStyle name="Note 2 5 5 5" xfId="10554"/>
    <cellStyle name="Note 2 5 6" xfId="5264"/>
    <cellStyle name="Note 2 5 6 2" xfId="5265"/>
    <cellStyle name="Note 2 5 6 2 2" xfId="10559"/>
    <cellStyle name="Note 2 5 6 3" xfId="5266"/>
    <cellStyle name="Note 2 5 6 3 2" xfId="10560"/>
    <cellStyle name="Note 2 5 6 4" xfId="5267"/>
    <cellStyle name="Note 2 5 6 4 2" xfId="10561"/>
    <cellStyle name="Note 2 5 6 5" xfId="10558"/>
    <cellStyle name="Note 2 5 7" xfId="5268"/>
    <cellStyle name="Note 2 5 7 2" xfId="10562"/>
    <cellStyle name="Note 2 5 8" xfId="5269"/>
    <cellStyle name="Note 2 5 8 2" xfId="10563"/>
    <cellStyle name="Note 2 5 9" xfId="5270"/>
    <cellStyle name="Note 2 5 9 2" xfId="10564"/>
    <cellStyle name="Note 2 6" xfId="5271"/>
    <cellStyle name="Note 2 6 2" xfId="5272"/>
    <cellStyle name="Note 2 6 2 2" xfId="5273"/>
    <cellStyle name="Note 2 6 2 2 2" xfId="5274"/>
    <cellStyle name="Note 2 6 2 2 2 2" xfId="10568"/>
    <cellStyle name="Note 2 6 2 2 3" xfId="5275"/>
    <cellStyle name="Note 2 6 2 2 3 2" xfId="10569"/>
    <cellStyle name="Note 2 6 2 2 4" xfId="5276"/>
    <cellStyle name="Note 2 6 2 2 4 2" xfId="10570"/>
    <cellStyle name="Note 2 6 2 2 5" xfId="10567"/>
    <cellStyle name="Note 2 6 2 3" xfId="5277"/>
    <cellStyle name="Note 2 6 2 3 2" xfId="5278"/>
    <cellStyle name="Note 2 6 2 3 2 2" xfId="10572"/>
    <cellStyle name="Note 2 6 2 3 3" xfId="5279"/>
    <cellStyle name="Note 2 6 2 3 3 2" xfId="10573"/>
    <cellStyle name="Note 2 6 2 3 4" xfId="5280"/>
    <cellStyle name="Note 2 6 2 3 4 2" xfId="10574"/>
    <cellStyle name="Note 2 6 2 3 5" xfId="10571"/>
    <cellStyle name="Note 2 6 2 4" xfId="5281"/>
    <cellStyle name="Note 2 6 2 4 2" xfId="10575"/>
    <cellStyle name="Note 2 6 2 5" xfId="5282"/>
    <cellStyle name="Note 2 6 2 5 2" xfId="10576"/>
    <cellStyle name="Note 2 6 2 6" xfId="5283"/>
    <cellStyle name="Note 2 6 2 6 2" xfId="10577"/>
    <cellStyle name="Note 2 6 2 7" xfId="10566"/>
    <cellStyle name="Note 2 6 3" xfId="5284"/>
    <cellStyle name="Note 2 6 3 2" xfId="5285"/>
    <cellStyle name="Note 2 6 3 2 2" xfId="10579"/>
    <cellStyle name="Note 2 6 3 3" xfId="5286"/>
    <cellStyle name="Note 2 6 3 3 2" xfId="10580"/>
    <cellStyle name="Note 2 6 3 4" xfId="5287"/>
    <cellStyle name="Note 2 6 3 4 2" xfId="10581"/>
    <cellStyle name="Note 2 6 3 5" xfId="10578"/>
    <cellStyle name="Note 2 6 4" xfId="5288"/>
    <cellStyle name="Note 2 6 4 2" xfId="5289"/>
    <cellStyle name="Note 2 6 4 2 2" xfId="10583"/>
    <cellStyle name="Note 2 6 4 3" xfId="5290"/>
    <cellStyle name="Note 2 6 4 3 2" xfId="10584"/>
    <cellStyle name="Note 2 6 4 4" xfId="5291"/>
    <cellStyle name="Note 2 6 4 4 2" xfId="10585"/>
    <cellStyle name="Note 2 6 4 5" xfId="10582"/>
    <cellStyle name="Note 2 6 5" xfId="5292"/>
    <cellStyle name="Note 2 6 5 2" xfId="5293"/>
    <cellStyle name="Note 2 6 5 2 2" xfId="10587"/>
    <cellStyle name="Note 2 6 5 3" xfId="5294"/>
    <cellStyle name="Note 2 6 5 3 2" xfId="10588"/>
    <cellStyle name="Note 2 6 5 4" xfId="5295"/>
    <cellStyle name="Note 2 6 5 4 2" xfId="10589"/>
    <cellStyle name="Note 2 6 5 5" xfId="10586"/>
    <cellStyle name="Note 2 6 6" xfId="5296"/>
    <cellStyle name="Note 2 6 6 2" xfId="10590"/>
    <cellStyle name="Note 2 6 7" xfId="5297"/>
    <cellStyle name="Note 2 6 7 2" xfId="10591"/>
    <cellStyle name="Note 2 6 8" xfId="5298"/>
    <cellStyle name="Note 2 6 8 2" xfId="10592"/>
    <cellStyle name="Note 2 6 9" xfId="10565"/>
    <cellStyle name="Note 2 7" xfId="5299"/>
    <cellStyle name="Note 2 7 2" xfId="5300"/>
    <cellStyle name="Note 2 7 2 2" xfId="5301"/>
    <cellStyle name="Note 2 7 2 2 2" xfId="10595"/>
    <cellStyle name="Note 2 7 2 3" xfId="5302"/>
    <cellStyle name="Note 2 7 2 3 2" xfId="10596"/>
    <cellStyle name="Note 2 7 2 4" xfId="5303"/>
    <cellStyle name="Note 2 7 2 4 2" xfId="10597"/>
    <cellStyle name="Note 2 7 2 5" xfId="10594"/>
    <cellStyle name="Note 2 7 3" xfId="5304"/>
    <cellStyle name="Note 2 7 3 2" xfId="5305"/>
    <cellStyle name="Note 2 7 3 2 2" xfId="10599"/>
    <cellStyle name="Note 2 7 3 3" xfId="5306"/>
    <cellStyle name="Note 2 7 3 3 2" xfId="10600"/>
    <cellStyle name="Note 2 7 3 4" xfId="5307"/>
    <cellStyle name="Note 2 7 3 4 2" xfId="10601"/>
    <cellStyle name="Note 2 7 3 5" xfId="10598"/>
    <cellStyle name="Note 2 7 4" xfId="5308"/>
    <cellStyle name="Note 2 7 4 2" xfId="5309"/>
    <cellStyle name="Note 2 7 4 2 2" xfId="10603"/>
    <cellStyle name="Note 2 7 4 3" xfId="5310"/>
    <cellStyle name="Note 2 7 4 3 2" xfId="10604"/>
    <cellStyle name="Note 2 7 4 4" xfId="5311"/>
    <cellStyle name="Note 2 7 4 4 2" xfId="10605"/>
    <cellStyle name="Note 2 7 4 5" xfId="10602"/>
    <cellStyle name="Note 2 7 5" xfId="5312"/>
    <cellStyle name="Note 2 7 5 2" xfId="10606"/>
    <cellStyle name="Note 2 7 6" xfId="5313"/>
    <cellStyle name="Note 2 7 6 2" xfId="10607"/>
    <cellStyle name="Note 2 7 7" xfId="5314"/>
    <cellStyle name="Note 2 7 7 2" xfId="10608"/>
    <cellStyle name="Note 2 7 8" xfId="10593"/>
    <cellStyle name="Note 2 8" xfId="5315"/>
    <cellStyle name="Note 2 8 2" xfId="5316"/>
    <cellStyle name="Note 2 8 2 2" xfId="5317"/>
    <cellStyle name="Note 2 8 2 2 2" xfId="10611"/>
    <cellStyle name="Note 2 8 2 3" xfId="5318"/>
    <cellStyle name="Note 2 8 2 3 2" xfId="10612"/>
    <cellStyle name="Note 2 8 2 4" xfId="5319"/>
    <cellStyle name="Note 2 8 2 4 2" xfId="10613"/>
    <cellStyle name="Note 2 8 2 5" xfId="10610"/>
    <cellStyle name="Note 2 8 3" xfId="5320"/>
    <cellStyle name="Note 2 8 3 2" xfId="5321"/>
    <cellStyle name="Note 2 8 3 2 2" xfId="10615"/>
    <cellStyle name="Note 2 8 3 3" xfId="5322"/>
    <cellStyle name="Note 2 8 3 3 2" xfId="10616"/>
    <cellStyle name="Note 2 8 3 4" xfId="5323"/>
    <cellStyle name="Note 2 8 3 4 2" xfId="10617"/>
    <cellStyle name="Note 2 8 3 5" xfId="10614"/>
    <cellStyle name="Note 2 8 4" xfId="5324"/>
    <cellStyle name="Note 2 8 4 2" xfId="10618"/>
    <cellStyle name="Note 2 8 5" xfId="5325"/>
    <cellStyle name="Note 2 8 5 2" xfId="10619"/>
    <cellStyle name="Note 2 8 6" xfId="5326"/>
    <cellStyle name="Note 2 8 6 2" xfId="10620"/>
    <cellStyle name="Note 2 8 7" xfId="10609"/>
    <cellStyle name="Note 2 9" xfId="5327"/>
    <cellStyle name="Note 2 9 2" xfId="5328"/>
    <cellStyle name="Note 2 9 2 2" xfId="10622"/>
    <cellStyle name="Note 2 9 3" xfId="5329"/>
    <cellStyle name="Note 2 9 3 2" xfId="10623"/>
    <cellStyle name="Note 2 9 4" xfId="5330"/>
    <cellStyle name="Note 2 9 4 2" xfId="10624"/>
    <cellStyle name="Note 2 9 5" xfId="10621"/>
    <cellStyle name="Note 3" xfId="5331"/>
    <cellStyle name="Note 3 2" xfId="10625"/>
    <cellStyle name="Output" xfId="5332" builtinId="21" customBuiltin="1"/>
    <cellStyle name="Output 2" xfId="10626"/>
    <cellStyle name="Percent 10" xfId="5333"/>
    <cellStyle name="Percent 10 2" xfId="10627"/>
    <cellStyle name="Percent 11" xfId="5334"/>
    <cellStyle name="Percent 11 2" xfId="10628"/>
    <cellStyle name="Percent 12" xfId="5335"/>
    <cellStyle name="Percent 12 2" xfId="10629"/>
    <cellStyle name="Percent 2" xfId="5336"/>
    <cellStyle name="Percent 2 2" xfId="5337"/>
    <cellStyle name="Percent 2 2 2" xfId="10631"/>
    <cellStyle name="Percent 2 3" xfId="5338"/>
    <cellStyle name="Percent 2 3 2" xfId="10632"/>
    <cellStyle name="Percent 2 4" xfId="5339"/>
    <cellStyle name="Percent 2 4 2" xfId="10633"/>
    <cellStyle name="Percent 2 5" xfId="10630"/>
    <cellStyle name="Percent 3" xfId="5340"/>
    <cellStyle name="Percent 3 2" xfId="5341"/>
    <cellStyle name="Percent 3 2 2" xfId="10635"/>
    <cellStyle name="Percent 3 3" xfId="10634"/>
    <cellStyle name="Percent 4" xfId="5342"/>
    <cellStyle name="Percent 4 2" xfId="10636"/>
    <cellStyle name="Percent 5" xfId="5343"/>
    <cellStyle name="Percent 5 2" xfId="10637"/>
    <cellStyle name="Percent 6" xfId="5344"/>
    <cellStyle name="Percent 6 2" xfId="5345"/>
    <cellStyle name="Percent 6 2 2" xfId="10639"/>
    <cellStyle name="Percent 6 3" xfId="5346"/>
    <cellStyle name="Percent 6 3 2" xfId="10640"/>
    <cellStyle name="Percent 6 4" xfId="5347"/>
    <cellStyle name="Percent 6 4 2" xfId="10641"/>
    <cellStyle name="Percent 6 5" xfId="10638"/>
    <cellStyle name="Percent 7" xfId="5348"/>
    <cellStyle name="Percent 7 2" xfId="5349"/>
    <cellStyle name="Percent 7 2 2" xfId="10643"/>
    <cellStyle name="Percent 7 3" xfId="5350"/>
    <cellStyle name="Percent 7 3 2" xfId="10644"/>
    <cellStyle name="Percent 7 4" xfId="5351"/>
    <cellStyle name="Percent 7 4 2" xfId="10645"/>
    <cellStyle name="Percent 7 5" xfId="10642"/>
    <cellStyle name="Percent 8" xfId="5352"/>
    <cellStyle name="Percent 8 2" xfId="5353"/>
    <cellStyle name="Percent 8 2 2" xfId="10647"/>
    <cellStyle name="Percent 8 3" xfId="5354"/>
    <cellStyle name="Percent 8 3 2" xfId="10648"/>
    <cellStyle name="Percent 8 4" xfId="5355"/>
    <cellStyle name="Percent 8 4 2" xfId="10649"/>
    <cellStyle name="Percent 8 5" xfId="10646"/>
    <cellStyle name="Percent 9" xfId="5356"/>
    <cellStyle name="Percent 9 2" xfId="5357"/>
    <cellStyle name="Percent 9 2 2" xfId="10651"/>
    <cellStyle name="Percent 9 3" xfId="5358"/>
    <cellStyle name="Percent 9 3 2" xfId="10652"/>
    <cellStyle name="Percent 9 4" xfId="5359"/>
    <cellStyle name="Percent 9 4 2" xfId="10653"/>
    <cellStyle name="Percent 9 5" xfId="10650"/>
    <cellStyle name="Title" xfId="5360" builtinId="15" customBuiltin="1"/>
    <cellStyle name="Title 2" xfId="10654"/>
    <cellStyle name="Total" xfId="5361" builtinId="25" customBuiltin="1"/>
    <cellStyle name="Total 2" xfId="10655"/>
    <cellStyle name="Warning Text" xfId="5362" builtinId="11" customBuiltin="1"/>
    <cellStyle name="Warning Text 2" xfId="10656"/>
  </cellStyles>
  <dxfs count="2">
    <dxf>
      <numFmt numFmtId="1" formatCode="0"/>
    </dxf>
    <dxf>
      <numFmt numFmtId="174" formatCode="0.00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3102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LOS events &gt; 1.0 sysmins</a:t>
            </a:r>
          </a:p>
        </c:rich>
      </c:tx>
      <c:overlay val="1"/>
    </c:title>
    <c:autoTitleDeleted val="0"/>
    <c:plotArea>
      <c:layout>
        <c:manualLayout>
          <c:layoutTarget val="inner"/>
          <c:xMode val="edge"/>
          <c:yMode val="edge"/>
          <c:x val="0.12682708779049678"/>
          <c:y val="0.13869573995558249"/>
          <c:w val="0.70013821801686549"/>
          <c:h val="0.81179469623153289"/>
        </c:manualLayout>
      </c:layout>
      <c:scatterChart>
        <c:scatterStyle val="lineMarker"/>
        <c:varyColors val="0"/>
        <c:ser>
          <c:idx val="1"/>
          <c:order val="0"/>
          <c:tx>
            <c:strRef>
              <c:f>LOS!$A$5</c:f>
              <c:strCache>
                <c:ptCount val="1"/>
                <c:pt idx="0">
                  <c:v>S Curve</c:v>
                </c:pt>
              </c:strCache>
            </c:strRef>
          </c:tx>
          <c:marker>
            <c:symbol val="none"/>
          </c:marker>
          <c:xVal>
            <c:numRef>
              <c:f>LOS!$C$4:$F$4</c:f>
              <c:numCache>
                <c:formatCode>General</c:formatCode>
                <c:ptCount val="4"/>
                <c:pt idx="0">
                  <c:v>0</c:v>
                </c:pt>
                <c:pt idx="1">
                  <c:v>1</c:v>
                </c:pt>
                <c:pt idx="2">
                  <c:v>2</c:v>
                </c:pt>
                <c:pt idx="3">
                  <c:v>6</c:v>
                </c:pt>
              </c:numCache>
            </c:numRef>
          </c:xVal>
          <c:yVal>
            <c:numRef>
              <c:f>LOS!$C$5:$F$5</c:f>
              <c:numCache>
                <c:formatCode>General</c:formatCode>
                <c:ptCount val="4"/>
                <c:pt idx="0">
                  <c:v>1.5E-3</c:v>
                </c:pt>
                <c:pt idx="1">
                  <c:v>0</c:v>
                </c:pt>
                <c:pt idx="2">
                  <c:v>-1.5E-3</c:v>
                </c:pt>
                <c:pt idx="3">
                  <c:v>-1.5E-3</c:v>
                </c:pt>
              </c:numCache>
            </c:numRef>
          </c:yVal>
          <c:smooth val="0"/>
          <c:extLst>
            <c:ext xmlns:c16="http://schemas.microsoft.com/office/drawing/2014/chart" uri="{C3380CC4-5D6E-409C-BE32-E72D297353CC}">
              <c16:uniqueId val="{00000000-737F-4A40-AE00-7B338683F4E6}"/>
            </c:ext>
          </c:extLst>
        </c:ser>
        <c:ser>
          <c:idx val="0"/>
          <c:order val="1"/>
          <c:tx>
            <c:strRef>
              <c:f>LOS!$B$20</c:f>
              <c:strCache>
                <c:ptCount val="1"/>
                <c:pt idx="0">
                  <c:v>2013</c:v>
                </c:pt>
              </c:strCache>
            </c:strRef>
          </c:tx>
          <c:dPt>
            <c:idx val="0"/>
            <c:marker>
              <c:symbol val="diamond"/>
              <c:size val="13"/>
            </c:marker>
            <c:bubble3D val="0"/>
            <c:extLst>
              <c:ext xmlns:c16="http://schemas.microsoft.com/office/drawing/2014/chart" uri="{C3380CC4-5D6E-409C-BE32-E72D297353CC}">
                <c16:uniqueId val="{00000001-737F-4A40-AE00-7B338683F4E6}"/>
              </c:ext>
            </c:extLst>
          </c:dPt>
          <c:xVal>
            <c:numRef>
              <c:f>LOS!$E$20</c:f>
              <c:numCache>
                <c:formatCode>General</c:formatCode>
                <c:ptCount val="1"/>
                <c:pt idx="0">
                  <c:v>1</c:v>
                </c:pt>
              </c:numCache>
            </c:numRef>
          </c:xVal>
          <c:yVal>
            <c:numRef>
              <c:f>LOS!$F$20</c:f>
              <c:numCache>
                <c:formatCode>General</c:formatCode>
                <c:ptCount val="1"/>
                <c:pt idx="0">
                  <c:v>0</c:v>
                </c:pt>
              </c:numCache>
            </c:numRef>
          </c:yVal>
          <c:smooth val="0"/>
          <c:extLst>
            <c:ext xmlns:c16="http://schemas.microsoft.com/office/drawing/2014/chart" uri="{C3380CC4-5D6E-409C-BE32-E72D297353CC}">
              <c16:uniqueId val="{00000002-737F-4A40-AE00-7B338683F4E6}"/>
            </c:ext>
          </c:extLst>
        </c:ser>
        <c:ser>
          <c:idx val="2"/>
          <c:order val="2"/>
          <c:tx>
            <c:strRef>
              <c:f>LOS!$B$21</c:f>
              <c:strCache>
                <c:ptCount val="1"/>
                <c:pt idx="0">
                  <c:v>2014</c:v>
                </c:pt>
              </c:strCache>
            </c:strRef>
          </c:tx>
          <c:marker>
            <c:symbol val="square"/>
            <c:size val="9"/>
          </c:marker>
          <c:xVal>
            <c:numRef>
              <c:f>LOS!$E$21</c:f>
              <c:numCache>
                <c:formatCode>General</c:formatCode>
                <c:ptCount val="1"/>
                <c:pt idx="0">
                  <c:v>0</c:v>
                </c:pt>
              </c:numCache>
            </c:numRef>
          </c:xVal>
          <c:yVal>
            <c:numRef>
              <c:f>LOS!$F$21</c:f>
              <c:numCache>
                <c:formatCode>General</c:formatCode>
                <c:ptCount val="1"/>
                <c:pt idx="0">
                  <c:v>1.5E-3</c:v>
                </c:pt>
              </c:numCache>
            </c:numRef>
          </c:yVal>
          <c:smooth val="0"/>
          <c:extLst>
            <c:ext xmlns:c16="http://schemas.microsoft.com/office/drawing/2014/chart" uri="{C3380CC4-5D6E-409C-BE32-E72D297353CC}">
              <c16:uniqueId val="{00000003-737F-4A40-AE00-7B338683F4E6}"/>
            </c:ext>
          </c:extLst>
        </c:ser>
        <c:ser>
          <c:idx val="4"/>
          <c:order val="3"/>
          <c:tx>
            <c:strRef>
              <c:f>LOS!$B$23</c:f>
              <c:strCache>
                <c:ptCount val="1"/>
                <c:pt idx="0">
                  <c:v>2016</c:v>
                </c:pt>
              </c:strCache>
            </c:strRef>
          </c:tx>
          <c:marker>
            <c:symbol val="star"/>
            <c:size val="8"/>
            <c:spPr>
              <a:solidFill>
                <a:schemeClr val="accent1"/>
              </a:solidFill>
            </c:spPr>
          </c:marker>
          <c:xVal>
            <c:numRef>
              <c:f>LOS!$E$23</c:f>
              <c:numCache>
                <c:formatCode>General</c:formatCode>
                <c:ptCount val="1"/>
                <c:pt idx="0">
                  <c:v>1</c:v>
                </c:pt>
              </c:numCache>
            </c:numRef>
          </c:xVal>
          <c:yVal>
            <c:numRef>
              <c:f>LOS!$F$23</c:f>
              <c:numCache>
                <c:formatCode>General</c:formatCode>
                <c:ptCount val="1"/>
                <c:pt idx="0">
                  <c:v>0</c:v>
                </c:pt>
              </c:numCache>
            </c:numRef>
          </c:yVal>
          <c:smooth val="0"/>
          <c:extLst>
            <c:ext xmlns:c16="http://schemas.microsoft.com/office/drawing/2014/chart" uri="{C3380CC4-5D6E-409C-BE32-E72D297353CC}">
              <c16:uniqueId val="{00000004-737F-4A40-AE00-7B338683F4E6}"/>
            </c:ext>
          </c:extLst>
        </c:ser>
        <c:ser>
          <c:idx val="3"/>
          <c:order val="4"/>
          <c:tx>
            <c:strRef>
              <c:f>LOS!$B$22</c:f>
              <c:strCache>
                <c:ptCount val="1"/>
                <c:pt idx="0">
                  <c:v>2015</c:v>
                </c:pt>
              </c:strCache>
            </c:strRef>
          </c:tx>
          <c:marker>
            <c:symbol val="square"/>
            <c:size val="9"/>
          </c:marker>
          <c:xVal>
            <c:numRef>
              <c:f>LOS!$E$22</c:f>
              <c:numCache>
                <c:formatCode>General</c:formatCode>
                <c:ptCount val="1"/>
                <c:pt idx="0">
                  <c:v>0</c:v>
                </c:pt>
              </c:numCache>
            </c:numRef>
          </c:xVal>
          <c:yVal>
            <c:numRef>
              <c:f>LOS!$F$22</c:f>
              <c:numCache>
                <c:formatCode>General</c:formatCode>
                <c:ptCount val="1"/>
                <c:pt idx="0">
                  <c:v>1.5E-3</c:v>
                </c:pt>
              </c:numCache>
            </c:numRef>
          </c:yVal>
          <c:smooth val="0"/>
          <c:extLst>
            <c:ext xmlns:c16="http://schemas.microsoft.com/office/drawing/2014/chart" uri="{C3380CC4-5D6E-409C-BE32-E72D297353CC}">
              <c16:uniqueId val="{00000005-737F-4A40-AE00-7B338683F4E6}"/>
            </c:ext>
          </c:extLst>
        </c:ser>
        <c:ser>
          <c:idx val="5"/>
          <c:order val="5"/>
          <c:tx>
            <c:strRef>
              <c:f>LOS!$B$24</c:f>
              <c:strCache>
                <c:ptCount val="1"/>
                <c:pt idx="0">
                  <c:v>2017</c:v>
                </c:pt>
              </c:strCache>
            </c:strRef>
          </c:tx>
          <c:marker>
            <c:symbol val="square"/>
            <c:size val="8"/>
          </c:marker>
          <c:xVal>
            <c:numRef>
              <c:f>LOS!$E$24</c:f>
              <c:numCache>
                <c:formatCode>General</c:formatCode>
                <c:ptCount val="1"/>
                <c:pt idx="0">
                  <c:v>1</c:v>
                </c:pt>
              </c:numCache>
            </c:numRef>
          </c:xVal>
          <c:yVal>
            <c:numRef>
              <c:f>LOS!$F$24</c:f>
              <c:numCache>
                <c:formatCode>General</c:formatCode>
                <c:ptCount val="1"/>
                <c:pt idx="0">
                  <c:v>0</c:v>
                </c:pt>
              </c:numCache>
            </c:numRef>
          </c:yVal>
          <c:smooth val="0"/>
          <c:extLst>
            <c:ext xmlns:c16="http://schemas.microsoft.com/office/drawing/2014/chart" uri="{C3380CC4-5D6E-409C-BE32-E72D297353CC}">
              <c16:uniqueId val="{00000006-737F-4A40-AE00-7B338683F4E6}"/>
            </c:ext>
          </c:extLst>
        </c:ser>
        <c:dLbls>
          <c:showLegendKey val="0"/>
          <c:showVal val="0"/>
          <c:showCatName val="0"/>
          <c:showSerName val="0"/>
          <c:showPercent val="0"/>
          <c:showBubbleSize val="0"/>
        </c:dLbls>
        <c:axId val="156747264"/>
        <c:axId val="156748800"/>
      </c:scatterChart>
      <c:valAx>
        <c:axId val="156747264"/>
        <c:scaling>
          <c:orientation val="minMax"/>
          <c:max val="4"/>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6748800"/>
        <c:crosses val="autoZero"/>
        <c:crossBetween val="midCat"/>
      </c:valAx>
      <c:valAx>
        <c:axId val="15674880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674726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Forced outage rate transformer</a:t>
            </a:r>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ForcedOR!$A$26</c:f>
              <c:strCache>
                <c:ptCount val="1"/>
                <c:pt idx="0">
                  <c:v>S Curve</c:v>
                </c:pt>
              </c:strCache>
            </c:strRef>
          </c:tx>
          <c:marker>
            <c:symbol val="none"/>
          </c:marker>
          <c:xVal>
            <c:numRef>
              <c:f>ForcedOR!$B$25:$F$25</c:f>
              <c:numCache>
                <c:formatCode>General</c:formatCode>
                <c:ptCount val="5"/>
                <c:pt idx="0">
                  <c:v>0</c:v>
                </c:pt>
                <c:pt idx="1">
                  <c:v>7</c:v>
                </c:pt>
                <c:pt idx="2">
                  <c:v>12</c:v>
                </c:pt>
                <c:pt idx="3">
                  <c:v>17</c:v>
                </c:pt>
                <c:pt idx="4">
                  <c:v>20</c:v>
                </c:pt>
              </c:numCache>
            </c:numRef>
          </c:xVal>
          <c:yVal>
            <c:numRef>
              <c:f>ForcedOR!$B$26:$F$26</c:f>
              <c:numCache>
                <c:formatCode>General</c:formatCode>
                <c:ptCount val="5"/>
                <c:pt idx="0">
                  <c:v>1E-3</c:v>
                </c:pt>
                <c:pt idx="1">
                  <c:v>1E-3</c:v>
                </c:pt>
                <c:pt idx="2">
                  <c:v>0</c:v>
                </c:pt>
                <c:pt idx="3">
                  <c:v>-1E-3</c:v>
                </c:pt>
                <c:pt idx="4">
                  <c:v>-1E-3</c:v>
                </c:pt>
              </c:numCache>
            </c:numRef>
          </c:yVal>
          <c:smooth val="0"/>
          <c:extLst>
            <c:ext xmlns:c16="http://schemas.microsoft.com/office/drawing/2014/chart" uri="{C3380CC4-5D6E-409C-BE32-E72D297353CC}">
              <c16:uniqueId val="{00000000-302D-4386-BACD-737F6D10BD1D}"/>
            </c:ext>
          </c:extLst>
        </c:ser>
        <c:ser>
          <c:idx val="0"/>
          <c:order val="1"/>
          <c:tx>
            <c:strRef>
              <c:f>ForcedOR!$B$33</c:f>
              <c:strCache>
                <c:ptCount val="1"/>
                <c:pt idx="0">
                  <c:v>2013</c:v>
                </c:pt>
              </c:strCache>
            </c:strRef>
          </c:tx>
          <c:dPt>
            <c:idx val="0"/>
            <c:marker>
              <c:symbol val="diamond"/>
              <c:size val="13"/>
            </c:marker>
            <c:bubble3D val="0"/>
            <c:extLst>
              <c:ext xmlns:c16="http://schemas.microsoft.com/office/drawing/2014/chart" uri="{C3380CC4-5D6E-409C-BE32-E72D297353CC}">
                <c16:uniqueId val="{00000001-302D-4386-BACD-737F6D10BD1D}"/>
              </c:ext>
            </c:extLst>
          </c:dPt>
          <c:xVal>
            <c:numRef>
              <c:f>ForcedOR!$C$33</c:f>
              <c:numCache>
                <c:formatCode>General</c:formatCode>
                <c:ptCount val="1"/>
                <c:pt idx="0">
                  <c:v>3.6</c:v>
                </c:pt>
              </c:numCache>
            </c:numRef>
          </c:xVal>
          <c:yVal>
            <c:numRef>
              <c:f>ForcedOR!$D$33</c:f>
              <c:numCache>
                <c:formatCode>General</c:formatCode>
                <c:ptCount val="1"/>
                <c:pt idx="0">
                  <c:v>1E-3</c:v>
                </c:pt>
              </c:numCache>
            </c:numRef>
          </c:yVal>
          <c:smooth val="0"/>
          <c:extLst>
            <c:ext xmlns:c16="http://schemas.microsoft.com/office/drawing/2014/chart" uri="{C3380CC4-5D6E-409C-BE32-E72D297353CC}">
              <c16:uniqueId val="{00000002-302D-4386-BACD-737F6D10BD1D}"/>
            </c:ext>
          </c:extLst>
        </c:ser>
        <c:ser>
          <c:idx val="2"/>
          <c:order val="2"/>
          <c:tx>
            <c:strRef>
              <c:f>ForcedOR!$B$34</c:f>
              <c:strCache>
                <c:ptCount val="1"/>
                <c:pt idx="0">
                  <c:v>2014</c:v>
                </c:pt>
              </c:strCache>
            </c:strRef>
          </c:tx>
          <c:marker>
            <c:symbol val="square"/>
            <c:size val="9"/>
          </c:marker>
          <c:xVal>
            <c:numRef>
              <c:f>ForcedOR!$C$34</c:f>
              <c:numCache>
                <c:formatCode>General</c:formatCode>
                <c:ptCount val="1"/>
                <c:pt idx="0">
                  <c:v>15.6</c:v>
                </c:pt>
              </c:numCache>
            </c:numRef>
          </c:xVal>
          <c:yVal>
            <c:numRef>
              <c:f>ForcedOR!$D$34</c:f>
              <c:numCache>
                <c:formatCode>General</c:formatCode>
                <c:ptCount val="1"/>
                <c:pt idx="0">
                  <c:v>-7.1999999999999972E-4</c:v>
                </c:pt>
              </c:numCache>
            </c:numRef>
          </c:yVal>
          <c:smooth val="0"/>
          <c:extLst>
            <c:ext xmlns:c16="http://schemas.microsoft.com/office/drawing/2014/chart" uri="{C3380CC4-5D6E-409C-BE32-E72D297353CC}">
              <c16:uniqueId val="{00000003-302D-4386-BACD-737F6D10BD1D}"/>
            </c:ext>
          </c:extLst>
        </c:ser>
        <c:ser>
          <c:idx val="3"/>
          <c:order val="3"/>
          <c:tx>
            <c:strRef>
              <c:f>ForcedOR!$B$35</c:f>
              <c:strCache>
                <c:ptCount val="1"/>
                <c:pt idx="0">
                  <c:v>2015</c:v>
                </c:pt>
              </c:strCache>
            </c:strRef>
          </c:tx>
          <c:marker>
            <c:symbol val="square"/>
            <c:size val="9"/>
          </c:marker>
          <c:xVal>
            <c:numRef>
              <c:f>ForcedOR!$C$35</c:f>
              <c:numCache>
                <c:formatCode>General</c:formatCode>
                <c:ptCount val="1"/>
                <c:pt idx="0">
                  <c:v>12.8</c:v>
                </c:pt>
              </c:numCache>
            </c:numRef>
          </c:xVal>
          <c:yVal>
            <c:numRef>
              <c:f>ForcedOR!$D$35</c:f>
              <c:numCache>
                <c:formatCode>General</c:formatCode>
                <c:ptCount val="1"/>
                <c:pt idx="0">
                  <c:v>-1.5999999999999999E-4</c:v>
                </c:pt>
              </c:numCache>
            </c:numRef>
          </c:yVal>
          <c:smooth val="0"/>
          <c:extLst>
            <c:ext xmlns:c16="http://schemas.microsoft.com/office/drawing/2014/chart" uri="{C3380CC4-5D6E-409C-BE32-E72D297353CC}">
              <c16:uniqueId val="{00000004-302D-4386-BACD-737F6D10BD1D}"/>
            </c:ext>
          </c:extLst>
        </c:ser>
        <c:ser>
          <c:idx val="4"/>
          <c:order val="4"/>
          <c:tx>
            <c:strRef>
              <c:f>ForcedOR!$B$36</c:f>
              <c:strCache>
                <c:ptCount val="1"/>
                <c:pt idx="0">
                  <c:v>2016</c:v>
                </c:pt>
              </c:strCache>
            </c:strRef>
          </c:tx>
          <c:marker>
            <c:symbol val="square"/>
            <c:size val="8"/>
          </c:marker>
          <c:xVal>
            <c:numRef>
              <c:f>ForcedOR!$C$36</c:f>
              <c:numCache>
                <c:formatCode>General</c:formatCode>
                <c:ptCount val="1"/>
                <c:pt idx="0">
                  <c:v>10.1</c:v>
                </c:pt>
              </c:numCache>
            </c:numRef>
          </c:xVal>
          <c:yVal>
            <c:numRef>
              <c:f>ForcedOR!$D$36</c:f>
              <c:numCache>
                <c:formatCode>General</c:formatCode>
                <c:ptCount val="1"/>
                <c:pt idx="0">
                  <c:v>3.8000000000000013E-4</c:v>
                </c:pt>
              </c:numCache>
            </c:numRef>
          </c:yVal>
          <c:smooth val="0"/>
          <c:extLst>
            <c:ext xmlns:c16="http://schemas.microsoft.com/office/drawing/2014/chart" uri="{C3380CC4-5D6E-409C-BE32-E72D297353CC}">
              <c16:uniqueId val="{00000005-302D-4386-BACD-737F6D10BD1D}"/>
            </c:ext>
          </c:extLst>
        </c:ser>
        <c:ser>
          <c:idx val="5"/>
          <c:order val="5"/>
          <c:tx>
            <c:strRef>
              <c:f>ForcedOR!$B$37</c:f>
              <c:strCache>
                <c:ptCount val="1"/>
                <c:pt idx="0">
                  <c:v>2017</c:v>
                </c:pt>
              </c:strCache>
            </c:strRef>
          </c:tx>
          <c:marker>
            <c:symbol val="square"/>
            <c:size val="8"/>
          </c:marker>
          <c:xVal>
            <c:numRef>
              <c:f>ForcedOR!$C$37</c:f>
              <c:numCache>
                <c:formatCode>General</c:formatCode>
                <c:ptCount val="1"/>
                <c:pt idx="0">
                  <c:v>15.6</c:v>
                </c:pt>
              </c:numCache>
            </c:numRef>
          </c:xVal>
          <c:yVal>
            <c:numRef>
              <c:f>ForcedOR!$D$37</c:f>
              <c:numCache>
                <c:formatCode>General</c:formatCode>
                <c:ptCount val="1"/>
                <c:pt idx="0">
                  <c:v>-7.1999999999999972E-4</c:v>
                </c:pt>
              </c:numCache>
            </c:numRef>
          </c:yVal>
          <c:smooth val="0"/>
          <c:extLst>
            <c:ext xmlns:c16="http://schemas.microsoft.com/office/drawing/2014/chart" uri="{C3380CC4-5D6E-409C-BE32-E72D297353CC}">
              <c16:uniqueId val="{00000006-302D-4386-BACD-737F6D10BD1D}"/>
            </c:ext>
          </c:extLst>
        </c:ser>
        <c:dLbls>
          <c:showLegendKey val="0"/>
          <c:showVal val="0"/>
          <c:showCatName val="0"/>
          <c:showSerName val="0"/>
          <c:showPercent val="0"/>
          <c:showBubbleSize val="0"/>
        </c:dLbls>
        <c:axId val="211582336"/>
        <c:axId val="211592320"/>
      </c:scatterChart>
      <c:valAx>
        <c:axId val="2115823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592320"/>
        <c:crosses val="autoZero"/>
        <c:crossBetween val="midCat"/>
      </c:valAx>
      <c:valAx>
        <c:axId val="21159232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582336"/>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Forced outage rate reactive plant</a:t>
            </a:r>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ForcedOR!$A$26</c:f>
              <c:strCache>
                <c:ptCount val="1"/>
                <c:pt idx="0">
                  <c:v>S Curve</c:v>
                </c:pt>
              </c:strCache>
            </c:strRef>
          </c:tx>
          <c:marker>
            <c:symbol val="none"/>
          </c:marker>
          <c:xVal>
            <c:numRef>
              <c:f>ForcedOR!$B$45:$F$45</c:f>
              <c:numCache>
                <c:formatCode>General</c:formatCode>
                <c:ptCount val="5"/>
                <c:pt idx="0">
                  <c:v>0</c:v>
                </c:pt>
                <c:pt idx="1">
                  <c:v>0</c:v>
                </c:pt>
                <c:pt idx="2">
                  <c:v>33</c:v>
                </c:pt>
                <c:pt idx="3">
                  <c:v>66</c:v>
                </c:pt>
                <c:pt idx="4">
                  <c:v>120</c:v>
                </c:pt>
              </c:numCache>
            </c:numRef>
          </c:xVal>
          <c:yVal>
            <c:numRef>
              <c:f>ForcedOR!$B$46:$F$46</c:f>
              <c:numCache>
                <c:formatCode>General</c:formatCode>
                <c:ptCount val="5"/>
                <c:pt idx="0">
                  <c:v>5.0000000000000001E-4</c:v>
                </c:pt>
                <c:pt idx="1">
                  <c:v>5.0000000000000001E-4</c:v>
                </c:pt>
                <c:pt idx="2">
                  <c:v>0</c:v>
                </c:pt>
                <c:pt idx="3">
                  <c:v>-5.0000000000000001E-4</c:v>
                </c:pt>
                <c:pt idx="4">
                  <c:v>-5.0000000000000001E-4</c:v>
                </c:pt>
              </c:numCache>
            </c:numRef>
          </c:yVal>
          <c:smooth val="0"/>
          <c:extLst>
            <c:ext xmlns:c16="http://schemas.microsoft.com/office/drawing/2014/chart" uri="{C3380CC4-5D6E-409C-BE32-E72D297353CC}">
              <c16:uniqueId val="{00000000-4ED6-41AD-AC1D-6399552E7267}"/>
            </c:ext>
          </c:extLst>
        </c:ser>
        <c:ser>
          <c:idx val="0"/>
          <c:order val="1"/>
          <c:tx>
            <c:strRef>
              <c:f>ForcedOR!$B$53</c:f>
              <c:strCache>
                <c:ptCount val="1"/>
                <c:pt idx="0">
                  <c:v>2013</c:v>
                </c:pt>
              </c:strCache>
            </c:strRef>
          </c:tx>
          <c:dPt>
            <c:idx val="0"/>
            <c:marker>
              <c:symbol val="diamond"/>
              <c:size val="13"/>
            </c:marker>
            <c:bubble3D val="0"/>
            <c:extLst>
              <c:ext xmlns:c16="http://schemas.microsoft.com/office/drawing/2014/chart" uri="{C3380CC4-5D6E-409C-BE32-E72D297353CC}">
                <c16:uniqueId val="{00000001-4ED6-41AD-AC1D-6399552E7267}"/>
              </c:ext>
            </c:extLst>
          </c:dPt>
          <c:xVal>
            <c:numRef>
              <c:f>ForcedOR!$C$53</c:f>
              <c:numCache>
                <c:formatCode>General</c:formatCode>
                <c:ptCount val="1"/>
                <c:pt idx="0">
                  <c:v>16.7</c:v>
                </c:pt>
              </c:numCache>
            </c:numRef>
          </c:xVal>
          <c:yVal>
            <c:numRef>
              <c:f>ForcedOR!$D$53</c:f>
              <c:numCache>
                <c:formatCode>General</c:formatCode>
                <c:ptCount val="1"/>
                <c:pt idx="0">
                  <c:v>2.4696969696969695E-4</c:v>
                </c:pt>
              </c:numCache>
            </c:numRef>
          </c:yVal>
          <c:smooth val="0"/>
          <c:extLst>
            <c:ext xmlns:c16="http://schemas.microsoft.com/office/drawing/2014/chart" uri="{C3380CC4-5D6E-409C-BE32-E72D297353CC}">
              <c16:uniqueId val="{00000002-4ED6-41AD-AC1D-6399552E7267}"/>
            </c:ext>
          </c:extLst>
        </c:ser>
        <c:ser>
          <c:idx val="2"/>
          <c:order val="2"/>
          <c:tx>
            <c:strRef>
              <c:f>ForcedOR!$B$54</c:f>
              <c:strCache>
                <c:ptCount val="1"/>
                <c:pt idx="0">
                  <c:v>2014</c:v>
                </c:pt>
              </c:strCache>
            </c:strRef>
          </c:tx>
          <c:marker>
            <c:symbol val="square"/>
            <c:size val="9"/>
          </c:marker>
          <c:xVal>
            <c:numRef>
              <c:f>ForcedOR!$C$54</c:f>
              <c:numCache>
                <c:formatCode>General</c:formatCode>
                <c:ptCount val="1"/>
                <c:pt idx="0">
                  <c:v>116.7</c:v>
                </c:pt>
              </c:numCache>
            </c:numRef>
          </c:xVal>
          <c:yVal>
            <c:numRef>
              <c:f>ForcedOR!$D$54</c:f>
              <c:numCache>
                <c:formatCode>General</c:formatCode>
                <c:ptCount val="1"/>
                <c:pt idx="0">
                  <c:v>-5.0000000000000001E-4</c:v>
                </c:pt>
              </c:numCache>
            </c:numRef>
          </c:yVal>
          <c:smooth val="0"/>
          <c:extLst>
            <c:ext xmlns:c16="http://schemas.microsoft.com/office/drawing/2014/chart" uri="{C3380CC4-5D6E-409C-BE32-E72D297353CC}">
              <c16:uniqueId val="{00000003-4ED6-41AD-AC1D-6399552E7267}"/>
            </c:ext>
          </c:extLst>
        </c:ser>
        <c:ser>
          <c:idx val="3"/>
          <c:order val="3"/>
          <c:tx>
            <c:strRef>
              <c:f>ForcedOR!$B$55</c:f>
              <c:strCache>
                <c:ptCount val="1"/>
                <c:pt idx="0">
                  <c:v>2015</c:v>
                </c:pt>
              </c:strCache>
            </c:strRef>
          </c:tx>
          <c:marker>
            <c:symbol val="square"/>
            <c:size val="9"/>
          </c:marker>
          <c:xVal>
            <c:numRef>
              <c:f>ForcedOR!$C$55</c:f>
              <c:numCache>
                <c:formatCode>General</c:formatCode>
                <c:ptCount val="1"/>
                <c:pt idx="0">
                  <c:v>25</c:v>
                </c:pt>
              </c:numCache>
            </c:numRef>
          </c:xVal>
          <c:yVal>
            <c:numRef>
              <c:f>ForcedOR!$D$55</c:f>
              <c:numCache>
                <c:formatCode>General</c:formatCode>
                <c:ptCount val="1"/>
                <c:pt idx="0">
                  <c:v>1.2121212121212117E-4</c:v>
                </c:pt>
              </c:numCache>
            </c:numRef>
          </c:yVal>
          <c:smooth val="0"/>
          <c:extLst>
            <c:ext xmlns:c16="http://schemas.microsoft.com/office/drawing/2014/chart" uri="{C3380CC4-5D6E-409C-BE32-E72D297353CC}">
              <c16:uniqueId val="{00000004-4ED6-41AD-AC1D-6399552E7267}"/>
            </c:ext>
          </c:extLst>
        </c:ser>
        <c:ser>
          <c:idx val="4"/>
          <c:order val="4"/>
          <c:tx>
            <c:strRef>
              <c:f>ForcedOR!$B$56</c:f>
              <c:strCache>
                <c:ptCount val="1"/>
                <c:pt idx="0">
                  <c:v>2016</c:v>
                </c:pt>
              </c:strCache>
            </c:strRef>
          </c:tx>
          <c:marker>
            <c:symbol val="square"/>
            <c:size val="8"/>
          </c:marker>
          <c:xVal>
            <c:numRef>
              <c:f>ForcedOR!$C$56</c:f>
              <c:numCache>
                <c:formatCode>General</c:formatCode>
                <c:ptCount val="1"/>
                <c:pt idx="0">
                  <c:v>0</c:v>
                </c:pt>
              </c:numCache>
            </c:numRef>
          </c:xVal>
          <c:yVal>
            <c:numRef>
              <c:f>ForcedOR!$D$56</c:f>
              <c:numCache>
                <c:formatCode>General</c:formatCode>
                <c:ptCount val="1"/>
                <c:pt idx="0">
                  <c:v>5.0000000000000001E-4</c:v>
                </c:pt>
              </c:numCache>
            </c:numRef>
          </c:yVal>
          <c:smooth val="0"/>
          <c:extLst>
            <c:ext xmlns:c16="http://schemas.microsoft.com/office/drawing/2014/chart" uri="{C3380CC4-5D6E-409C-BE32-E72D297353CC}">
              <c16:uniqueId val="{00000005-4ED6-41AD-AC1D-6399552E7267}"/>
            </c:ext>
          </c:extLst>
        </c:ser>
        <c:ser>
          <c:idx val="5"/>
          <c:order val="5"/>
          <c:tx>
            <c:strRef>
              <c:f>ForcedOR!$B$57</c:f>
              <c:strCache>
                <c:ptCount val="1"/>
                <c:pt idx="0">
                  <c:v>2017</c:v>
                </c:pt>
              </c:strCache>
            </c:strRef>
          </c:tx>
          <c:marker>
            <c:symbol val="square"/>
            <c:size val="8"/>
          </c:marker>
          <c:xVal>
            <c:numRef>
              <c:f>ForcedOR!$C$57</c:f>
              <c:numCache>
                <c:formatCode>General</c:formatCode>
                <c:ptCount val="1"/>
                <c:pt idx="0">
                  <c:v>8.3000000000000007</c:v>
                </c:pt>
              </c:numCache>
            </c:numRef>
          </c:xVal>
          <c:yVal>
            <c:numRef>
              <c:f>ForcedOR!$D$57</c:f>
              <c:numCache>
                <c:formatCode>General</c:formatCode>
                <c:ptCount val="1"/>
                <c:pt idx="0">
                  <c:v>3.7424242424242423E-4</c:v>
                </c:pt>
              </c:numCache>
            </c:numRef>
          </c:yVal>
          <c:smooth val="0"/>
          <c:extLst>
            <c:ext xmlns:c16="http://schemas.microsoft.com/office/drawing/2014/chart" uri="{C3380CC4-5D6E-409C-BE32-E72D297353CC}">
              <c16:uniqueId val="{00000006-4ED6-41AD-AC1D-6399552E7267}"/>
            </c:ext>
          </c:extLst>
        </c:ser>
        <c:dLbls>
          <c:showLegendKey val="0"/>
          <c:showVal val="0"/>
          <c:showCatName val="0"/>
          <c:showSerName val="0"/>
          <c:showPercent val="0"/>
          <c:showBubbleSize val="0"/>
        </c:dLbls>
        <c:axId val="211703296"/>
        <c:axId val="211704832"/>
      </c:scatterChart>
      <c:valAx>
        <c:axId val="211703296"/>
        <c:scaling>
          <c:orientation val="minMax"/>
          <c:max val="120"/>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704832"/>
        <c:crosses val="autoZero"/>
        <c:crossBetween val="midCat"/>
      </c:valAx>
      <c:valAx>
        <c:axId val="21170483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703296"/>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sz="1200" b="1" i="0" u="none" strike="noStrike" baseline="0">
                <a:effectLst/>
              </a:rPr>
              <a:t>Failure of protection system</a:t>
            </a:r>
            <a:r>
              <a:rPr lang="en-AU" sz="1200" b="1" i="0" u="none" strike="noStrike" baseline="0"/>
              <a:t> </a:t>
            </a:r>
            <a:endParaRPr lang="en-AU"/>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POEquipment!$A$6</c:f>
              <c:strCache>
                <c:ptCount val="1"/>
                <c:pt idx="0">
                  <c:v>S Curve</c:v>
                </c:pt>
              </c:strCache>
            </c:strRef>
          </c:tx>
          <c:marker>
            <c:symbol val="none"/>
          </c:marker>
          <c:xVal>
            <c:numRef>
              <c:f>POEquipment!$B$5:$F$5</c:f>
              <c:numCache>
                <c:formatCode>General</c:formatCode>
                <c:ptCount val="5"/>
                <c:pt idx="0">
                  <c:v>0</c:v>
                </c:pt>
                <c:pt idx="1">
                  <c:v>0</c:v>
                </c:pt>
                <c:pt idx="2">
                  <c:v>4</c:v>
                </c:pt>
                <c:pt idx="3">
                  <c:v>8</c:v>
                </c:pt>
                <c:pt idx="4">
                  <c:v>14</c:v>
                </c:pt>
              </c:numCache>
            </c:numRef>
          </c:xVal>
          <c:yVal>
            <c:numRef>
              <c:f>POEquipment!$B$6:$F$6</c:f>
              <c:numCache>
                <c:formatCode>General</c:formatCode>
                <c:ptCount val="5"/>
                <c:pt idx="0">
                  <c:v>1E-3</c:v>
                </c:pt>
                <c:pt idx="1">
                  <c:v>1E-3</c:v>
                </c:pt>
                <c:pt idx="2">
                  <c:v>0</c:v>
                </c:pt>
                <c:pt idx="3">
                  <c:v>-1E-3</c:v>
                </c:pt>
                <c:pt idx="4">
                  <c:v>-1E-3</c:v>
                </c:pt>
              </c:numCache>
            </c:numRef>
          </c:yVal>
          <c:smooth val="0"/>
          <c:extLst>
            <c:ext xmlns:c16="http://schemas.microsoft.com/office/drawing/2014/chart" uri="{C3380CC4-5D6E-409C-BE32-E72D297353CC}">
              <c16:uniqueId val="{00000000-BF70-4006-A9D1-FE125454AAC9}"/>
            </c:ext>
          </c:extLst>
        </c:ser>
        <c:ser>
          <c:idx val="0"/>
          <c:order val="1"/>
          <c:tx>
            <c:strRef>
              <c:f>POEquipment!$B$13</c:f>
              <c:strCache>
                <c:ptCount val="1"/>
                <c:pt idx="0">
                  <c:v>2013</c:v>
                </c:pt>
              </c:strCache>
            </c:strRef>
          </c:tx>
          <c:dPt>
            <c:idx val="0"/>
            <c:marker>
              <c:symbol val="diamond"/>
              <c:size val="13"/>
            </c:marker>
            <c:bubble3D val="0"/>
            <c:extLst>
              <c:ext xmlns:c16="http://schemas.microsoft.com/office/drawing/2014/chart" uri="{C3380CC4-5D6E-409C-BE32-E72D297353CC}">
                <c16:uniqueId val="{00000001-BF70-4006-A9D1-FE125454AAC9}"/>
              </c:ext>
            </c:extLst>
          </c:dPt>
          <c:xVal>
            <c:numRef>
              <c:f>POEquipment!$C$13</c:f>
              <c:numCache>
                <c:formatCode>General</c:formatCode>
                <c:ptCount val="1"/>
                <c:pt idx="0">
                  <c:v>13</c:v>
                </c:pt>
              </c:numCache>
            </c:numRef>
          </c:xVal>
          <c:yVal>
            <c:numRef>
              <c:f>POEquipment!$D$13</c:f>
              <c:numCache>
                <c:formatCode>General</c:formatCode>
                <c:ptCount val="1"/>
                <c:pt idx="0">
                  <c:v>-1E-3</c:v>
                </c:pt>
              </c:numCache>
            </c:numRef>
          </c:yVal>
          <c:smooth val="0"/>
          <c:extLst>
            <c:ext xmlns:c16="http://schemas.microsoft.com/office/drawing/2014/chart" uri="{C3380CC4-5D6E-409C-BE32-E72D297353CC}">
              <c16:uniqueId val="{00000002-BF70-4006-A9D1-FE125454AAC9}"/>
            </c:ext>
          </c:extLst>
        </c:ser>
        <c:ser>
          <c:idx val="2"/>
          <c:order val="2"/>
          <c:tx>
            <c:strRef>
              <c:f>POEquipment!$B$14</c:f>
              <c:strCache>
                <c:ptCount val="1"/>
                <c:pt idx="0">
                  <c:v>2014</c:v>
                </c:pt>
              </c:strCache>
            </c:strRef>
          </c:tx>
          <c:marker>
            <c:symbol val="square"/>
            <c:size val="9"/>
          </c:marker>
          <c:xVal>
            <c:numRef>
              <c:f>POEquipment!$C$14</c:f>
              <c:numCache>
                <c:formatCode>General</c:formatCode>
                <c:ptCount val="1"/>
                <c:pt idx="0">
                  <c:v>0</c:v>
                </c:pt>
              </c:numCache>
            </c:numRef>
          </c:xVal>
          <c:yVal>
            <c:numRef>
              <c:f>POEquipment!$D$14</c:f>
              <c:numCache>
                <c:formatCode>General</c:formatCode>
                <c:ptCount val="1"/>
                <c:pt idx="0">
                  <c:v>1E-3</c:v>
                </c:pt>
              </c:numCache>
            </c:numRef>
          </c:yVal>
          <c:smooth val="0"/>
          <c:extLst>
            <c:ext xmlns:c16="http://schemas.microsoft.com/office/drawing/2014/chart" uri="{C3380CC4-5D6E-409C-BE32-E72D297353CC}">
              <c16:uniqueId val="{00000003-BF70-4006-A9D1-FE125454AAC9}"/>
            </c:ext>
          </c:extLst>
        </c:ser>
        <c:ser>
          <c:idx val="3"/>
          <c:order val="3"/>
          <c:tx>
            <c:strRef>
              <c:f>POEquipment!$B$15</c:f>
              <c:strCache>
                <c:ptCount val="1"/>
                <c:pt idx="0">
                  <c:v>2015</c:v>
                </c:pt>
              </c:strCache>
            </c:strRef>
          </c:tx>
          <c:marker>
            <c:symbol val="square"/>
            <c:size val="9"/>
          </c:marker>
          <c:xVal>
            <c:numRef>
              <c:f>POEquipment!$C$15</c:f>
              <c:numCache>
                <c:formatCode>General</c:formatCode>
                <c:ptCount val="1"/>
                <c:pt idx="0">
                  <c:v>4</c:v>
                </c:pt>
              </c:numCache>
            </c:numRef>
          </c:xVal>
          <c:yVal>
            <c:numRef>
              <c:f>POEquipment!$D$15</c:f>
              <c:numCache>
                <c:formatCode>General</c:formatCode>
                <c:ptCount val="1"/>
                <c:pt idx="0">
                  <c:v>0</c:v>
                </c:pt>
              </c:numCache>
            </c:numRef>
          </c:yVal>
          <c:smooth val="0"/>
          <c:extLst>
            <c:ext xmlns:c16="http://schemas.microsoft.com/office/drawing/2014/chart" uri="{C3380CC4-5D6E-409C-BE32-E72D297353CC}">
              <c16:uniqueId val="{00000004-BF70-4006-A9D1-FE125454AAC9}"/>
            </c:ext>
          </c:extLst>
        </c:ser>
        <c:ser>
          <c:idx val="4"/>
          <c:order val="4"/>
          <c:tx>
            <c:strRef>
              <c:f>POEquipment!$B$16</c:f>
              <c:strCache>
                <c:ptCount val="1"/>
                <c:pt idx="0">
                  <c:v>2016</c:v>
                </c:pt>
              </c:strCache>
            </c:strRef>
          </c:tx>
          <c:marker>
            <c:symbol val="square"/>
            <c:size val="8"/>
          </c:marker>
          <c:xVal>
            <c:numRef>
              <c:f>POEquipment!$C$16</c:f>
              <c:numCache>
                <c:formatCode>General</c:formatCode>
                <c:ptCount val="1"/>
                <c:pt idx="0">
                  <c:v>1</c:v>
                </c:pt>
              </c:numCache>
            </c:numRef>
          </c:xVal>
          <c:yVal>
            <c:numRef>
              <c:f>POEquipment!$D$16</c:f>
              <c:numCache>
                <c:formatCode>General</c:formatCode>
                <c:ptCount val="1"/>
                <c:pt idx="0">
                  <c:v>7.5000000000000002E-4</c:v>
                </c:pt>
              </c:numCache>
            </c:numRef>
          </c:yVal>
          <c:smooth val="0"/>
          <c:extLst>
            <c:ext xmlns:c16="http://schemas.microsoft.com/office/drawing/2014/chart" uri="{C3380CC4-5D6E-409C-BE32-E72D297353CC}">
              <c16:uniqueId val="{00000005-BF70-4006-A9D1-FE125454AAC9}"/>
            </c:ext>
          </c:extLst>
        </c:ser>
        <c:ser>
          <c:idx val="5"/>
          <c:order val="5"/>
          <c:tx>
            <c:strRef>
              <c:f>POEquipment!$B$17</c:f>
              <c:strCache>
                <c:ptCount val="1"/>
                <c:pt idx="0">
                  <c:v>2017</c:v>
                </c:pt>
              </c:strCache>
            </c:strRef>
          </c:tx>
          <c:marker>
            <c:symbol val="square"/>
            <c:size val="8"/>
          </c:marker>
          <c:xVal>
            <c:numRef>
              <c:f>POEquipment!$C$17</c:f>
              <c:numCache>
                <c:formatCode>General</c:formatCode>
                <c:ptCount val="1"/>
                <c:pt idx="0">
                  <c:v>3</c:v>
                </c:pt>
              </c:numCache>
            </c:numRef>
          </c:xVal>
          <c:yVal>
            <c:numRef>
              <c:f>POEquipment!$D$17</c:f>
              <c:numCache>
                <c:formatCode>General</c:formatCode>
                <c:ptCount val="1"/>
                <c:pt idx="0">
                  <c:v>2.5000000000000001E-4</c:v>
                </c:pt>
              </c:numCache>
            </c:numRef>
          </c:yVal>
          <c:smooth val="0"/>
          <c:extLst>
            <c:ext xmlns:c16="http://schemas.microsoft.com/office/drawing/2014/chart" uri="{C3380CC4-5D6E-409C-BE32-E72D297353CC}">
              <c16:uniqueId val="{00000006-BF70-4006-A9D1-FE125454AAC9}"/>
            </c:ext>
          </c:extLst>
        </c:ser>
        <c:dLbls>
          <c:showLegendKey val="0"/>
          <c:showVal val="0"/>
          <c:showCatName val="0"/>
          <c:showSerName val="0"/>
          <c:showPercent val="0"/>
          <c:showBubbleSize val="0"/>
        </c:dLbls>
        <c:axId val="215766144"/>
        <c:axId val="215767680"/>
      </c:scatterChart>
      <c:valAx>
        <c:axId val="215766144"/>
        <c:scaling>
          <c:orientation val="minMax"/>
          <c:max val="14"/>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767680"/>
        <c:crosses val="autoZero"/>
        <c:crossBetween val="midCat"/>
      </c:valAx>
      <c:valAx>
        <c:axId val="2157676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76614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sz="1200" b="1" i="0" u="none" strike="noStrike" baseline="0">
                <a:effectLst/>
              </a:rPr>
              <a:t>Material failure of SCADA</a:t>
            </a:r>
            <a:r>
              <a:rPr lang="en-AU" sz="1200" b="1" i="0" u="none" strike="noStrike" baseline="0"/>
              <a:t> </a:t>
            </a:r>
            <a:endParaRPr lang="en-AU"/>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POEquipment!$A$26</c:f>
              <c:strCache>
                <c:ptCount val="1"/>
                <c:pt idx="0">
                  <c:v>S Curve</c:v>
                </c:pt>
              </c:strCache>
            </c:strRef>
          </c:tx>
          <c:marker>
            <c:symbol val="none"/>
          </c:marker>
          <c:xVal>
            <c:numRef>
              <c:f>POEquipment!$B$25:$F$25</c:f>
              <c:numCache>
                <c:formatCode>General</c:formatCode>
                <c:ptCount val="5"/>
                <c:pt idx="0">
                  <c:v>0</c:v>
                </c:pt>
                <c:pt idx="1">
                  <c:v>2</c:v>
                </c:pt>
                <c:pt idx="2">
                  <c:v>3</c:v>
                </c:pt>
                <c:pt idx="3">
                  <c:v>4</c:v>
                </c:pt>
                <c:pt idx="4">
                  <c:v>6</c:v>
                </c:pt>
              </c:numCache>
            </c:numRef>
          </c:xVal>
          <c:yVal>
            <c:numRef>
              <c:f>POEquipment!$B$26:$F$26</c:f>
              <c:numCache>
                <c:formatCode>General</c:formatCode>
                <c:ptCount val="5"/>
                <c:pt idx="0">
                  <c:v>1E-3</c:v>
                </c:pt>
                <c:pt idx="1">
                  <c:v>1E-3</c:v>
                </c:pt>
                <c:pt idx="2">
                  <c:v>0</c:v>
                </c:pt>
                <c:pt idx="3">
                  <c:v>-1E-3</c:v>
                </c:pt>
                <c:pt idx="4">
                  <c:v>-1E-3</c:v>
                </c:pt>
              </c:numCache>
            </c:numRef>
          </c:yVal>
          <c:smooth val="0"/>
          <c:extLst>
            <c:ext xmlns:c16="http://schemas.microsoft.com/office/drawing/2014/chart" uri="{C3380CC4-5D6E-409C-BE32-E72D297353CC}">
              <c16:uniqueId val="{00000000-2BB2-4334-823C-74A4F71C41E8}"/>
            </c:ext>
          </c:extLst>
        </c:ser>
        <c:ser>
          <c:idx val="0"/>
          <c:order val="1"/>
          <c:tx>
            <c:strRef>
              <c:f>POEquipment!$B$33</c:f>
              <c:strCache>
                <c:ptCount val="1"/>
                <c:pt idx="0">
                  <c:v>2013</c:v>
                </c:pt>
              </c:strCache>
            </c:strRef>
          </c:tx>
          <c:dPt>
            <c:idx val="0"/>
            <c:marker>
              <c:symbol val="diamond"/>
              <c:size val="13"/>
            </c:marker>
            <c:bubble3D val="0"/>
            <c:extLst>
              <c:ext xmlns:c16="http://schemas.microsoft.com/office/drawing/2014/chart" uri="{C3380CC4-5D6E-409C-BE32-E72D297353CC}">
                <c16:uniqueId val="{00000001-2BB2-4334-823C-74A4F71C41E8}"/>
              </c:ext>
            </c:extLst>
          </c:dPt>
          <c:xVal>
            <c:numRef>
              <c:f>POEquipment!$C$33</c:f>
              <c:numCache>
                <c:formatCode>General</c:formatCode>
                <c:ptCount val="1"/>
                <c:pt idx="0">
                  <c:v>2</c:v>
                </c:pt>
              </c:numCache>
            </c:numRef>
          </c:xVal>
          <c:yVal>
            <c:numRef>
              <c:f>POEquipment!$D$33</c:f>
              <c:numCache>
                <c:formatCode>General</c:formatCode>
                <c:ptCount val="1"/>
                <c:pt idx="0">
                  <c:v>1E-3</c:v>
                </c:pt>
              </c:numCache>
            </c:numRef>
          </c:yVal>
          <c:smooth val="0"/>
          <c:extLst>
            <c:ext xmlns:c16="http://schemas.microsoft.com/office/drawing/2014/chart" uri="{C3380CC4-5D6E-409C-BE32-E72D297353CC}">
              <c16:uniqueId val="{00000002-2BB2-4334-823C-74A4F71C41E8}"/>
            </c:ext>
          </c:extLst>
        </c:ser>
        <c:ser>
          <c:idx val="2"/>
          <c:order val="2"/>
          <c:tx>
            <c:strRef>
              <c:f>POEquipment!$B$34</c:f>
              <c:strCache>
                <c:ptCount val="1"/>
                <c:pt idx="0">
                  <c:v>2014</c:v>
                </c:pt>
              </c:strCache>
            </c:strRef>
          </c:tx>
          <c:marker>
            <c:symbol val="square"/>
            <c:size val="9"/>
          </c:marker>
          <c:xVal>
            <c:numRef>
              <c:f>POEquipment!$C$34</c:f>
              <c:numCache>
                <c:formatCode>General</c:formatCode>
                <c:ptCount val="1"/>
                <c:pt idx="0">
                  <c:v>2</c:v>
                </c:pt>
              </c:numCache>
            </c:numRef>
          </c:xVal>
          <c:yVal>
            <c:numRef>
              <c:f>POEquipment!$D$34</c:f>
              <c:numCache>
                <c:formatCode>General</c:formatCode>
                <c:ptCount val="1"/>
                <c:pt idx="0">
                  <c:v>1E-3</c:v>
                </c:pt>
              </c:numCache>
            </c:numRef>
          </c:yVal>
          <c:smooth val="0"/>
          <c:extLst>
            <c:ext xmlns:c16="http://schemas.microsoft.com/office/drawing/2014/chart" uri="{C3380CC4-5D6E-409C-BE32-E72D297353CC}">
              <c16:uniqueId val="{00000003-2BB2-4334-823C-74A4F71C41E8}"/>
            </c:ext>
          </c:extLst>
        </c:ser>
        <c:ser>
          <c:idx val="3"/>
          <c:order val="3"/>
          <c:tx>
            <c:strRef>
              <c:f>POEquipment!$B$35</c:f>
              <c:strCache>
                <c:ptCount val="1"/>
                <c:pt idx="0">
                  <c:v>2015</c:v>
                </c:pt>
              </c:strCache>
            </c:strRef>
          </c:tx>
          <c:marker>
            <c:symbol val="square"/>
            <c:size val="9"/>
          </c:marker>
          <c:xVal>
            <c:numRef>
              <c:f>POEquipment!$C$35</c:f>
              <c:numCache>
                <c:formatCode>General</c:formatCode>
                <c:ptCount val="1"/>
                <c:pt idx="0">
                  <c:v>2</c:v>
                </c:pt>
              </c:numCache>
            </c:numRef>
          </c:xVal>
          <c:yVal>
            <c:numRef>
              <c:f>POEquipment!$D$35</c:f>
              <c:numCache>
                <c:formatCode>General</c:formatCode>
                <c:ptCount val="1"/>
                <c:pt idx="0">
                  <c:v>1E-3</c:v>
                </c:pt>
              </c:numCache>
            </c:numRef>
          </c:yVal>
          <c:smooth val="0"/>
          <c:extLst>
            <c:ext xmlns:c16="http://schemas.microsoft.com/office/drawing/2014/chart" uri="{C3380CC4-5D6E-409C-BE32-E72D297353CC}">
              <c16:uniqueId val="{00000004-2BB2-4334-823C-74A4F71C41E8}"/>
            </c:ext>
          </c:extLst>
        </c:ser>
        <c:ser>
          <c:idx val="4"/>
          <c:order val="4"/>
          <c:tx>
            <c:strRef>
              <c:f>POEquipment!$B$36</c:f>
              <c:strCache>
                <c:ptCount val="1"/>
                <c:pt idx="0">
                  <c:v>2016</c:v>
                </c:pt>
              </c:strCache>
            </c:strRef>
          </c:tx>
          <c:marker>
            <c:symbol val="square"/>
            <c:size val="8"/>
          </c:marker>
          <c:xVal>
            <c:numRef>
              <c:f>POEquipment!$C$36</c:f>
              <c:numCache>
                <c:formatCode>General</c:formatCode>
                <c:ptCount val="1"/>
                <c:pt idx="0">
                  <c:v>4</c:v>
                </c:pt>
              </c:numCache>
            </c:numRef>
          </c:xVal>
          <c:yVal>
            <c:numRef>
              <c:f>POEquipment!$D$36</c:f>
              <c:numCache>
                <c:formatCode>General</c:formatCode>
                <c:ptCount val="1"/>
                <c:pt idx="0">
                  <c:v>-1E-3</c:v>
                </c:pt>
              </c:numCache>
            </c:numRef>
          </c:yVal>
          <c:smooth val="0"/>
          <c:extLst>
            <c:ext xmlns:c16="http://schemas.microsoft.com/office/drawing/2014/chart" uri="{C3380CC4-5D6E-409C-BE32-E72D297353CC}">
              <c16:uniqueId val="{00000005-2BB2-4334-823C-74A4F71C41E8}"/>
            </c:ext>
          </c:extLst>
        </c:ser>
        <c:ser>
          <c:idx val="5"/>
          <c:order val="5"/>
          <c:tx>
            <c:strRef>
              <c:f>POEquipment!$B$37</c:f>
              <c:strCache>
                <c:ptCount val="1"/>
                <c:pt idx="0">
                  <c:v>2017</c:v>
                </c:pt>
              </c:strCache>
            </c:strRef>
          </c:tx>
          <c:marker>
            <c:symbol val="square"/>
            <c:size val="8"/>
          </c:marker>
          <c:xVal>
            <c:numRef>
              <c:f>POEquipment!$C$37</c:f>
              <c:numCache>
                <c:formatCode>General</c:formatCode>
                <c:ptCount val="1"/>
                <c:pt idx="0">
                  <c:v>4</c:v>
                </c:pt>
              </c:numCache>
            </c:numRef>
          </c:xVal>
          <c:yVal>
            <c:numRef>
              <c:f>POEquipment!$D$37</c:f>
              <c:numCache>
                <c:formatCode>General</c:formatCode>
                <c:ptCount val="1"/>
                <c:pt idx="0">
                  <c:v>-1E-3</c:v>
                </c:pt>
              </c:numCache>
            </c:numRef>
          </c:yVal>
          <c:smooth val="0"/>
          <c:extLst>
            <c:ext xmlns:c16="http://schemas.microsoft.com/office/drawing/2014/chart" uri="{C3380CC4-5D6E-409C-BE32-E72D297353CC}">
              <c16:uniqueId val="{00000006-2BB2-4334-823C-74A4F71C41E8}"/>
            </c:ext>
          </c:extLst>
        </c:ser>
        <c:dLbls>
          <c:showLegendKey val="0"/>
          <c:showVal val="0"/>
          <c:showCatName val="0"/>
          <c:showSerName val="0"/>
          <c:showPercent val="0"/>
          <c:showBubbleSize val="0"/>
        </c:dLbls>
        <c:axId val="215800832"/>
        <c:axId val="215880448"/>
      </c:scatterChart>
      <c:valAx>
        <c:axId val="2158008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880448"/>
        <c:crosses val="autoZero"/>
        <c:crossBetween val="midCat"/>
      </c:valAx>
      <c:valAx>
        <c:axId val="21588044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800832"/>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sz="1200" b="1" i="0" u="none" strike="noStrike" baseline="0">
                <a:effectLst/>
              </a:rPr>
              <a:t>Incorrect operational isolation</a:t>
            </a:r>
            <a:r>
              <a:rPr lang="en-AU" sz="1200" b="1" i="0" u="none" strike="noStrike" baseline="0"/>
              <a:t> </a:t>
            </a:r>
            <a:endParaRPr lang="en-AU"/>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POEquipment!$A$26</c:f>
              <c:strCache>
                <c:ptCount val="1"/>
                <c:pt idx="0">
                  <c:v>S Curve</c:v>
                </c:pt>
              </c:strCache>
            </c:strRef>
          </c:tx>
          <c:marker>
            <c:symbol val="none"/>
          </c:marker>
          <c:xVal>
            <c:numRef>
              <c:f>POEquipment!$B$45:$F$45</c:f>
              <c:numCache>
                <c:formatCode>General</c:formatCode>
                <c:ptCount val="5"/>
                <c:pt idx="0">
                  <c:v>0</c:v>
                </c:pt>
                <c:pt idx="1">
                  <c:v>2</c:v>
                </c:pt>
                <c:pt idx="2">
                  <c:v>4</c:v>
                </c:pt>
                <c:pt idx="3">
                  <c:v>6</c:v>
                </c:pt>
                <c:pt idx="4">
                  <c:v>8</c:v>
                </c:pt>
              </c:numCache>
            </c:numRef>
          </c:xVal>
          <c:yVal>
            <c:numRef>
              <c:f>POEquipment!$B$46:$F$46</c:f>
              <c:numCache>
                <c:formatCode>General</c:formatCode>
                <c:ptCount val="5"/>
                <c:pt idx="0">
                  <c:v>5.0000000000000001E-4</c:v>
                </c:pt>
                <c:pt idx="1">
                  <c:v>5.0000000000000001E-4</c:v>
                </c:pt>
                <c:pt idx="2">
                  <c:v>0</c:v>
                </c:pt>
                <c:pt idx="3">
                  <c:v>-5.0000000000000001E-4</c:v>
                </c:pt>
                <c:pt idx="4">
                  <c:v>-5.0000000000000001E-4</c:v>
                </c:pt>
              </c:numCache>
            </c:numRef>
          </c:yVal>
          <c:smooth val="0"/>
          <c:extLst>
            <c:ext xmlns:c16="http://schemas.microsoft.com/office/drawing/2014/chart" uri="{C3380CC4-5D6E-409C-BE32-E72D297353CC}">
              <c16:uniqueId val="{00000000-BF6A-4B07-8894-BD95B7834593}"/>
            </c:ext>
          </c:extLst>
        </c:ser>
        <c:ser>
          <c:idx val="0"/>
          <c:order val="1"/>
          <c:tx>
            <c:strRef>
              <c:f>POEquipment!$B$53</c:f>
              <c:strCache>
                <c:ptCount val="1"/>
                <c:pt idx="0">
                  <c:v>2013</c:v>
                </c:pt>
              </c:strCache>
            </c:strRef>
          </c:tx>
          <c:dPt>
            <c:idx val="0"/>
            <c:marker>
              <c:symbol val="diamond"/>
              <c:size val="13"/>
            </c:marker>
            <c:bubble3D val="0"/>
            <c:extLst>
              <c:ext xmlns:c16="http://schemas.microsoft.com/office/drawing/2014/chart" uri="{C3380CC4-5D6E-409C-BE32-E72D297353CC}">
                <c16:uniqueId val="{00000001-BF6A-4B07-8894-BD95B7834593}"/>
              </c:ext>
            </c:extLst>
          </c:dPt>
          <c:xVal>
            <c:numRef>
              <c:f>POEquipment!$C$53</c:f>
              <c:numCache>
                <c:formatCode>General</c:formatCode>
                <c:ptCount val="1"/>
                <c:pt idx="0">
                  <c:v>2</c:v>
                </c:pt>
              </c:numCache>
            </c:numRef>
          </c:xVal>
          <c:yVal>
            <c:numRef>
              <c:f>POEquipment!$D$53</c:f>
              <c:numCache>
                <c:formatCode>General</c:formatCode>
                <c:ptCount val="1"/>
                <c:pt idx="0">
                  <c:v>5.0000000000000001E-4</c:v>
                </c:pt>
              </c:numCache>
            </c:numRef>
          </c:yVal>
          <c:smooth val="0"/>
          <c:extLst>
            <c:ext xmlns:c16="http://schemas.microsoft.com/office/drawing/2014/chart" uri="{C3380CC4-5D6E-409C-BE32-E72D297353CC}">
              <c16:uniqueId val="{00000002-BF6A-4B07-8894-BD95B7834593}"/>
            </c:ext>
          </c:extLst>
        </c:ser>
        <c:ser>
          <c:idx val="2"/>
          <c:order val="2"/>
          <c:tx>
            <c:strRef>
              <c:f>POEquipment!$B$54</c:f>
              <c:strCache>
                <c:ptCount val="1"/>
                <c:pt idx="0">
                  <c:v>2014</c:v>
                </c:pt>
              </c:strCache>
            </c:strRef>
          </c:tx>
          <c:marker>
            <c:symbol val="square"/>
            <c:size val="9"/>
          </c:marker>
          <c:xVal>
            <c:numRef>
              <c:f>POEquipment!$C$54</c:f>
              <c:numCache>
                <c:formatCode>General</c:formatCode>
                <c:ptCount val="1"/>
                <c:pt idx="0">
                  <c:v>4</c:v>
                </c:pt>
              </c:numCache>
            </c:numRef>
          </c:xVal>
          <c:yVal>
            <c:numRef>
              <c:f>POEquipment!$D$54</c:f>
              <c:numCache>
                <c:formatCode>General</c:formatCode>
                <c:ptCount val="1"/>
                <c:pt idx="0">
                  <c:v>0</c:v>
                </c:pt>
              </c:numCache>
            </c:numRef>
          </c:yVal>
          <c:smooth val="0"/>
          <c:extLst>
            <c:ext xmlns:c16="http://schemas.microsoft.com/office/drawing/2014/chart" uri="{C3380CC4-5D6E-409C-BE32-E72D297353CC}">
              <c16:uniqueId val="{00000003-BF6A-4B07-8894-BD95B7834593}"/>
            </c:ext>
          </c:extLst>
        </c:ser>
        <c:ser>
          <c:idx val="3"/>
          <c:order val="3"/>
          <c:tx>
            <c:strRef>
              <c:f>POEquipment!$B$55</c:f>
              <c:strCache>
                <c:ptCount val="1"/>
                <c:pt idx="0">
                  <c:v>2015</c:v>
                </c:pt>
              </c:strCache>
            </c:strRef>
          </c:tx>
          <c:marker>
            <c:symbol val="square"/>
            <c:size val="9"/>
          </c:marker>
          <c:xVal>
            <c:numRef>
              <c:f>POEquipment!$C$55</c:f>
              <c:numCache>
                <c:formatCode>General</c:formatCode>
                <c:ptCount val="1"/>
                <c:pt idx="0">
                  <c:v>6</c:v>
                </c:pt>
              </c:numCache>
            </c:numRef>
          </c:xVal>
          <c:yVal>
            <c:numRef>
              <c:f>POEquipment!$D$55</c:f>
              <c:numCache>
                <c:formatCode>General</c:formatCode>
                <c:ptCount val="1"/>
                <c:pt idx="0">
                  <c:v>-5.0000000000000001E-4</c:v>
                </c:pt>
              </c:numCache>
            </c:numRef>
          </c:yVal>
          <c:smooth val="0"/>
          <c:extLst>
            <c:ext xmlns:c16="http://schemas.microsoft.com/office/drawing/2014/chart" uri="{C3380CC4-5D6E-409C-BE32-E72D297353CC}">
              <c16:uniqueId val="{00000004-BF6A-4B07-8894-BD95B7834593}"/>
            </c:ext>
          </c:extLst>
        </c:ser>
        <c:ser>
          <c:idx val="4"/>
          <c:order val="4"/>
          <c:tx>
            <c:strRef>
              <c:f>POEquipment!$B$56</c:f>
              <c:strCache>
                <c:ptCount val="1"/>
                <c:pt idx="0">
                  <c:v>2016</c:v>
                </c:pt>
              </c:strCache>
            </c:strRef>
          </c:tx>
          <c:marker>
            <c:symbol val="square"/>
            <c:size val="8"/>
          </c:marker>
          <c:xVal>
            <c:numRef>
              <c:f>POEquipment!$C$56</c:f>
              <c:numCache>
                <c:formatCode>General</c:formatCode>
                <c:ptCount val="1"/>
                <c:pt idx="0">
                  <c:v>6</c:v>
                </c:pt>
              </c:numCache>
            </c:numRef>
          </c:xVal>
          <c:yVal>
            <c:numRef>
              <c:f>POEquipment!$D$56</c:f>
              <c:numCache>
                <c:formatCode>General</c:formatCode>
                <c:ptCount val="1"/>
                <c:pt idx="0">
                  <c:v>-5.0000000000000001E-4</c:v>
                </c:pt>
              </c:numCache>
            </c:numRef>
          </c:yVal>
          <c:smooth val="0"/>
          <c:extLst>
            <c:ext xmlns:c16="http://schemas.microsoft.com/office/drawing/2014/chart" uri="{C3380CC4-5D6E-409C-BE32-E72D297353CC}">
              <c16:uniqueId val="{00000005-BF6A-4B07-8894-BD95B7834593}"/>
            </c:ext>
          </c:extLst>
        </c:ser>
        <c:ser>
          <c:idx val="5"/>
          <c:order val="5"/>
          <c:tx>
            <c:strRef>
              <c:f>POEquipment!$B$57</c:f>
              <c:strCache>
                <c:ptCount val="1"/>
                <c:pt idx="0">
                  <c:v>2017</c:v>
                </c:pt>
              </c:strCache>
            </c:strRef>
          </c:tx>
          <c:marker>
            <c:symbol val="square"/>
            <c:size val="8"/>
          </c:marker>
          <c:xVal>
            <c:numRef>
              <c:f>POEquipment!$C$57</c:f>
              <c:numCache>
                <c:formatCode>General</c:formatCode>
                <c:ptCount val="1"/>
                <c:pt idx="0">
                  <c:v>4</c:v>
                </c:pt>
              </c:numCache>
            </c:numRef>
          </c:xVal>
          <c:yVal>
            <c:numRef>
              <c:f>POEquipment!$D$57</c:f>
              <c:numCache>
                <c:formatCode>General</c:formatCode>
                <c:ptCount val="1"/>
                <c:pt idx="0">
                  <c:v>0</c:v>
                </c:pt>
              </c:numCache>
            </c:numRef>
          </c:yVal>
          <c:smooth val="0"/>
          <c:extLst>
            <c:ext xmlns:c16="http://schemas.microsoft.com/office/drawing/2014/chart" uri="{C3380CC4-5D6E-409C-BE32-E72D297353CC}">
              <c16:uniqueId val="{00000006-BF6A-4B07-8894-BD95B7834593}"/>
            </c:ext>
          </c:extLst>
        </c:ser>
        <c:dLbls>
          <c:showLegendKey val="0"/>
          <c:showVal val="0"/>
          <c:showCatName val="0"/>
          <c:showSerName val="0"/>
          <c:showPercent val="0"/>
          <c:showBubbleSize val="0"/>
        </c:dLbls>
        <c:axId val="215905408"/>
        <c:axId val="215906944"/>
      </c:scatterChart>
      <c:valAx>
        <c:axId val="215905408"/>
        <c:scaling>
          <c:orientation val="minMax"/>
          <c:max val="8"/>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906944"/>
        <c:crosses val="autoZero"/>
        <c:crossBetween val="midCat"/>
      </c:valAx>
      <c:valAx>
        <c:axId val="21590694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905408"/>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Frequency LOS events against threshold</a:t>
            </a:r>
          </a:p>
        </c:rich>
      </c:tx>
      <c:layout>
        <c:manualLayout>
          <c:xMode val="edge"/>
          <c:yMode val="edge"/>
          <c:x val="0.10680184060961845"/>
          <c:y val="5.8333590654109417E-2"/>
        </c:manualLayout>
      </c:layout>
      <c:overlay val="0"/>
    </c:title>
    <c:autoTitleDeleted val="0"/>
    <c:plotArea>
      <c:layout/>
      <c:lineChart>
        <c:grouping val="standard"/>
        <c:varyColors val="0"/>
        <c:ser>
          <c:idx val="0"/>
          <c:order val="0"/>
          <c:tx>
            <c:strRef>
              <c:f>'LOS thresholds'!$C$16</c:f>
              <c:strCache>
                <c:ptCount val="1"/>
                <c:pt idx="0">
                  <c:v>0.05</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thresholds'!$C$18:$C$23</c:f>
              <c:numCache>
                <c:formatCode>General</c:formatCode>
                <c:ptCount val="5"/>
                <c:pt idx="0">
                  <c:v>12</c:v>
                </c:pt>
                <c:pt idx="1">
                  <c:v>5</c:v>
                </c:pt>
                <c:pt idx="2">
                  <c:v>4</c:v>
                </c:pt>
                <c:pt idx="3">
                  <c:v>2</c:v>
                </c:pt>
                <c:pt idx="4">
                  <c:v>1</c:v>
                </c:pt>
              </c:numCache>
            </c:numRef>
          </c:val>
          <c:smooth val="0"/>
          <c:extLst>
            <c:ext xmlns:c16="http://schemas.microsoft.com/office/drawing/2014/chart" uri="{C3380CC4-5D6E-409C-BE32-E72D297353CC}">
              <c16:uniqueId val="{00000000-AA12-4C84-86FB-3AC0EE757A99}"/>
            </c:ext>
          </c:extLst>
        </c:ser>
        <c:ser>
          <c:idx val="1"/>
          <c:order val="1"/>
          <c:tx>
            <c:strRef>
              <c:f>'LOS thresholds'!$D$16</c:f>
              <c:strCache>
                <c:ptCount val="1"/>
                <c:pt idx="0">
                  <c:v>0.1</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thresholds'!$D$18:$D$23</c:f>
              <c:numCache>
                <c:formatCode>General</c:formatCode>
                <c:ptCount val="5"/>
                <c:pt idx="0">
                  <c:v>10</c:v>
                </c:pt>
                <c:pt idx="1">
                  <c:v>4</c:v>
                </c:pt>
                <c:pt idx="2">
                  <c:v>3</c:v>
                </c:pt>
                <c:pt idx="3">
                  <c:v>1</c:v>
                </c:pt>
                <c:pt idx="4">
                  <c:v>1</c:v>
                </c:pt>
              </c:numCache>
            </c:numRef>
          </c:val>
          <c:smooth val="0"/>
          <c:extLst>
            <c:ext xmlns:c16="http://schemas.microsoft.com/office/drawing/2014/chart" uri="{C3380CC4-5D6E-409C-BE32-E72D297353CC}">
              <c16:uniqueId val="{00000001-AA12-4C84-86FB-3AC0EE757A99}"/>
            </c:ext>
          </c:extLst>
        </c:ser>
        <c:ser>
          <c:idx val="2"/>
          <c:order val="2"/>
          <c:tx>
            <c:strRef>
              <c:f>'LOS thresholds'!$E$16</c:f>
              <c:strCache>
                <c:ptCount val="1"/>
                <c:pt idx="0">
                  <c:v>0.2</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thresholds'!$E$18:$E$23</c:f>
              <c:numCache>
                <c:formatCode>General</c:formatCode>
                <c:ptCount val="5"/>
                <c:pt idx="0">
                  <c:v>8</c:v>
                </c:pt>
                <c:pt idx="1">
                  <c:v>3</c:v>
                </c:pt>
                <c:pt idx="2">
                  <c:v>3</c:v>
                </c:pt>
                <c:pt idx="3">
                  <c:v>1</c:v>
                </c:pt>
                <c:pt idx="4">
                  <c:v>1</c:v>
                </c:pt>
              </c:numCache>
            </c:numRef>
          </c:val>
          <c:smooth val="0"/>
          <c:extLst>
            <c:ext xmlns:c16="http://schemas.microsoft.com/office/drawing/2014/chart" uri="{C3380CC4-5D6E-409C-BE32-E72D297353CC}">
              <c16:uniqueId val="{00000002-AA12-4C84-86FB-3AC0EE757A99}"/>
            </c:ext>
          </c:extLst>
        </c:ser>
        <c:ser>
          <c:idx val="3"/>
          <c:order val="3"/>
          <c:tx>
            <c:strRef>
              <c:f>'LOS thresholds'!$F$16</c:f>
              <c:strCache>
                <c:ptCount val="1"/>
                <c:pt idx="0">
                  <c:v>0.3</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thresholds'!$F$18:$F$23</c:f>
              <c:numCache>
                <c:formatCode>General</c:formatCode>
                <c:ptCount val="5"/>
                <c:pt idx="0">
                  <c:v>4</c:v>
                </c:pt>
                <c:pt idx="1">
                  <c:v>3</c:v>
                </c:pt>
                <c:pt idx="2">
                  <c:v>3</c:v>
                </c:pt>
                <c:pt idx="3">
                  <c:v>1</c:v>
                </c:pt>
                <c:pt idx="4">
                  <c:v>1</c:v>
                </c:pt>
              </c:numCache>
            </c:numRef>
          </c:val>
          <c:smooth val="0"/>
          <c:extLst>
            <c:ext xmlns:c16="http://schemas.microsoft.com/office/drawing/2014/chart" uri="{C3380CC4-5D6E-409C-BE32-E72D297353CC}">
              <c16:uniqueId val="{00000003-AA12-4C84-86FB-3AC0EE757A99}"/>
            </c:ext>
          </c:extLst>
        </c:ser>
        <c:ser>
          <c:idx val="4"/>
          <c:order val="4"/>
          <c:tx>
            <c:strRef>
              <c:f>'LOS thresholds'!$H$16</c:f>
              <c:strCache>
                <c:ptCount val="1"/>
                <c:pt idx="0">
                  <c:v>0.5</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thresholds'!$H$18:$H$23</c:f>
              <c:numCache>
                <c:formatCode>General</c:formatCode>
                <c:ptCount val="5"/>
                <c:pt idx="0">
                  <c:v>2</c:v>
                </c:pt>
                <c:pt idx="1">
                  <c:v>2</c:v>
                </c:pt>
                <c:pt idx="2">
                  <c:v>1</c:v>
                </c:pt>
                <c:pt idx="3">
                  <c:v>1</c:v>
                </c:pt>
                <c:pt idx="4">
                  <c:v>1</c:v>
                </c:pt>
              </c:numCache>
            </c:numRef>
          </c:val>
          <c:smooth val="0"/>
          <c:extLst>
            <c:ext xmlns:c16="http://schemas.microsoft.com/office/drawing/2014/chart" uri="{C3380CC4-5D6E-409C-BE32-E72D297353CC}">
              <c16:uniqueId val="{00000004-AA12-4C84-86FB-3AC0EE757A99}"/>
            </c:ext>
          </c:extLst>
        </c:ser>
        <c:ser>
          <c:idx val="5"/>
          <c:order val="5"/>
          <c:tx>
            <c:strRef>
              <c:f>'LOS thresholds'!$I$16</c:f>
              <c:strCache>
                <c:ptCount val="1"/>
                <c:pt idx="0">
                  <c:v>1</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thresholds'!$I$18:$I$23</c:f>
              <c:numCache>
                <c:formatCode>General</c:formatCode>
                <c:ptCount val="5"/>
                <c:pt idx="0">
                  <c:v>1</c:v>
                </c:pt>
                <c:pt idx="1">
                  <c:v>0</c:v>
                </c:pt>
                <c:pt idx="2">
                  <c:v>0</c:v>
                </c:pt>
                <c:pt idx="3">
                  <c:v>1</c:v>
                </c:pt>
                <c:pt idx="4">
                  <c:v>0</c:v>
                </c:pt>
              </c:numCache>
            </c:numRef>
          </c:val>
          <c:smooth val="0"/>
          <c:extLst>
            <c:ext xmlns:c16="http://schemas.microsoft.com/office/drawing/2014/chart" uri="{C3380CC4-5D6E-409C-BE32-E72D297353CC}">
              <c16:uniqueId val="{00000005-AA12-4C84-86FB-3AC0EE757A99}"/>
            </c:ext>
          </c:extLst>
        </c:ser>
        <c:dLbls>
          <c:showLegendKey val="0"/>
          <c:showVal val="0"/>
          <c:showCatName val="0"/>
          <c:showSerName val="0"/>
          <c:showPercent val="0"/>
          <c:showBubbleSize val="0"/>
        </c:dLbls>
        <c:smooth val="0"/>
        <c:axId val="215991040"/>
        <c:axId val="215992576"/>
      </c:lineChart>
      <c:catAx>
        <c:axId val="21599104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992576"/>
        <c:crosses val="autoZero"/>
        <c:auto val="1"/>
        <c:lblAlgn val="ctr"/>
        <c:lblOffset val="100"/>
        <c:noMultiLvlLbl val="0"/>
      </c:catAx>
      <c:valAx>
        <c:axId val="215992576"/>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991040"/>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1200"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Frequency LOS events against current thresholds x = 0.1 and y = 1.0</a:t>
            </a:r>
          </a:p>
        </c:rich>
      </c:tx>
      <c:overlay val="0"/>
    </c:title>
    <c:autoTitleDeleted val="0"/>
    <c:plotArea>
      <c:layout/>
      <c:lineChart>
        <c:grouping val="standard"/>
        <c:varyColors val="0"/>
        <c:ser>
          <c:idx val="1"/>
          <c:order val="0"/>
          <c:tx>
            <c:strRef>
              <c:f>'LOS thresholds'!$D$16</c:f>
              <c:strCache>
                <c:ptCount val="1"/>
                <c:pt idx="0">
                  <c:v>0.1</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thresholds'!$D$18:$D$23</c:f>
              <c:numCache>
                <c:formatCode>General</c:formatCode>
                <c:ptCount val="5"/>
                <c:pt idx="0">
                  <c:v>10</c:v>
                </c:pt>
                <c:pt idx="1">
                  <c:v>4</c:v>
                </c:pt>
                <c:pt idx="2">
                  <c:v>3</c:v>
                </c:pt>
                <c:pt idx="3">
                  <c:v>1</c:v>
                </c:pt>
                <c:pt idx="4">
                  <c:v>1</c:v>
                </c:pt>
              </c:numCache>
            </c:numRef>
          </c:val>
          <c:smooth val="0"/>
          <c:extLst>
            <c:ext xmlns:c16="http://schemas.microsoft.com/office/drawing/2014/chart" uri="{C3380CC4-5D6E-409C-BE32-E72D297353CC}">
              <c16:uniqueId val="{00000000-50A9-40AA-8FF1-7067E98A807F}"/>
            </c:ext>
          </c:extLst>
        </c:ser>
        <c:ser>
          <c:idx val="5"/>
          <c:order val="1"/>
          <c:tx>
            <c:strRef>
              <c:f>'LOS thresholds'!$I$16</c:f>
              <c:strCache>
                <c:ptCount val="1"/>
                <c:pt idx="0">
                  <c:v>1</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thresholds'!$I$18:$I$23</c:f>
              <c:numCache>
                <c:formatCode>General</c:formatCode>
                <c:ptCount val="5"/>
                <c:pt idx="0">
                  <c:v>1</c:v>
                </c:pt>
                <c:pt idx="1">
                  <c:v>0</c:v>
                </c:pt>
                <c:pt idx="2">
                  <c:v>0</c:v>
                </c:pt>
                <c:pt idx="3">
                  <c:v>1</c:v>
                </c:pt>
                <c:pt idx="4">
                  <c:v>0</c:v>
                </c:pt>
              </c:numCache>
            </c:numRef>
          </c:val>
          <c:smooth val="0"/>
          <c:extLst>
            <c:ext xmlns:c16="http://schemas.microsoft.com/office/drawing/2014/chart" uri="{C3380CC4-5D6E-409C-BE32-E72D297353CC}">
              <c16:uniqueId val="{00000001-50A9-40AA-8FF1-7067E98A807F}"/>
            </c:ext>
          </c:extLst>
        </c:ser>
        <c:dLbls>
          <c:showLegendKey val="0"/>
          <c:showVal val="0"/>
          <c:showCatName val="0"/>
          <c:showSerName val="0"/>
          <c:showPercent val="0"/>
          <c:showBubbleSize val="0"/>
        </c:dLbls>
        <c:smooth val="0"/>
        <c:axId val="216001536"/>
        <c:axId val="216994560"/>
      </c:lineChart>
      <c:catAx>
        <c:axId val="21600153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6994560"/>
        <c:crosses val="autoZero"/>
        <c:auto val="1"/>
        <c:lblAlgn val="ctr"/>
        <c:lblOffset val="100"/>
        <c:noMultiLvlLbl val="0"/>
      </c:catAx>
      <c:valAx>
        <c:axId val="216994560"/>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600153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1200" verticalDpi="12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Frequency LOS events against current thresholds x = 0.1 and y = 1.0</a:t>
            </a:r>
          </a:p>
        </c:rich>
      </c:tx>
      <c:overlay val="0"/>
    </c:title>
    <c:autoTitleDeleted val="0"/>
    <c:plotArea>
      <c:layout/>
      <c:lineChart>
        <c:grouping val="standard"/>
        <c:varyColors val="0"/>
        <c:ser>
          <c:idx val="1"/>
          <c:order val="0"/>
          <c:tx>
            <c:strRef>
              <c:f>'LOS thresholds'!$D$16</c:f>
              <c:strCache>
                <c:ptCount val="1"/>
                <c:pt idx="0">
                  <c:v>0.1</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thresholds'!$D$18:$D$23</c:f>
              <c:numCache>
                <c:formatCode>General</c:formatCode>
                <c:ptCount val="5"/>
                <c:pt idx="0">
                  <c:v>10</c:v>
                </c:pt>
                <c:pt idx="1">
                  <c:v>4</c:v>
                </c:pt>
                <c:pt idx="2">
                  <c:v>3</c:v>
                </c:pt>
                <c:pt idx="3">
                  <c:v>1</c:v>
                </c:pt>
                <c:pt idx="4">
                  <c:v>1</c:v>
                </c:pt>
              </c:numCache>
            </c:numRef>
          </c:val>
          <c:smooth val="0"/>
          <c:extLst>
            <c:ext xmlns:c16="http://schemas.microsoft.com/office/drawing/2014/chart" uri="{C3380CC4-5D6E-409C-BE32-E72D297353CC}">
              <c16:uniqueId val="{00000000-DB51-40EC-835E-193B7FA19528}"/>
            </c:ext>
          </c:extLst>
        </c:ser>
        <c:ser>
          <c:idx val="5"/>
          <c:order val="1"/>
          <c:tx>
            <c:strRef>
              <c:f>'LOS thresholds'!$I$16</c:f>
              <c:strCache>
                <c:ptCount val="1"/>
                <c:pt idx="0">
                  <c:v>1</c:v>
                </c:pt>
              </c:strCache>
            </c:strRef>
          </c:tx>
          <c:marker>
            <c:symbol val="none"/>
          </c:marker>
          <c:cat>
            <c:strRef>
              <c:f>'LOS thresholds'!$B$18:$B$23</c:f>
              <c:strCache>
                <c:ptCount val="5"/>
                <c:pt idx="0">
                  <c:v>2013</c:v>
                </c:pt>
                <c:pt idx="1">
                  <c:v>2014</c:v>
                </c:pt>
                <c:pt idx="2">
                  <c:v>2015</c:v>
                </c:pt>
                <c:pt idx="3">
                  <c:v>2016</c:v>
                </c:pt>
                <c:pt idx="4">
                  <c:v>YTD 2017</c:v>
                </c:pt>
              </c:strCache>
            </c:strRef>
          </c:cat>
          <c:val>
            <c:numRef>
              <c:f>'LOS thresholds'!$I$18:$I$23</c:f>
              <c:numCache>
                <c:formatCode>General</c:formatCode>
                <c:ptCount val="5"/>
                <c:pt idx="0">
                  <c:v>1</c:v>
                </c:pt>
                <c:pt idx="1">
                  <c:v>0</c:v>
                </c:pt>
                <c:pt idx="2">
                  <c:v>0</c:v>
                </c:pt>
                <c:pt idx="3">
                  <c:v>1</c:v>
                </c:pt>
                <c:pt idx="4">
                  <c:v>0</c:v>
                </c:pt>
              </c:numCache>
            </c:numRef>
          </c:val>
          <c:smooth val="0"/>
          <c:extLst>
            <c:ext xmlns:c16="http://schemas.microsoft.com/office/drawing/2014/chart" uri="{C3380CC4-5D6E-409C-BE32-E72D297353CC}">
              <c16:uniqueId val="{00000001-DB51-40EC-835E-193B7FA19528}"/>
            </c:ext>
          </c:extLst>
        </c:ser>
        <c:dLbls>
          <c:showLegendKey val="0"/>
          <c:showVal val="0"/>
          <c:showCatName val="0"/>
          <c:showSerName val="0"/>
          <c:showPercent val="0"/>
          <c:showBubbleSize val="0"/>
        </c:dLbls>
        <c:smooth val="0"/>
        <c:axId val="217015808"/>
        <c:axId val="217017344"/>
      </c:lineChart>
      <c:catAx>
        <c:axId val="2170158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7017344"/>
        <c:crosses val="autoZero"/>
        <c:auto val="1"/>
        <c:lblAlgn val="ctr"/>
        <c:lblOffset val="100"/>
        <c:noMultiLvlLbl val="0"/>
      </c:catAx>
      <c:valAx>
        <c:axId val="217017344"/>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7015808"/>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LOS events &gt; 0.1 sysmins</a:t>
            </a:r>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LOS!$A$13</c:f>
              <c:strCache>
                <c:ptCount val="1"/>
                <c:pt idx="0">
                  <c:v>S Curve</c:v>
                </c:pt>
              </c:strCache>
            </c:strRef>
          </c:tx>
          <c:marker>
            <c:symbol val="none"/>
          </c:marker>
          <c:xVal>
            <c:numRef>
              <c:f>LOS!$B$12:$F$12</c:f>
              <c:numCache>
                <c:formatCode>General</c:formatCode>
                <c:ptCount val="5"/>
                <c:pt idx="0">
                  <c:v>0</c:v>
                </c:pt>
                <c:pt idx="1">
                  <c:v>0</c:v>
                </c:pt>
                <c:pt idx="2">
                  <c:v>4</c:v>
                </c:pt>
                <c:pt idx="3">
                  <c:v>8</c:v>
                </c:pt>
                <c:pt idx="4">
                  <c:v>15</c:v>
                </c:pt>
              </c:numCache>
            </c:numRef>
          </c:xVal>
          <c:yVal>
            <c:numRef>
              <c:f>LOS!$B$13:$F$13</c:f>
              <c:numCache>
                <c:formatCode>General</c:formatCode>
                <c:ptCount val="5"/>
                <c:pt idx="0">
                  <c:v>1.5E-3</c:v>
                </c:pt>
                <c:pt idx="1">
                  <c:v>1.5E-3</c:v>
                </c:pt>
                <c:pt idx="2">
                  <c:v>0</c:v>
                </c:pt>
                <c:pt idx="3">
                  <c:v>-1.5E-3</c:v>
                </c:pt>
                <c:pt idx="4">
                  <c:v>-1.5E-3</c:v>
                </c:pt>
              </c:numCache>
            </c:numRef>
          </c:yVal>
          <c:smooth val="0"/>
          <c:extLst>
            <c:ext xmlns:c16="http://schemas.microsoft.com/office/drawing/2014/chart" uri="{C3380CC4-5D6E-409C-BE32-E72D297353CC}">
              <c16:uniqueId val="{00000000-F2B8-4AA7-A7EA-43B9C9EB5E72}"/>
            </c:ext>
          </c:extLst>
        </c:ser>
        <c:ser>
          <c:idx val="0"/>
          <c:order val="1"/>
          <c:tx>
            <c:strRef>
              <c:f>LOS!$B$20</c:f>
              <c:strCache>
                <c:ptCount val="1"/>
                <c:pt idx="0">
                  <c:v>2013</c:v>
                </c:pt>
              </c:strCache>
            </c:strRef>
          </c:tx>
          <c:dPt>
            <c:idx val="0"/>
            <c:marker>
              <c:symbol val="diamond"/>
              <c:size val="13"/>
            </c:marker>
            <c:bubble3D val="0"/>
            <c:extLst>
              <c:ext xmlns:c16="http://schemas.microsoft.com/office/drawing/2014/chart" uri="{C3380CC4-5D6E-409C-BE32-E72D297353CC}">
                <c16:uniqueId val="{00000001-F2B8-4AA7-A7EA-43B9C9EB5E72}"/>
              </c:ext>
            </c:extLst>
          </c:dPt>
          <c:xVal>
            <c:numRef>
              <c:f>LOS!$C$20</c:f>
              <c:numCache>
                <c:formatCode>General</c:formatCode>
                <c:ptCount val="1"/>
                <c:pt idx="0">
                  <c:v>10</c:v>
                </c:pt>
              </c:numCache>
            </c:numRef>
          </c:xVal>
          <c:yVal>
            <c:numRef>
              <c:f>LOS!$D$20</c:f>
              <c:numCache>
                <c:formatCode>General</c:formatCode>
                <c:ptCount val="1"/>
                <c:pt idx="0">
                  <c:v>-1.5E-3</c:v>
                </c:pt>
              </c:numCache>
            </c:numRef>
          </c:yVal>
          <c:smooth val="0"/>
          <c:extLst>
            <c:ext xmlns:c16="http://schemas.microsoft.com/office/drawing/2014/chart" uri="{C3380CC4-5D6E-409C-BE32-E72D297353CC}">
              <c16:uniqueId val="{00000002-F2B8-4AA7-A7EA-43B9C9EB5E72}"/>
            </c:ext>
          </c:extLst>
        </c:ser>
        <c:ser>
          <c:idx val="2"/>
          <c:order val="2"/>
          <c:tx>
            <c:strRef>
              <c:f>LOS!$B$21</c:f>
              <c:strCache>
                <c:ptCount val="1"/>
                <c:pt idx="0">
                  <c:v>2014</c:v>
                </c:pt>
              </c:strCache>
            </c:strRef>
          </c:tx>
          <c:marker>
            <c:symbol val="square"/>
            <c:size val="9"/>
          </c:marker>
          <c:xVal>
            <c:numRef>
              <c:f>LOS!$C$21</c:f>
              <c:numCache>
                <c:formatCode>General</c:formatCode>
                <c:ptCount val="1"/>
                <c:pt idx="0">
                  <c:v>4</c:v>
                </c:pt>
              </c:numCache>
            </c:numRef>
          </c:xVal>
          <c:yVal>
            <c:numRef>
              <c:f>LOS!$D$21</c:f>
              <c:numCache>
                <c:formatCode>General</c:formatCode>
                <c:ptCount val="1"/>
                <c:pt idx="0">
                  <c:v>0</c:v>
                </c:pt>
              </c:numCache>
            </c:numRef>
          </c:yVal>
          <c:smooth val="0"/>
          <c:extLst>
            <c:ext xmlns:c16="http://schemas.microsoft.com/office/drawing/2014/chart" uri="{C3380CC4-5D6E-409C-BE32-E72D297353CC}">
              <c16:uniqueId val="{00000003-F2B8-4AA7-A7EA-43B9C9EB5E72}"/>
            </c:ext>
          </c:extLst>
        </c:ser>
        <c:ser>
          <c:idx val="3"/>
          <c:order val="3"/>
          <c:tx>
            <c:strRef>
              <c:f>LOS!$B$22</c:f>
              <c:strCache>
                <c:ptCount val="1"/>
                <c:pt idx="0">
                  <c:v>2015</c:v>
                </c:pt>
              </c:strCache>
            </c:strRef>
          </c:tx>
          <c:marker>
            <c:symbol val="square"/>
            <c:size val="9"/>
          </c:marker>
          <c:xVal>
            <c:numRef>
              <c:f>LOS!$C$22</c:f>
              <c:numCache>
                <c:formatCode>General</c:formatCode>
                <c:ptCount val="1"/>
                <c:pt idx="0">
                  <c:v>3</c:v>
                </c:pt>
              </c:numCache>
            </c:numRef>
          </c:xVal>
          <c:yVal>
            <c:numRef>
              <c:f>LOS!$D$22</c:f>
              <c:numCache>
                <c:formatCode>General</c:formatCode>
                <c:ptCount val="1"/>
                <c:pt idx="0">
                  <c:v>3.749999999999999E-4</c:v>
                </c:pt>
              </c:numCache>
            </c:numRef>
          </c:yVal>
          <c:smooth val="0"/>
          <c:extLst>
            <c:ext xmlns:c16="http://schemas.microsoft.com/office/drawing/2014/chart" uri="{C3380CC4-5D6E-409C-BE32-E72D297353CC}">
              <c16:uniqueId val="{00000004-F2B8-4AA7-A7EA-43B9C9EB5E72}"/>
            </c:ext>
          </c:extLst>
        </c:ser>
        <c:ser>
          <c:idx val="4"/>
          <c:order val="4"/>
          <c:tx>
            <c:strRef>
              <c:f>LOS!$B$23</c:f>
              <c:strCache>
                <c:ptCount val="1"/>
                <c:pt idx="0">
                  <c:v>2016</c:v>
                </c:pt>
              </c:strCache>
            </c:strRef>
          </c:tx>
          <c:marker>
            <c:symbol val="square"/>
            <c:size val="8"/>
          </c:marker>
          <c:xVal>
            <c:numRef>
              <c:f>LOS!$C$23</c:f>
              <c:numCache>
                <c:formatCode>General</c:formatCode>
                <c:ptCount val="1"/>
                <c:pt idx="0">
                  <c:v>1</c:v>
                </c:pt>
              </c:numCache>
            </c:numRef>
          </c:xVal>
          <c:yVal>
            <c:numRef>
              <c:f>LOS!$D$23</c:f>
              <c:numCache>
                <c:formatCode>General</c:formatCode>
                <c:ptCount val="1"/>
                <c:pt idx="0">
                  <c:v>1.1250000000000001E-3</c:v>
                </c:pt>
              </c:numCache>
            </c:numRef>
          </c:yVal>
          <c:smooth val="0"/>
          <c:extLst>
            <c:ext xmlns:c16="http://schemas.microsoft.com/office/drawing/2014/chart" uri="{C3380CC4-5D6E-409C-BE32-E72D297353CC}">
              <c16:uniqueId val="{00000005-F2B8-4AA7-A7EA-43B9C9EB5E72}"/>
            </c:ext>
          </c:extLst>
        </c:ser>
        <c:ser>
          <c:idx val="5"/>
          <c:order val="5"/>
          <c:tx>
            <c:strRef>
              <c:f>LOS!$B$24</c:f>
              <c:strCache>
                <c:ptCount val="1"/>
                <c:pt idx="0">
                  <c:v>2017</c:v>
                </c:pt>
              </c:strCache>
            </c:strRef>
          </c:tx>
          <c:marker>
            <c:symbol val="square"/>
            <c:size val="8"/>
          </c:marker>
          <c:xVal>
            <c:numRef>
              <c:f>LOS!$C$24</c:f>
              <c:numCache>
                <c:formatCode>General</c:formatCode>
                <c:ptCount val="1"/>
                <c:pt idx="0">
                  <c:v>4</c:v>
                </c:pt>
              </c:numCache>
            </c:numRef>
          </c:xVal>
          <c:yVal>
            <c:numRef>
              <c:f>LOS!$D$24</c:f>
              <c:numCache>
                <c:formatCode>General</c:formatCode>
                <c:ptCount val="1"/>
                <c:pt idx="0">
                  <c:v>0</c:v>
                </c:pt>
              </c:numCache>
            </c:numRef>
          </c:yVal>
          <c:smooth val="0"/>
          <c:extLst>
            <c:ext xmlns:c16="http://schemas.microsoft.com/office/drawing/2014/chart" uri="{C3380CC4-5D6E-409C-BE32-E72D297353CC}">
              <c16:uniqueId val="{00000006-F2B8-4AA7-A7EA-43B9C9EB5E72}"/>
            </c:ext>
          </c:extLst>
        </c:ser>
        <c:dLbls>
          <c:showLegendKey val="0"/>
          <c:showVal val="0"/>
          <c:showCatName val="0"/>
          <c:showSerName val="0"/>
          <c:showPercent val="0"/>
          <c:showBubbleSize val="0"/>
        </c:dLbls>
        <c:axId val="156781952"/>
        <c:axId val="156787840"/>
      </c:scatterChart>
      <c:valAx>
        <c:axId val="1567819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6787840"/>
        <c:crosses val="autoZero"/>
        <c:crossBetween val="midCat"/>
      </c:valAx>
      <c:valAx>
        <c:axId val="15678784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6781952"/>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sz="1200" b="1" i="0" baseline="0">
                <a:effectLst/>
              </a:rPr>
              <a:t>LOS events &gt; 0.4 sysmins</a:t>
            </a:r>
            <a:endParaRPr lang="en-AU" sz="1200">
              <a:effectLst/>
            </a:endParaRPr>
          </a:p>
        </c:rich>
      </c:tx>
      <c:overlay val="0"/>
    </c:title>
    <c:autoTitleDeleted val="0"/>
    <c:plotArea>
      <c:layout>
        <c:manualLayout>
          <c:layoutTarget val="inner"/>
          <c:xMode val="edge"/>
          <c:yMode val="edge"/>
          <c:x val="0.12682708779049678"/>
          <c:y val="0.15207366637698716"/>
          <c:w val="0.72841071336671148"/>
          <c:h val="0.79841676981012821"/>
        </c:manualLayout>
      </c:layout>
      <c:scatterChart>
        <c:scatterStyle val="lineMarker"/>
        <c:varyColors val="0"/>
        <c:ser>
          <c:idx val="1"/>
          <c:order val="0"/>
          <c:tx>
            <c:strRef>
              <c:f>'LOS proposed'!$A$5</c:f>
              <c:strCache>
                <c:ptCount val="1"/>
                <c:pt idx="0">
                  <c:v>S Curve</c:v>
                </c:pt>
              </c:strCache>
            </c:strRef>
          </c:tx>
          <c:marker>
            <c:symbol val="none"/>
          </c:marker>
          <c:xVal>
            <c:numRef>
              <c:f>'LOS proposed'!$C$4:$F$4</c:f>
              <c:numCache>
                <c:formatCode>General</c:formatCode>
                <c:ptCount val="4"/>
                <c:pt idx="0">
                  <c:v>0</c:v>
                </c:pt>
                <c:pt idx="1">
                  <c:v>2</c:v>
                </c:pt>
                <c:pt idx="2">
                  <c:v>4</c:v>
                </c:pt>
                <c:pt idx="3">
                  <c:v>6</c:v>
                </c:pt>
              </c:numCache>
            </c:numRef>
          </c:xVal>
          <c:yVal>
            <c:numRef>
              <c:f>'LOS proposed'!$C$5:$F$5</c:f>
              <c:numCache>
                <c:formatCode>General</c:formatCode>
                <c:ptCount val="4"/>
                <c:pt idx="0">
                  <c:v>1.5E-3</c:v>
                </c:pt>
                <c:pt idx="1">
                  <c:v>0</c:v>
                </c:pt>
                <c:pt idx="2">
                  <c:v>-1.5E-3</c:v>
                </c:pt>
                <c:pt idx="3">
                  <c:v>-1.5E-3</c:v>
                </c:pt>
              </c:numCache>
            </c:numRef>
          </c:yVal>
          <c:smooth val="0"/>
          <c:extLst>
            <c:ext xmlns:c16="http://schemas.microsoft.com/office/drawing/2014/chart" uri="{C3380CC4-5D6E-409C-BE32-E72D297353CC}">
              <c16:uniqueId val="{00000000-FDD5-47EB-8C3F-4A4D5442C68D}"/>
            </c:ext>
          </c:extLst>
        </c:ser>
        <c:ser>
          <c:idx val="0"/>
          <c:order val="1"/>
          <c:tx>
            <c:strRef>
              <c:f>'LOS proposed'!$B$13</c:f>
              <c:strCache>
                <c:ptCount val="1"/>
                <c:pt idx="0">
                  <c:v>2013</c:v>
                </c:pt>
              </c:strCache>
            </c:strRef>
          </c:tx>
          <c:dPt>
            <c:idx val="0"/>
            <c:marker>
              <c:symbol val="diamond"/>
              <c:size val="13"/>
            </c:marker>
            <c:bubble3D val="0"/>
            <c:extLst>
              <c:ext xmlns:c16="http://schemas.microsoft.com/office/drawing/2014/chart" uri="{C3380CC4-5D6E-409C-BE32-E72D297353CC}">
                <c16:uniqueId val="{00000001-FDD5-47EB-8C3F-4A4D5442C68D}"/>
              </c:ext>
            </c:extLst>
          </c:dPt>
          <c:xVal>
            <c:numRef>
              <c:f>'LOS proposed'!$E$13</c:f>
              <c:numCache>
                <c:formatCode>General</c:formatCode>
                <c:ptCount val="1"/>
                <c:pt idx="0">
                  <c:v>4</c:v>
                </c:pt>
              </c:numCache>
            </c:numRef>
          </c:xVal>
          <c:yVal>
            <c:numRef>
              <c:f>'LOS proposed'!$F$13</c:f>
              <c:numCache>
                <c:formatCode>General</c:formatCode>
                <c:ptCount val="1"/>
                <c:pt idx="0">
                  <c:v>-1.5E-3</c:v>
                </c:pt>
              </c:numCache>
            </c:numRef>
          </c:yVal>
          <c:smooth val="0"/>
          <c:extLst>
            <c:ext xmlns:c16="http://schemas.microsoft.com/office/drawing/2014/chart" uri="{C3380CC4-5D6E-409C-BE32-E72D297353CC}">
              <c16:uniqueId val="{00000002-FDD5-47EB-8C3F-4A4D5442C68D}"/>
            </c:ext>
          </c:extLst>
        </c:ser>
        <c:ser>
          <c:idx val="2"/>
          <c:order val="2"/>
          <c:tx>
            <c:strRef>
              <c:f>'LOS proposed'!$B$14</c:f>
              <c:strCache>
                <c:ptCount val="1"/>
                <c:pt idx="0">
                  <c:v>2014</c:v>
                </c:pt>
              </c:strCache>
            </c:strRef>
          </c:tx>
          <c:marker>
            <c:symbol val="square"/>
            <c:size val="9"/>
          </c:marker>
          <c:xVal>
            <c:numRef>
              <c:f>'LOS proposed'!$E$14</c:f>
              <c:numCache>
                <c:formatCode>General</c:formatCode>
                <c:ptCount val="1"/>
                <c:pt idx="0">
                  <c:v>2</c:v>
                </c:pt>
              </c:numCache>
            </c:numRef>
          </c:xVal>
          <c:yVal>
            <c:numRef>
              <c:f>'LOS proposed'!$F$14</c:f>
              <c:numCache>
                <c:formatCode>General</c:formatCode>
                <c:ptCount val="1"/>
                <c:pt idx="0">
                  <c:v>0</c:v>
                </c:pt>
              </c:numCache>
            </c:numRef>
          </c:yVal>
          <c:smooth val="0"/>
          <c:extLst>
            <c:ext xmlns:c16="http://schemas.microsoft.com/office/drawing/2014/chart" uri="{C3380CC4-5D6E-409C-BE32-E72D297353CC}">
              <c16:uniqueId val="{00000003-FDD5-47EB-8C3F-4A4D5442C68D}"/>
            </c:ext>
          </c:extLst>
        </c:ser>
        <c:ser>
          <c:idx val="4"/>
          <c:order val="3"/>
          <c:tx>
            <c:strRef>
              <c:f>'LOS proposed'!$B$16</c:f>
              <c:strCache>
                <c:ptCount val="1"/>
                <c:pt idx="0">
                  <c:v>2016</c:v>
                </c:pt>
              </c:strCache>
            </c:strRef>
          </c:tx>
          <c:marker>
            <c:symbol val="star"/>
            <c:size val="8"/>
            <c:spPr>
              <a:solidFill>
                <a:schemeClr val="accent1"/>
              </a:solidFill>
            </c:spPr>
          </c:marker>
          <c:xVal>
            <c:numRef>
              <c:f>'LOS proposed'!$E$16</c:f>
              <c:numCache>
                <c:formatCode>General</c:formatCode>
                <c:ptCount val="1"/>
                <c:pt idx="0">
                  <c:v>1</c:v>
                </c:pt>
              </c:numCache>
            </c:numRef>
          </c:xVal>
          <c:yVal>
            <c:numRef>
              <c:f>'LOS proposed'!$F$16</c:f>
              <c:numCache>
                <c:formatCode>General</c:formatCode>
                <c:ptCount val="1"/>
                <c:pt idx="0">
                  <c:v>7.5000000000000002E-4</c:v>
                </c:pt>
              </c:numCache>
            </c:numRef>
          </c:yVal>
          <c:smooth val="0"/>
          <c:extLst>
            <c:ext xmlns:c16="http://schemas.microsoft.com/office/drawing/2014/chart" uri="{C3380CC4-5D6E-409C-BE32-E72D297353CC}">
              <c16:uniqueId val="{00000004-FDD5-47EB-8C3F-4A4D5442C68D}"/>
            </c:ext>
          </c:extLst>
        </c:ser>
        <c:ser>
          <c:idx val="3"/>
          <c:order val="4"/>
          <c:tx>
            <c:strRef>
              <c:f>'LOS proposed'!$B$15</c:f>
              <c:strCache>
                <c:ptCount val="1"/>
                <c:pt idx="0">
                  <c:v>2015</c:v>
                </c:pt>
              </c:strCache>
            </c:strRef>
          </c:tx>
          <c:marker>
            <c:symbol val="square"/>
            <c:size val="9"/>
          </c:marker>
          <c:xVal>
            <c:numRef>
              <c:f>'LOS proposed'!$E$15</c:f>
              <c:numCache>
                <c:formatCode>General</c:formatCode>
                <c:ptCount val="1"/>
                <c:pt idx="0">
                  <c:v>1</c:v>
                </c:pt>
              </c:numCache>
            </c:numRef>
          </c:xVal>
          <c:yVal>
            <c:numRef>
              <c:f>'LOS proposed'!$F$15</c:f>
              <c:numCache>
                <c:formatCode>General</c:formatCode>
                <c:ptCount val="1"/>
                <c:pt idx="0">
                  <c:v>7.5000000000000002E-4</c:v>
                </c:pt>
              </c:numCache>
            </c:numRef>
          </c:yVal>
          <c:smooth val="0"/>
          <c:extLst>
            <c:ext xmlns:c16="http://schemas.microsoft.com/office/drawing/2014/chart" uri="{C3380CC4-5D6E-409C-BE32-E72D297353CC}">
              <c16:uniqueId val="{00000005-FDD5-47EB-8C3F-4A4D5442C68D}"/>
            </c:ext>
          </c:extLst>
        </c:ser>
        <c:ser>
          <c:idx val="5"/>
          <c:order val="5"/>
          <c:tx>
            <c:strRef>
              <c:f>'LOS proposed'!$B$17</c:f>
              <c:strCache>
                <c:ptCount val="1"/>
                <c:pt idx="0">
                  <c:v>2017</c:v>
                </c:pt>
              </c:strCache>
            </c:strRef>
          </c:tx>
          <c:marker>
            <c:symbol val="square"/>
            <c:size val="8"/>
          </c:marker>
          <c:xVal>
            <c:numRef>
              <c:f>'LOS proposed'!$E$17</c:f>
              <c:numCache>
                <c:formatCode>General</c:formatCode>
                <c:ptCount val="1"/>
                <c:pt idx="0">
                  <c:v>3</c:v>
                </c:pt>
              </c:numCache>
            </c:numRef>
          </c:xVal>
          <c:yVal>
            <c:numRef>
              <c:f>'LOS proposed'!$F$17</c:f>
              <c:numCache>
                <c:formatCode>General</c:formatCode>
                <c:ptCount val="1"/>
                <c:pt idx="0">
                  <c:v>-7.5000000000000023E-4</c:v>
                </c:pt>
              </c:numCache>
            </c:numRef>
          </c:yVal>
          <c:smooth val="0"/>
          <c:extLst>
            <c:ext xmlns:c16="http://schemas.microsoft.com/office/drawing/2014/chart" uri="{C3380CC4-5D6E-409C-BE32-E72D297353CC}">
              <c16:uniqueId val="{00000006-FDD5-47EB-8C3F-4A4D5442C68D}"/>
            </c:ext>
          </c:extLst>
        </c:ser>
        <c:dLbls>
          <c:showLegendKey val="0"/>
          <c:showVal val="0"/>
          <c:showCatName val="0"/>
          <c:showSerName val="0"/>
          <c:showPercent val="0"/>
          <c:showBubbleSize val="0"/>
        </c:dLbls>
        <c:axId val="157911296"/>
        <c:axId val="157925376"/>
      </c:scatterChart>
      <c:valAx>
        <c:axId val="1579112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7925376"/>
        <c:crosses val="autoZero"/>
        <c:crossBetween val="midCat"/>
      </c:valAx>
      <c:valAx>
        <c:axId val="157925376"/>
        <c:scaling>
          <c:orientation val="minMax"/>
        </c:scaling>
        <c:delete val="0"/>
        <c:axPos val="l"/>
        <c:majorGridlines/>
        <c:title>
          <c:overlay val="0"/>
          <c:txPr>
            <a:bodyPr/>
            <a:lstStyle/>
            <a:p>
              <a:pPr>
                <a:defRPr sz="1000" b="1" i="0" u="none" strike="noStrike" baseline="0">
                  <a:solidFill>
                    <a:srgbClr val="000000"/>
                  </a:solidFill>
                  <a:latin typeface="Calibri"/>
                  <a:ea typeface="Calibri"/>
                  <a:cs typeface="Calibri"/>
                </a:defRPr>
              </a:pPr>
              <a:endParaRPr lang="en-US"/>
            </a:p>
          </c:tx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7911296"/>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sz="1200" b="1" i="0" baseline="0">
                <a:effectLst/>
              </a:rPr>
              <a:t>LOS events &gt; 0.05 sysmins</a:t>
            </a:r>
            <a:endParaRPr lang="en-AU" sz="1200">
              <a:effectLst/>
            </a:endParaRPr>
          </a:p>
        </c:rich>
      </c:tx>
      <c:overlay val="0"/>
    </c:title>
    <c:autoTitleDeleted val="0"/>
    <c:plotArea>
      <c:layout/>
      <c:scatterChart>
        <c:scatterStyle val="lineMarker"/>
        <c:varyColors val="0"/>
        <c:ser>
          <c:idx val="1"/>
          <c:order val="0"/>
          <c:tx>
            <c:strRef>
              <c:f>'LOS proposed'!$A$24</c:f>
              <c:strCache>
                <c:ptCount val="1"/>
                <c:pt idx="0">
                  <c:v>S Curve</c:v>
                </c:pt>
              </c:strCache>
            </c:strRef>
          </c:tx>
          <c:marker>
            <c:symbol val="none"/>
          </c:marker>
          <c:xVal>
            <c:numRef>
              <c:f>'LOS proposed'!$B$23:$F$23</c:f>
              <c:numCache>
                <c:formatCode>General</c:formatCode>
                <c:ptCount val="5"/>
                <c:pt idx="0">
                  <c:v>0</c:v>
                </c:pt>
                <c:pt idx="1">
                  <c:v>2</c:v>
                </c:pt>
                <c:pt idx="2">
                  <c:v>6</c:v>
                </c:pt>
                <c:pt idx="3">
                  <c:v>10</c:v>
                </c:pt>
                <c:pt idx="4">
                  <c:v>15</c:v>
                </c:pt>
              </c:numCache>
            </c:numRef>
          </c:xVal>
          <c:yVal>
            <c:numRef>
              <c:f>'LOS proposed'!$B$24:$F$24</c:f>
              <c:numCache>
                <c:formatCode>General</c:formatCode>
                <c:ptCount val="5"/>
                <c:pt idx="0">
                  <c:v>1.5E-3</c:v>
                </c:pt>
                <c:pt idx="1">
                  <c:v>1.5E-3</c:v>
                </c:pt>
                <c:pt idx="2">
                  <c:v>0</c:v>
                </c:pt>
                <c:pt idx="3">
                  <c:v>-1.5E-3</c:v>
                </c:pt>
                <c:pt idx="4">
                  <c:v>-1.5E-3</c:v>
                </c:pt>
              </c:numCache>
            </c:numRef>
          </c:yVal>
          <c:smooth val="0"/>
          <c:extLst>
            <c:ext xmlns:c16="http://schemas.microsoft.com/office/drawing/2014/chart" uri="{C3380CC4-5D6E-409C-BE32-E72D297353CC}">
              <c16:uniqueId val="{00000000-6A5A-404F-8E1E-44122D9BFCAE}"/>
            </c:ext>
          </c:extLst>
        </c:ser>
        <c:ser>
          <c:idx val="0"/>
          <c:order val="1"/>
          <c:tx>
            <c:strRef>
              <c:f>'LOS proposed'!$B$13</c:f>
              <c:strCache>
                <c:ptCount val="1"/>
                <c:pt idx="0">
                  <c:v>2013</c:v>
                </c:pt>
              </c:strCache>
            </c:strRef>
          </c:tx>
          <c:dPt>
            <c:idx val="0"/>
            <c:marker>
              <c:symbol val="diamond"/>
              <c:size val="13"/>
            </c:marker>
            <c:bubble3D val="0"/>
            <c:extLst>
              <c:ext xmlns:c16="http://schemas.microsoft.com/office/drawing/2014/chart" uri="{C3380CC4-5D6E-409C-BE32-E72D297353CC}">
                <c16:uniqueId val="{00000001-6A5A-404F-8E1E-44122D9BFCAE}"/>
              </c:ext>
            </c:extLst>
          </c:dPt>
          <c:xVal>
            <c:numRef>
              <c:f>'LOS proposed'!$C$13</c:f>
              <c:numCache>
                <c:formatCode>General</c:formatCode>
                <c:ptCount val="1"/>
                <c:pt idx="0">
                  <c:v>12</c:v>
                </c:pt>
              </c:numCache>
            </c:numRef>
          </c:xVal>
          <c:yVal>
            <c:numRef>
              <c:f>'LOS proposed'!$D$13</c:f>
              <c:numCache>
                <c:formatCode>General</c:formatCode>
                <c:ptCount val="1"/>
                <c:pt idx="0">
                  <c:v>-1.5E-3</c:v>
                </c:pt>
              </c:numCache>
            </c:numRef>
          </c:yVal>
          <c:smooth val="0"/>
          <c:extLst>
            <c:ext xmlns:c16="http://schemas.microsoft.com/office/drawing/2014/chart" uri="{C3380CC4-5D6E-409C-BE32-E72D297353CC}">
              <c16:uniqueId val="{00000002-6A5A-404F-8E1E-44122D9BFCAE}"/>
            </c:ext>
          </c:extLst>
        </c:ser>
        <c:ser>
          <c:idx val="2"/>
          <c:order val="2"/>
          <c:tx>
            <c:strRef>
              <c:f>'LOS proposed'!$B$14</c:f>
              <c:strCache>
                <c:ptCount val="1"/>
                <c:pt idx="0">
                  <c:v>2014</c:v>
                </c:pt>
              </c:strCache>
            </c:strRef>
          </c:tx>
          <c:marker>
            <c:symbol val="square"/>
            <c:size val="9"/>
          </c:marker>
          <c:xVal>
            <c:numRef>
              <c:f>'LOS proposed'!$C$14</c:f>
              <c:numCache>
                <c:formatCode>General</c:formatCode>
                <c:ptCount val="1"/>
                <c:pt idx="0">
                  <c:v>5</c:v>
                </c:pt>
              </c:numCache>
            </c:numRef>
          </c:xVal>
          <c:yVal>
            <c:numRef>
              <c:f>'LOS proposed'!$D$14</c:f>
              <c:numCache>
                <c:formatCode>General</c:formatCode>
                <c:ptCount val="1"/>
                <c:pt idx="0">
                  <c:v>3.7500000000000033E-4</c:v>
                </c:pt>
              </c:numCache>
            </c:numRef>
          </c:yVal>
          <c:smooth val="0"/>
          <c:extLst>
            <c:ext xmlns:c16="http://schemas.microsoft.com/office/drawing/2014/chart" uri="{C3380CC4-5D6E-409C-BE32-E72D297353CC}">
              <c16:uniqueId val="{00000003-6A5A-404F-8E1E-44122D9BFCAE}"/>
            </c:ext>
          </c:extLst>
        </c:ser>
        <c:ser>
          <c:idx val="3"/>
          <c:order val="3"/>
          <c:tx>
            <c:strRef>
              <c:f>'LOS proposed'!$B$15</c:f>
              <c:strCache>
                <c:ptCount val="1"/>
                <c:pt idx="0">
                  <c:v>2015</c:v>
                </c:pt>
              </c:strCache>
            </c:strRef>
          </c:tx>
          <c:marker>
            <c:symbol val="square"/>
            <c:size val="9"/>
          </c:marker>
          <c:xVal>
            <c:numRef>
              <c:f>'LOS proposed'!$C$15</c:f>
              <c:numCache>
                <c:formatCode>General</c:formatCode>
                <c:ptCount val="1"/>
                <c:pt idx="0">
                  <c:v>4</c:v>
                </c:pt>
              </c:numCache>
            </c:numRef>
          </c:xVal>
          <c:yVal>
            <c:numRef>
              <c:f>'LOS proposed'!$D$15</c:f>
              <c:numCache>
                <c:formatCode>General</c:formatCode>
                <c:ptCount val="1"/>
                <c:pt idx="0">
                  <c:v>7.5000000000000023E-4</c:v>
                </c:pt>
              </c:numCache>
            </c:numRef>
          </c:yVal>
          <c:smooth val="0"/>
          <c:extLst>
            <c:ext xmlns:c16="http://schemas.microsoft.com/office/drawing/2014/chart" uri="{C3380CC4-5D6E-409C-BE32-E72D297353CC}">
              <c16:uniqueId val="{00000004-6A5A-404F-8E1E-44122D9BFCAE}"/>
            </c:ext>
          </c:extLst>
        </c:ser>
        <c:ser>
          <c:idx val="4"/>
          <c:order val="4"/>
          <c:tx>
            <c:strRef>
              <c:f>'LOS proposed'!$B$16</c:f>
              <c:strCache>
                <c:ptCount val="1"/>
                <c:pt idx="0">
                  <c:v>2016</c:v>
                </c:pt>
              </c:strCache>
            </c:strRef>
          </c:tx>
          <c:marker>
            <c:symbol val="square"/>
            <c:size val="8"/>
          </c:marker>
          <c:xVal>
            <c:numRef>
              <c:f>'LOS proposed'!$C$16</c:f>
              <c:numCache>
                <c:formatCode>General</c:formatCode>
                <c:ptCount val="1"/>
                <c:pt idx="0">
                  <c:v>2</c:v>
                </c:pt>
              </c:numCache>
            </c:numRef>
          </c:xVal>
          <c:yVal>
            <c:numRef>
              <c:f>'LOS proposed'!$D$16</c:f>
              <c:numCache>
                <c:formatCode>General</c:formatCode>
                <c:ptCount val="1"/>
                <c:pt idx="0">
                  <c:v>1.5000000000000002E-3</c:v>
                </c:pt>
              </c:numCache>
            </c:numRef>
          </c:yVal>
          <c:smooth val="0"/>
          <c:extLst>
            <c:ext xmlns:c16="http://schemas.microsoft.com/office/drawing/2014/chart" uri="{C3380CC4-5D6E-409C-BE32-E72D297353CC}">
              <c16:uniqueId val="{00000005-6A5A-404F-8E1E-44122D9BFCAE}"/>
            </c:ext>
          </c:extLst>
        </c:ser>
        <c:ser>
          <c:idx val="5"/>
          <c:order val="5"/>
          <c:tx>
            <c:strRef>
              <c:f>'LOS proposed'!$B$17</c:f>
              <c:strCache>
                <c:ptCount val="1"/>
                <c:pt idx="0">
                  <c:v>2017</c:v>
                </c:pt>
              </c:strCache>
            </c:strRef>
          </c:tx>
          <c:marker>
            <c:symbol val="square"/>
            <c:size val="8"/>
          </c:marker>
          <c:xVal>
            <c:numRef>
              <c:f>'LOS proposed'!$C$17</c:f>
              <c:numCache>
                <c:formatCode>General</c:formatCode>
                <c:ptCount val="1"/>
                <c:pt idx="0">
                  <c:v>6</c:v>
                </c:pt>
              </c:numCache>
            </c:numRef>
          </c:xVal>
          <c:yVal>
            <c:numRef>
              <c:f>'LOS proposed'!$D$17</c:f>
              <c:numCache>
                <c:formatCode>General</c:formatCode>
                <c:ptCount val="1"/>
                <c:pt idx="0">
                  <c:v>0</c:v>
                </c:pt>
              </c:numCache>
            </c:numRef>
          </c:yVal>
          <c:smooth val="0"/>
          <c:extLst>
            <c:ext xmlns:c16="http://schemas.microsoft.com/office/drawing/2014/chart" uri="{C3380CC4-5D6E-409C-BE32-E72D297353CC}">
              <c16:uniqueId val="{00000006-6A5A-404F-8E1E-44122D9BFCAE}"/>
            </c:ext>
          </c:extLst>
        </c:ser>
        <c:dLbls>
          <c:showLegendKey val="0"/>
          <c:showVal val="0"/>
          <c:showCatName val="0"/>
          <c:showSerName val="0"/>
          <c:showPercent val="0"/>
          <c:showBubbleSize val="0"/>
        </c:dLbls>
        <c:axId val="197161344"/>
        <c:axId val="197162880"/>
      </c:scatterChart>
      <c:valAx>
        <c:axId val="1971613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7162880"/>
        <c:crosses val="autoZero"/>
        <c:crossBetween val="midCat"/>
      </c:valAx>
      <c:valAx>
        <c:axId val="197162880"/>
        <c:scaling>
          <c:orientation val="minMax"/>
        </c:scaling>
        <c:delete val="0"/>
        <c:axPos val="l"/>
        <c:majorGridlines/>
        <c:title>
          <c:overlay val="0"/>
          <c:txPr>
            <a:bodyPr/>
            <a:lstStyle/>
            <a:p>
              <a:pPr>
                <a:defRPr sz="1000" b="1" i="0" u="none" strike="noStrike" baseline="0">
                  <a:solidFill>
                    <a:srgbClr val="000000"/>
                  </a:solidFill>
                  <a:latin typeface="Calibri"/>
                  <a:ea typeface="Calibri"/>
                  <a:cs typeface="Calibri"/>
                </a:defRPr>
              </a:pPr>
              <a:endParaRPr lang="en-US"/>
            </a:p>
          </c:tx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716134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AOD average outage duration</a:t>
            </a:r>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AOD!$A$6</c:f>
              <c:strCache>
                <c:ptCount val="1"/>
                <c:pt idx="0">
                  <c:v>S Curve</c:v>
                </c:pt>
              </c:strCache>
            </c:strRef>
          </c:tx>
          <c:marker>
            <c:symbol val="none"/>
          </c:marker>
          <c:xVal>
            <c:numRef>
              <c:f>AOD!$B$5:$F$5</c:f>
              <c:numCache>
                <c:formatCode>General</c:formatCode>
                <c:ptCount val="5"/>
                <c:pt idx="0">
                  <c:v>0</c:v>
                </c:pt>
                <c:pt idx="1">
                  <c:v>20</c:v>
                </c:pt>
                <c:pt idx="2">
                  <c:v>170</c:v>
                </c:pt>
                <c:pt idx="3">
                  <c:v>320</c:v>
                </c:pt>
                <c:pt idx="4">
                  <c:v>450</c:v>
                </c:pt>
              </c:numCache>
            </c:numRef>
          </c:xVal>
          <c:yVal>
            <c:numRef>
              <c:f>AOD!$B$6:$F$6</c:f>
              <c:numCache>
                <c:formatCode>General</c:formatCode>
                <c:ptCount val="5"/>
                <c:pt idx="0">
                  <c:v>2E-3</c:v>
                </c:pt>
                <c:pt idx="1">
                  <c:v>2E-3</c:v>
                </c:pt>
                <c:pt idx="2">
                  <c:v>0</c:v>
                </c:pt>
                <c:pt idx="3">
                  <c:v>-2E-3</c:v>
                </c:pt>
                <c:pt idx="4">
                  <c:v>-2E-3</c:v>
                </c:pt>
              </c:numCache>
            </c:numRef>
          </c:yVal>
          <c:smooth val="0"/>
          <c:extLst>
            <c:ext xmlns:c16="http://schemas.microsoft.com/office/drawing/2014/chart" uri="{C3380CC4-5D6E-409C-BE32-E72D297353CC}">
              <c16:uniqueId val="{00000000-0F90-45DA-9469-545A6EA22361}"/>
            </c:ext>
          </c:extLst>
        </c:ser>
        <c:ser>
          <c:idx val="0"/>
          <c:order val="1"/>
          <c:tx>
            <c:strRef>
              <c:f>AOD!$B$13</c:f>
              <c:strCache>
                <c:ptCount val="1"/>
                <c:pt idx="0">
                  <c:v>2013</c:v>
                </c:pt>
              </c:strCache>
            </c:strRef>
          </c:tx>
          <c:dPt>
            <c:idx val="0"/>
            <c:marker>
              <c:symbol val="diamond"/>
              <c:size val="13"/>
            </c:marker>
            <c:bubble3D val="0"/>
            <c:extLst>
              <c:ext xmlns:c16="http://schemas.microsoft.com/office/drawing/2014/chart" uri="{C3380CC4-5D6E-409C-BE32-E72D297353CC}">
                <c16:uniqueId val="{00000001-0F90-45DA-9469-545A6EA22361}"/>
              </c:ext>
            </c:extLst>
          </c:dPt>
          <c:xVal>
            <c:numRef>
              <c:f>AOD!$C$13</c:f>
              <c:numCache>
                <c:formatCode>General</c:formatCode>
                <c:ptCount val="1"/>
                <c:pt idx="0">
                  <c:v>161</c:v>
                </c:pt>
              </c:numCache>
            </c:numRef>
          </c:xVal>
          <c:yVal>
            <c:numRef>
              <c:f>AOD!$D$13</c:f>
              <c:numCache>
                <c:formatCode>General</c:formatCode>
                <c:ptCount val="1"/>
                <c:pt idx="0">
                  <c:v>1.2000000000000031E-4</c:v>
                </c:pt>
              </c:numCache>
            </c:numRef>
          </c:yVal>
          <c:smooth val="0"/>
          <c:extLst>
            <c:ext xmlns:c16="http://schemas.microsoft.com/office/drawing/2014/chart" uri="{C3380CC4-5D6E-409C-BE32-E72D297353CC}">
              <c16:uniqueId val="{00000002-0F90-45DA-9469-545A6EA22361}"/>
            </c:ext>
          </c:extLst>
        </c:ser>
        <c:ser>
          <c:idx val="2"/>
          <c:order val="2"/>
          <c:tx>
            <c:strRef>
              <c:f>AOD!$B$14</c:f>
              <c:strCache>
                <c:ptCount val="1"/>
                <c:pt idx="0">
                  <c:v>2014</c:v>
                </c:pt>
              </c:strCache>
            </c:strRef>
          </c:tx>
          <c:marker>
            <c:symbol val="square"/>
            <c:size val="9"/>
          </c:marker>
          <c:xVal>
            <c:numRef>
              <c:f>AOD!$C$14</c:f>
              <c:numCache>
                <c:formatCode>General</c:formatCode>
                <c:ptCount val="1"/>
                <c:pt idx="0">
                  <c:v>201</c:v>
                </c:pt>
              </c:numCache>
            </c:numRef>
          </c:xVal>
          <c:yVal>
            <c:numRef>
              <c:f>AOD!$D$14</c:f>
              <c:numCache>
                <c:formatCode>General</c:formatCode>
                <c:ptCount val="1"/>
                <c:pt idx="0">
                  <c:v>-4.1333333333333326E-4</c:v>
                </c:pt>
              </c:numCache>
            </c:numRef>
          </c:yVal>
          <c:smooth val="0"/>
          <c:extLst>
            <c:ext xmlns:c16="http://schemas.microsoft.com/office/drawing/2014/chart" uri="{C3380CC4-5D6E-409C-BE32-E72D297353CC}">
              <c16:uniqueId val="{00000003-0F90-45DA-9469-545A6EA22361}"/>
            </c:ext>
          </c:extLst>
        </c:ser>
        <c:ser>
          <c:idx val="3"/>
          <c:order val="3"/>
          <c:tx>
            <c:strRef>
              <c:f>AOD!$B$15</c:f>
              <c:strCache>
                <c:ptCount val="1"/>
                <c:pt idx="0">
                  <c:v>2015</c:v>
                </c:pt>
              </c:strCache>
            </c:strRef>
          </c:tx>
          <c:marker>
            <c:symbol val="square"/>
            <c:size val="9"/>
          </c:marker>
          <c:xVal>
            <c:numRef>
              <c:f>AOD!$C$15</c:f>
              <c:numCache>
                <c:formatCode>General</c:formatCode>
                <c:ptCount val="1"/>
                <c:pt idx="0">
                  <c:v>74</c:v>
                </c:pt>
              </c:numCache>
            </c:numRef>
          </c:xVal>
          <c:yVal>
            <c:numRef>
              <c:f>AOD!$D$15</c:f>
              <c:numCache>
                <c:formatCode>General</c:formatCode>
                <c:ptCount val="1"/>
                <c:pt idx="0">
                  <c:v>1.2800000000000001E-3</c:v>
                </c:pt>
              </c:numCache>
            </c:numRef>
          </c:yVal>
          <c:smooth val="0"/>
          <c:extLst>
            <c:ext xmlns:c16="http://schemas.microsoft.com/office/drawing/2014/chart" uri="{C3380CC4-5D6E-409C-BE32-E72D297353CC}">
              <c16:uniqueId val="{00000004-0F90-45DA-9469-545A6EA22361}"/>
            </c:ext>
          </c:extLst>
        </c:ser>
        <c:ser>
          <c:idx val="4"/>
          <c:order val="4"/>
          <c:tx>
            <c:strRef>
              <c:f>AOD!$B$16</c:f>
              <c:strCache>
                <c:ptCount val="1"/>
                <c:pt idx="0">
                  <c:v>2016</c:v>
                </c:pt>
              </c:strCache>
            </c:strRef>
          </c:tx>
          <c:marker>
            <c:symbol val="square"/>
            <c:size val="8"/>
          </c:marker>
          <c:xVal>
            <c:numRef>
              <c:f>AOD!$C$16</c:f>
              <c:numCache>
                <c:formatCode>General</c:formatCode>
                <c:ptCount val="1"/>
                <c:pt idx="0">
                  <c:v>15</c:v>
                </c:pt>
              </c:numCache>
            </c:numRef>
          </c:xVal>
          <c:yVal>
            <c:numRef>
              <c:f>AOD!$D$16</c:f>
              <c:numCache>
                <c:formatCode>General</c:formatCode>
                <c:ptCount val="1"/>
                <c:pt idx="0">
                  <c:v>2E-3</c:v>
                </c:pt>
              </c:numCache>
            </c:numRef>
          </c:yVal>
          <c:smooth val="0"/>
          <c:extLst>
            <c:ext xmlns:c16="http://schemas.microsoft.com/office/drawing/2014/chart" uri="{C3380CC4-5D6E-409C-BE32-E72D297353CC}">
              <c16:uniqueId val="{00000005-0F90-45DA-9469-545A6EA22361}"/>
            </c:ext>
          </c:extLst>
        </c:ser>
        <c:ser>
          <c:idx val="5"/>
          <c:order val="5"/>
          <c:tx>
            <c:strRef>
              <c:f>AOD!$B$17</c:f>
              <c:strCache>
                <c:ptCount val="1"/>
                <c:pt idx="0">
                  <c:v>2017</c:v>
                </c:pt>
              </c:strCache>
            </c:strRef>
          </c:tx>
          <c:marker>
            <c:symbol val="square"/>
            <c:size val="8"/>
          </c:marker>
          <c:xVal>
            <c:numRef>
              <c:f>AOD!$C$17</c:f>
              <c:numCache>
                <c:formatCode>General</c:formatCode>
                <c:ptCount val="1"/>
                <c:pt idx="0">
                  <c:v>411</c:v>
                </c:pt>
              </c:numCache>
            </c:numRef>
          </c:xVal>
          <c:yVal>
            <c:numRef>
              <c:f>AOD!$D$17</c:f>
              <c:numCache>
                <c:formatCode>General</c:formatCode>
                <c:ptCount val="1"/>
                <c:pt idx="0">
                  <c:v>-2E-3</c:v>
                </c:pt>
              </c:numCache>
            </c:numRef>
          </c:yVal>
          <c:smooth val="0"/>
          <c:extLst>
            <c:ext xmlns:c16="http://schemas.microsoft.com/office/drawing/2014/chart" uri="{C3380CC4-5D6E-409C-BE32-E72D297353CC}">
              <c16:uniqueId val="{00000006-0F90-45DA-9469-545A6EA22361}"/>
            </c:ext>
          </c:extLst>
        </c:ser>
        <c:dLbls>
          <c:showLegendKey val="0"/>
          <c:showVal val="0"/>
          <c:showCatName val="0"/>
          <c:showSerName val="0"/>
          <c:showPercent val="0"/>
          <c:showBubbleSize val="0"/>
        </c:dLbls>
        <c:axId val="197299584"/>
        <c:axId val="197592192"/>
      </c:scatterChart>
      <c:valAx>
        <c:axId val="1972995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7592192"/>
        <c:crosses val="autoZero"/>
        <c:crossBetween val="midCat"/>
      </c:valAx>
      <c:valAx>
        <c:axId val="19759219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729958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Fault outage rate lines</a:t>
            </a:r>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FaultOR!$A$6</c:f>
              <c:strCache>
                <c:ptCount val="1"/>
                <c:pt idx="0">
                  <c:v>S Curve</c:v>
                </c:pt>
              </c:strCache>
            </c:strRef>
          </c:tx>
          <c:marker>
            <c:symbol val="none"/>
          </c:marker>
          <c:xVal>
            <c:numRef>
              <c:f>FaultOR!$B$5:$F$5</c:f>
              <c:numCache>
                <c:formatCode>General</c:formatCode>
                <c:ptCount val="5"/>
                <c:pt idx="0">
                  <c:v>0</c:v>
                </c:pt>
                <c:pt idx="1">
                  <c:v>12</c:v>
                </c:pt>
                <c:pt idx="2">
                  <c:v>19</c:v>
                </c:pt>
                <c:pt idx="3">
                  <c:v>26</c:v>
                </c:pt>
                <c:pt idx="4">
                  <c:v>40</c:v>
                </c:pt>
              </c:numCache>
            </c:numRef>
          </c:xVal>
          <c:yVal>
            <c:numRef>
              <c:f>FaultOR!$B$6:$F$6</c:f>
              <c:numCache>
                <c:formatCode>General</c:formatCode>
                <c:ptCount val="5"/>
                <c:pt idx="0">
                  <c:v>2E-3</c:v>
                </c:pt>
                <c:pt idx="1">
                  <c:v>2E-3</c:v>
                </c:pt>
                <c:pt idx="2">
                  <c:v>0</c:v>
                </c:pt>
                <c:pt idx="3">
                  <c:v>-2E-3</c:v>
                </c:pt>
                <c:pt idx="4">
                  <c:v>-2E-3</c:v>
                </c:pt>
              </c:numCache>
            </c:numRef>
          </c:yVal>
          <c:smooth val="0"/>
          <c:extLst>
            <c:ext xmlns:c16="http://schemas.microsoft.com/office/drawing/2014/chart" uri="{C3380CC4-5D6E-409C-BE32-E72D297353CC}">
              <c16:uniqueId val="{00000000-1CC4-4EE1-A36D-6DB30B8DC28E}"/>
            </c:ext>
          </c:extLst>
        </c:ser>
        <c:ser>
          <c:idx val="0"/>
          <c:order val="1"/>
          <c:tx>
            <c:strRef>
              <c:f>FaultOR!$B$13</c:f>
              <c:strCache>
                <c:ptCount val="1"/>
                <c:pt idx="0">
                  <c:v>2013</c:v>
                </c:pt>
              </c:strCache>
            </c:strRef>
          </c:tx>
          <c:dPt>
            <c:idx val="0"/>
            <c:marker>
              <c:symbol val="diamond"/>
              <c:size val="13"/>
            </c:marker>
            <c:bubble3D val="0"/>
            <c:extLst>
              <c:ext xmlns:c16="http://schemas.microsoft.com/office/drawing/2014/chart" uri="{C3380CC4-5D6E-409C-BE32-E72D297353CC}">
                <c16:uniqueId val="{00000001-1CC4-4EE1-A36D-6DB30B8DC28E}"/>
              </c:ext>
            </c:extLst>
          </c:dPt>
          <c:xVal>
            <c:numRef>
              <c:f>FaultOR!$C$13</c:f>
              <c:numCache>
                <c:formatCode>General</c:formatCode>
                <c:ptCount val="1"/>
                <c:pt idx="0">
                  <c:v>24.2</c:v>
                </c:pt>
              </c:numCache>
            </c:numRef>
          </c:xVal>
          <c:yVal>
            <c:numRef>
              <c:f>FaultOR!$D$13</c:f>
              <c:numCache>
                <c:formatCode>General</c:formatCode>
                <c:ptCount val="1"/>
                <c:pt idx="0">
                  <c:v>-1.4857142857142855E-3</c:v>
                </c:pt>
              </c:numCache>
            </c:numRef>
          </c:yVal>
          <c:smooth val="0"/>
          <c:extLst>
            <c:ext xmlns:c16="http://schemas.microsoft.com/office/drawing/2014/chart" uri="{C3380CC4-5D6E-409C-BE32-E72D297353CC}">
              <c16:uniqueId val="{00000002-1CC4-4EE1-A36D-6DB30B8DC28E}"/>
            </c:ext>
          </c:extLst>
        </c:ser>
        <c:ser>
          <c:idx val="2"/>
          <c:order val="2"/>
          <c:tx>
            <c:strRef>
              <c:f>FaultOR!$B$14</c:f>
              <c:strCache>
                <c:ptCount val="1"/>
                <c:pt idx="0">
                  <c:v>2014</c:v>
                </c:pt>
              </c:strCache>
            </c:strRef>
          </c:tx>
          <c:marker>
            <c:symbol val="square"/>
            <c:size val="9"/>
          </c:marker>
          <c:xVal>
            <c:numRef>
              <c:f>FaultOR!$C$14</c:f>
              <c:numCache>
                <c:formatCode>General</c:formatCode>
                <c:ptCount val="1"/>
                <c:pt idx="0">
                  <c:v>15</c:v>
                </c:pt>
              </c:numCache>
            </c:numRef>
          </c:xVal>
          <c:yVal>
            <c:numRef>
              <c:f>FaultOR!$D$14</c:f>
              <c:numCache>
                <c:formatCode>General</c:formatCode>
                <c:ptCount val="1"/>
                <c:pt idx="0">
                  <c:v>1.1428571428571434E-3</c:v>
                </c:pt>
              </c:numCache>
            </c:numRef>
          </c:yVal>
          <c:smooth val="0"/>
          <c:extLst>
            <c:ext xmlns:c16="http://schemas.microsoft.com/office/drawing/2014/chart" uri="{C3380CC4-5D6E-409C-BE32-E72D297353CC}">
              <c16:uniqueId val="{00000003-1CC4-4EE1-A36D-6DB30B8DC28E}"/>
            </c:ext>
          </c:extLst>
        </c:ser>
        <c:ser>
          <c:idx val="3"/>
          <c:order val="3"/>
          <c:tx>
            <c:strRef>
              <c:f>FaultOR!$B$15</c:f>
              <c:strCache>
                <c:ptCount val="1"/>
                <c:pt idx="0">
                  <c:v>2015</c:v>
                </c:pt>
              </c:strCache>
            </c:strRef>
          </c:tx>
          <c:marker>
            <c:symbol val="square"/>
            <c:size val="9"/>
          </c:marker>
          <c:xVal>
            <c:numRef>
              <c:f>FaultOR!$C$15</c:f>
              <c:numCache>
                <c:formatCode>General</c:formatCode>
                <c:ptCount val="1"/>
                <c:pt idx="0">
                  <c:v>18.7</c:v>
                </c:pt>
              </c:numCache>
            </c:numRef>
          </c:xVal>
          <c:yVal>
            <c:numRef>
              <c:f>FaultOR!$D$15</c:f>
              <c:numCache>
                <c:formatCode>General</c:formatCode>
                <c:ptCount val="1"/>
                <c:pt idx="0">
                  <c:v>8.5714285714286187E-5</c:v>
                </c:pt>
              </c:numCache>
            </c:numRef>
          </c:yVal>
          <c:smooth val="0"/>
          <c:extLst>
            <c:ext xmlns:c16="http://schemas.microsoft.com/office/drawing/2014/chart" uri="{C3380CC4-5D6E-409C-BE32-E72D297353CC}">
              <c16:uniqueId val="{00000004-1CC4-4EE1-A36D-6DB30B8DC28E}"/>
            </c:ext>
          </c:extLst>
        </c:ser>
        <c:ser>
          <c:idx val="4"/>
          <c:order val="4"/>
          <c:tx>
            <c:strRef>
              <c:f>FaultOR!$B$16</c:f>
              <c:strCache>
                <c:ptCount val="1"/>
                <c:pt idx="0">
                  <c:v>2016</c:v>
                </c:pt>
              </c:strCache>
            </c:strRef>
          </c:tx>
          <c:marker>
            <c:symbol val="square"/>
            <c:size val="8"/>
          </c:marker>
          <c:xVal>
            <c:numRef>
              <c:f>FaultOR!$C$16</c:f>
              <c:numCache>
                <c:formatCode>General</c:formatCode>
                <c:ptCount val="1"/>
                <c:pt idx="0">
                  <c:v>26.2</c:v>
                </c:pt>
              </c:numCache>
            </c:numRef>
          </c:xVal>
          <c:yVal>
            <c:numRef>
              <c:f>FaultOR!$D$16</c:f>
              <c:numCache>
                <c:formatCode>General</c:formatCode>
                <c:ptCount val="1"/>
                <c:pt idx="0">
                  <c:v>-2E-3</c:v>
                </c:pt>
              </c:numCache>
            </c:numRef>
          </c:yVal>
          <c:smooth val="0"/>
          <c:extLst>
            <c:ext xmlns:c16="http://schemas.microsoft.com/office/drawing/2014/chart" uri="{C3380CC4-5D6E-409C-BE32-E72D297353CC}">
              <c16:uniqueId val="{00000005-1CC4-4EE1-A36D-6DB30B8DC28E}"/>
            </c:ext>
          </c:extLst>
        </c:ser>
        <c:ser>
          <c:idx val="5"/>
          <c:order val="5"/>
          <c:tx>
            <c:strRef>
              <c:f>FaultOR!$B$17</c:f>
              <c:strCache>
                <c:ptCount val="1"/>
                <c:pt idx="0">
                  <c:v>2017</c:v>
                </c:pt>
              </c:strCache>
            </c:strRef>
          </c:tx>
          <c:marker>
            <c:symbol val="square"/>
            <c:size val="8"/>
          </c:marker>
          <c:xVal>
            <c:numRef>
              <c:f>FaultOR!$C$17</c:f>
              <c:numCache>
                <c:formatCode>General</c:formatCode>
                <c:ptCount val="1"/>
                <c:pt idx="0">
                  <c:v>8.5</c:v>
                </c:pt>
              </c:numCache>
            </c:numRef>
          </c:xVal>
          <c:yVal>
            <c:numRef>
              <c:f>FaultOR!$D$17</c:f>
              <c:numCache>
                <c:formatCode>General</c:formatCode>
                <c:ptCount val="1"/>
                <c:pt idx="0">
                  <c:v>2E-3</c:v>
                </c:pt>
              </c:numCache>
            </c:numRef>
          </c:yVal>
          <c:smooth val="0"/>
          <c:extLst>
            <c:ext xmlns:c16="http://schemas.microsoft.com/office/drawing/2014/chart" uri="{C3380CC4-5D6E-409C-BE32-E72D297353CC}">
              <c16:uniqueId val="{00000006-1CC4-4EE1-A36D-6DB30B8DC28E}"/>
            </c:ext>
          </c:extLst>
        </c:ser>
        <c:dLbls>
          <c:showLegendKey val="0"/>
          <c:showVal val="0"/>
          <c:showCatName val="0"/>
          <c:showSerName val="0"/>
          <c:showPercent val="0"/>
          <c:showBubbleSize val="0"/>
        </c:dLbls>
        <c:axId val="210508416"/>
        <c:axId val="210538880"/>
      </c:scatterChart>
      <c:valAx>
        <c:axId val="210508416"/>
        <c:scaling>
          <c:orientation val="minMax"/>
          <c:max val="40"/>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0538880"/>
        <c:crosses val="autoZero"/>
        <c:crossBetween val="midCat"/>
      </c:valAx>
      <c:valAx>
        <c:axId val="2105388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0508416"/>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Fault outage rate transformer</a:t>
            </a:r>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FaultOR!$A$26</c:f>
              <c:strCache>
                <c:ptCount val="1"/>
                <c:pt idx="0">
                  <c:v>S Curve</c:v>
                </c:pt>
              </c:strCache>
            </c:strRef>
          </c:tx>
          <c:marker>
            <c:symbol val="none"/>
          </c:marker>
          <c:xVal>
            <c:numRef>
              <c:f>FaultOR!$B$25:$F$25</c:f>
              <c:numCache>
                <c:formatCode>General</c:formatCode>
                <c:ptCount val="5"/>
                <c:pt idx="0">
                  <c:v>0</c:v>
                </c:pt>
                <c:pt idx="1">
                  <c:v>6</c:v>
                </c:pt>
                <c:pt idx="2">
                  <c:v>10</c:v>
                </c:pt>
                <c:pt idx="3">
                  <c:v>14</c:v>
                </c:pt>
                <c:pt idx="4">
                  <c:v>20</c:v>
                </c:pt>
              </c:numCache>
            </c:numRef>
          </c:xVal>
          <c:yVal>
            <c:numRef>
              <c:f>FaultOR!$B$26:$F$26</c:f>
              <c:numCache>
                <c:formatCode>General</c:formatCode>
                <c:ptCount val="5"/>
                <c:pt idx="0">
                  <c:v>2E-3</c:v>
                </c:pt>
                <c:pt idx="1">
                  <c:v>2E-3</c:v>
                </c:pt>
                <c:pt idx="2">
                  <c:v>0</c:v>
                </c:pt>
                <c:pt idx="3">
                  <c:v>-2E-3</c:v>
                </c:pt>
                <c:pt idx="4">
                  <c:v>-2E-3</c:v>
                </c:pt>
              </c:numCache>
            </c:numRef>
          </c:yVal>
          <c:smooth val="0"/>
          <c:extLst>
            <c:ext xmlns:c16="http://schemas.microsoft.com/office/drawing/2014/chart" uri="{C3380CC4-5D6E-409C-BE32-E72D297353CC}">
              <c16:uniqueId val="{00000000-34C4-4490-BD9C-481FDF1C82DC}"/>
            </c:ext>
          </c:extLst>
        </c:ser>
        <c:ser>
          <c:idx val="0"/>
          <c:order val="1"/>
          <c:tx>
            <c:strRef>
              <c:f>FaultOR!$B$33</c:f>
              <c:strCache>
                <c:ptCount val="1"/>
                <c:pt idx="0">
                  <c:v>2013</c:v>
                </c:pt>
              </c:strCache>
            </c:strRef>
          </c:tx>
          <c:dPt>
            <c:idx val="0"/>
            <c:marker>
              <c:symbol val="diamond"/>
              <c:size val="13"/>
            </c:marker>
            <c:bubble3D val="0"/>
            <c:extLst>
              <c:ext xmlns:c16="http://schemas.microsoft.com/office/drawing/2014/chart" uri="{C3380CC4-5D6E-409C-BE32-E72D297353CC}">
                <c16:uniqueId val="{00000001-34C4-4490-BD9C-481FDF1C82DC}"/>
              </c:ext>
            </c:extLst>
          </c:dPt>
          <c:xVal>
            <c:numRef>
              <c:f>FaultOR!$C$33</c:f>
              <c:numCache>
                <c:formatCode>General</c:formatCode>
                <c:ptCount val="1"/>
                <c:pt idx="0">
                  <c:v>15.5</c:v>
                </c:pt>
              </c:numCache>
            </c:numRef>
          </c:xVal>
          <c:yVal>
            <c:numRef>
              <c:f>FaultOR!$D$33</c:f>
              <c:numCache>
                <c:formatCode>General</c:formatCode>
                <c:ptCount val="1"/>
                <c:pt idx="0">
                  <c:v>-2E-3</c:v>
                </c:pt>
              </c:numCache>
            </c:numRef>
          </c:yVal>
          <c:smooth val="0"/>
          <c:extLst>
            <c:ext xmlns:c16="http://schemas.microsoft.com/office/drawing/2014/chart" uri="{C3380CC4-5D6E-409C-BE32-E72D297353CC}">
              <c16:uniqueId val="{00000002-34C4-4490-BD9C-481FDF1C82DC}"/>
            </c:ext>
          </c:extLst>
        </c:ser>
        <c:ser>
          <c:idx val="2"/>
          <c:order val="2"/>
          <c:tx>
            <c:strRef>
              <c:f>FaultOR!$B$34</c:f>
              <c:strCache>
                <c:ptCount val="1"/>
                <c:pt idx="0">
                  <c:v>2014</c:v>
                </c:pt>
              </c:strCache>
            </c:strRef>
          </c:tx>
          <c:marker>
            <c:symbol val="square"/>
            <c:size val="9"/>
          </c:marker>
          <c:xVal>
            <c:numRef>
              <c:f>FaultOR!$C$34</c:f>
              <c:numCache>
                <c:formatCode>General</c:formatCode>
                <c:ptCount val="1"/>
                <c:pt idx="0">
                  <c:v>7.3</c:v>
                </c:pt>
              </c:numCache>
            </c:numRef>
          </c:xVal>
          <c:yVal>
            <c:numRef>
              <c:f>FaultOR!$D$34</c:f>
              <c:numCache>
                <c:formatCode>General</c:formatCode>
                <c:ptCount val="1"/>
                <c:pt idx="0">
                  <c:v>1.3500000000000001E-3</c:v>
                </c:pt>
              </c:numCache>
            </c:numRef>
          </c:yVal>
          <c:smooth val="0"/>
          <c:extLst>
            <c:ext xmlns:c16="http://schemas.microsoft.com/office/drawing/2014/chart" uri="{C3380CC4-5D6E-409C-BE32-E72D297353CC}">
              <c16:uniqueId val="{00000003-34C4-4490-BD9C-481FDF1C82DC}"/>
            </c:ext>
          </c:extLst>
        </c:ser>
        <c:ser>
          <c:idx val="3"/>
          <c:order val="3"/>
          <c:tx>
            <c:strRef>
              <c:f>FaultOR!$B$35</c:f>
              <c:strCache>
                <c:ptCount val="1"/>
                <c:pt idx="0">
                  <c:v>2015</c:v>
                </c:pt>
              </c:strCache>
            </c:strRef>
          </c:tx>
          <c:marker>
            <c:symbol val="square"/>
            <c:size val="9"/>
          </c:marker>
          <c:xVal>
            <c:numRef>
              <c:f>FaultOR!$C$35</c:f>
              <c:numCache>
                <c:formatCode>General</c:formatCode>
                <c:ptCount val="1"/>
                <c:pt idx="0">
                  <c:v>7.3</c:v>
                </c:pt>
              </c:numCache>
            </c:numRef>
          </c:xVal>
          <c:yVal>
            <c:numRef>
              <c:f>FaultOR!$D$35</c:f>
              <c:numCache>
                <c:formatCode>General</c:formatCode>
                <c:ptCount val="1"/>
                <c:pt idx="0">
                  <c:v>1.3500000000000001E-3</c:v>
                </c:pt>
              </c:numCache>
            </c:numRef>
          </c:yVal>
          <c:smooth val="0"/>
          <c:extLst>
            <c:ext xmlns:c16="http://schemas.microsoft.com/office/drawing/2014/chart" uri="{C3380CC4-5D6E-409C-BE32-E72D297353CC}">
              <c16:uniqueId val="{00000004-34C4-4490-BD9C-481FDF1C82DC}"/>
            </c:ext>
          </c:extLst>
        </c:ser>
        <c:ser>
          <c:idx val="4"/>
          <c:order val="4"/>
          <c:tx>
            <c:strRef>
              <c:f>FaultOR!$B$36</c:f>
              <c:strCache>
                <c:ptCount val="1"/>
                <c:pt idx="0">
                  <c:v>2016</c:v>
                </c:pt>
              </c:strCache>
            </c:strRef>
          </c:tx>
          <c:marker>
            <c:symbol val="square"/>
            <c:size val="8"/>
          </c:marker>
          <c:xVal>
            <c:numRef>
              <c:f>FaultOR!$C$36</c:f>
              <c:numCache>
                <c:formatCode>General</c:formatCode>
                <c:ptCount val="1"/>
                <c:pt idx="0">
                  <c:v>9.1999999999999993</c:v>
                </c:pt>
              </c:numCache>
            </c:numRef>
          </c:xVal>
          <c:yVal>
            <c:numRef>
              <c:f>FaultOR!$D$36</c:f>
              <c:numCache>
                <c:formatCode>General</c:formatCode>
                <c:ptCount val="1"/>
                <c:pt idx="0">
                  <c:v>4.0000000000000018E-4</c:v>
                </c:pt>
              </c:numCache>
            </c:numRef>
          </c:yVal>
          <c:smooth val="0"/>
          <c:extLst>
            <c:ext xmlns:c16="http://schemas.microsoft.com/office/drawing/2014/chart" uri="{C3380CC4-5D6E-409C-BE32-E72D297353CC}">
              <c16:uniqueId val="{00000005-34C4-4490-BD9C-481FDF1C82DC}"/>
            </c:ext>
          </c:extLst>
        </c:ser>
        <c:ser>
          <c:idx val="5"/>
          <c:order val="5"/>
          <c:tx>
            <c:strRef>
              <c:f>FaultOR!$B$37</c:f>
              <c:strCache>
                <c:ptCount val="1"/>
                <c:pt idx="0">
                  <c:v>2017</c:v>
                </c:pt>
              </c:strCache>
            </c:strRef>
          </c:tx>
          <c:marker>
            <c:symbol val="square"/>
            <c:size val="8"/>
          </c:marker>
          <c:xVal>
            <c:numRef>
              <c:f>FaultOR!$C$37</c:f>
              <c:numCache>
                <c:formatCode>General</c:formatCode>
                <c:ptCount val="1"/>
                <c:pt idx="0">
                  <c:v>8.3000000000000007</c:v>
                </c:pt>
              </c:numCache>
            </c:numRef>
          </c:xVal>
          <c:yVal>
            <c:numRef>
              <c:f>FaultOR!$D$37</c:f>
              <c:numCache>
                <c:formatCode>General</c:formatCode>
                <c:ptCount val="1"/>
                <c:pt idx="0">
                  <c:v>8.5000000000000006E-4</c:v>
                </c:pt>
              </c:numCache>
            </c:numRef>
          </c:yVal>
          <c:smooth val="0"/>
          <c:extLst>
            <c:ext xmlns:c16="http://schemas.microsoft.com/office/drawing/2014/chart" uri="{C3380CC4-5D6E-409C-BE32-E72D297353CC}">
              <c16:uniqueId val="{00000006-34C4-4490-BD9C-481FDF1C82DC}"/>
            </c:ext>
          </c:extLst>
        </c:ser>
        <c:dLbls>
          <c:showLegendKey val="0"/>
          <c:showVal val="0"/>
          <c:showCatName val="0"/>
          <c:showSerName val="0"/>
          <c:showPercent val="0"/>
          <c:showBubbleSize val="0"/>
        </c:dLbls>
        <c:axId val="210723584"/>
        <c:axId val="210725120"/>
      </c:scatterChart>
      <c:valAx>
        <c:axId val="2107235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0725120"/>
        <c:crosses val="autoZero"/>
        <c:crossBetween val="midCat"/>
      </c:valAx>
      <c:valAx>
        <c:axId val="21072512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072358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Fault outage rate reactive plant</a:t>
            </a:r>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FaultOR!$A$26</c:f>
              <c:strCache>
                <c:ptCount val="1"/>
                <c:pt idx="0">
                  <c:v>S Curve</c:v>
                </c:pt>
              </c:strCache>
            </c:strRef>
          </c:tx>
          <c:marker>
            <c:symbol val="none"/>
          </c:marker>
          <c:xVal>
            <c:numRef>
              <c:f>FaultOR!$B$45:$F$45</c:f>
              <c:numCache>
                <c:formatCode>General</c:formatCode>
                <c:ptCount val="5"/>
                <c:pt idx="0">
                  <c:v>0</c:v>
                </c:pt>
                <c:pt idx="1">
                  <c:v>0</c:v>
                </c:pt>
                <c:pt idx="2">
                  <c:v>13</c:v>
                </c:pt>
                <c:pt idx="3">
                  <c:v>26</c:v>
                </c:pt>
                <c:pt idx="4">
                  <c:v>40</c:v>
                </c:pt>
              </c:numCache>
            </c:numRef>
          </c:xVal>
          <c:yVal>
            <c:numRef>
              <c:f>FaultOR!$B$46:$F$46</c:f>
              <c:numCache>
                <c:formatCode>General</c:formatCode>
                <c:ptCount val="5"/>
                <c:pt idx="0">
                  <c:v>1E-3</c:v>
                </c:pt>
                <c:pt idx="1">
                  <c:v>1E-3</c:v>
                </c:pt>
                <c:pt idx="2">
                  <c:v>0</c:v>
                </c:pt>
                <c:pt idx="3">
                  <c:v>-1E-3</c:v>
                </c:pt>
                <c:pt idx="4">
                  <c:v>-1E-3</c:v>
                </c:pt>
              </c:numCache>
            </c:numRef>
          </c:yVal>
          <c:smooth val="0"/>
          <c:extLst>
            <c:ext xmlns:c16="http://schemas.microsoft.com/office/drawing/2014/chart" uri="{C3380CC4-5D6E-409C-BE32-E72D297353CC}">
              <c16:uniqueId val="{00000000-AE22-4640-B31F-0BBA3BF4FB03}"/>
            </c:ext>
          </c:extLst>
        </c:ser>
        <c:ser>
          <c:idx val="0"/>
          <c:order val="1"/>
          <c:tx>
            <c:strRef>
              <c:f>FaultOR!$B$53</c:f>
              <c:strCache>
                <c:ptCount val="1"/>
                <c:pt idx="0">
                  <c:v>2013</c:v>
                </c:pt>
              </c:strCache>
            </c:strRef>
          </c:tx>
          <c:dPt>
            <c:idx val="0"/>
            <c:marker>
              <c:symbol val="diamond"/>
              <c:size val="13"/>
            </c:marker>
            <c:bubble3D val="0"/>
            <c:extLst>
              <c:ext xmlns:c16="http://schemas.microsoft.com/office/drawing/2014/chart" uri="{C3380CC4-5D6E-409C-BE32-E72D297353CC}">
                <c16:uniqueId val="{00000001-AE22-4640-B31F-0BBA3BF4FB03}"/>
              </c:ext>
            </c:extLst>
          </c:dPt>
          <c:xVal>
            <c:numRef>
              <c:f>FaultOR!$C$53</c:f>
              <c:numCache>
                <c:formatCode>General</c:formatCode>
                <c:ptCount val="1"/>
                <c:pt idx="0">
                  <c:v>0</c:v>
                </c:pt>
              </c:numCache>
            </c:numRef>
          </c:xVal>
          <c:yVal>
            <c:numRef>
              <c:f>FaultOR!$D$53</c:f>
              <c:numCache>
                <c:formatCode>General</c:formatCode>
                <c:ptCount val="1"/>
                <c:pt idx="0">
                  <c:v>1E-3</c:v>
                </c:pt>
              </c:numCache>
            </c:numRef>
          </c:yVal>
          <c:smooth val="0"/>
          <c:extLst>
            <c:ext xmlns:c16="http://schemas.microsoft.com/office/drawing/2014/chart" uri="{C3380CC4-5D6E-409C-BE32-E72D297353CC}">
              <c16:uniqueId val="{00000002-AE22-4640-B31F-0BBA3BF4FB03}"/>
            </c:ext>
          </c:extLst>
        </c:ser>
        <c:ser>
          <c:idx val="2"/>
          <c:order val="2"/>
          <c:tx>
            <c:strRef>
              <c:f>FaultOR!$B$54</c:f>
              <c:strCache>
                <c:ptCount val="1"/>
                <c:pt idx="0">
                  <c:v>2014</c:v>
                </c:pt>
              </c:strCache>
            </c:strRef>
          </c:tx>
          <c:marker>
            <c:symbol val="square"/>
            <c:size val="9"/>
          </c:marker>
          <c:xVal>
            <c:numRef>
              <c:f>FaultOR!$C$54</c:f>
              <c:numCache>
                <c:formatCode>General</c:formatCode>
                <c:ptCount val="1"/>
                <c:pt idx="0">
                  <c:v>33.299999999999997</c:v>
                </c:pt>
              </c:numCache>
            </c:numRef>
          </c:xVal>
          <c:yVal>
            <c:numRef>
              <c:f>FaultOR!$D$54</c:f>
              <c:numCache>
                <c:formatCode>General</c:formatCode>
                <c:ptCount val="1"/>
                <c:pt idx="0">
                  <c:v>-1E-3</c:v>
                </c:pt>
              </c:numCache>
            </c:numRef>
          </c:yVal>
          <c:smooth val="0"/>
          <c:extLst>
            <c:ext xmlns:c16="http://schemas.microsoft.com/office/drawing/2014/chart" uri="{C3380CC4-5D6E-409C-BE32-E72D297353CC}">
              <c16:uniqueId val="{00000003-AE22-4640-B31F-0BBA3BF4FB03}"/>
            </c:ext>
          </c:extLst>
        </c:ser>
        <c:ser>
          <c:idx val="3"/>
          <c:order val="3"/>
          <c:tx>
            <c:strRef>
              <c:f>FaultOR!$B$55</c:f>
              <c:strCache>
                <c:ptCount val="1"/>
                <c:pt idx="0">
                  <c:v>2015</c:v>
                </c:pt>
              </c:strCache>
            </c:strRef>
          </c:tx>
          <c:marker>
            <c:symbol val="square"/>
            <c:size val="9"/>
          </c:marker>
          <c:xVal>
            <c:numRef>
              <c:f>FaultOR!$C$55</c:f>
              <c:numCache>
                <c:formatCode>General</c:formatCode>
                <c:ptCount val="1"/>
                <c:pt idx="0">
                  <c:v>0</c:v>
                </c:pt>
              </c:numCache>
            </c:numRef>
          </c:xVal>
          <c:yVal>
            <c:numRef>
              <c:f>FaultOR!$D$55</c:f>
              <c:numCache>
                <c:formatCode>General</c:formatCode>
                <c:ptCount val="1"/>
                <c:pt idx="0">
                  <c:v>1E-3</c:v>
                </c:pt>
              </c:numCache>
            </c:numRef>
          </c:yVal>
          <c:smooth val="0"/>
          <c:extLst>
            <c:ext xmlns:c16="http://schemas.microsoft.com/office/drawing/2014/chart" uri="{C3380CC4-5D6E-409C-BE32-E72D297353CC}">
              <c16:uniqueId val="{00000004-AE22-4640-B31F-0BBA3BF4FB03}"/>
            </c:ext>
          </c:extLst>
        </c:ser>
        <c:ser>
          <c:idx val="4"/>
          <c:order val="4"/>
          <c:tx>
            <c:strRef>
              <c:f>FaultOR!$B$56</c:f>
              <c:strCache>
                <c:ptCount val="1"/>
                <c:pt idx="0">
                  <c:v>2016</c:v>
                </c:pt>
              </c:strCache>
            </c:strRef>
          </c:tx>
          <c:marker>
            <c:symbol val="square"/>
            <c:size val="8"/>
          </c:marker>
          <c:xVal>
            <c:numRef>
              <c:f>FaultOR!$C$56</c:f>
              <c:numCache>
                <c:formatCode>General</c:formatCode>
                <c:ptCount val="1"/>
                <c:pt idx="0">
                  <c:v>0</c:v>
                </c:pt>
              </c:numCache>
            </c:numRef>
          </c:xVal>
          <c:yVal>
            <c:numRef>
              <c:f>FaultOR!$D$56</c:f>
              <c:numCache>
                <c:formatCode>General</c:formatCode>
                <c:ptCount val="1"/>
                <c:pt idx="0">
                  <c:v>1E-3</c:v>
                </c:pt>
              </c:numCache>
            </c:numRef>
          </c:yVal>
          <c:smooth val="0"/>
          <c:extLst>
            <c:ext xmlns:c16="http://schemas.microsoft.com/office/drawing/2014/chart" uri="{C3380CC4-5D6E-409C-BE32-E72D297353CC}">
              <c16:uniqueId val="{00000005-AE22-4640-B31F-0BBA3BF4FB03}"/>
            </c:ext>
          </c:extLst>
        </c:ser>
        <c:ser>
          <c:idx val="5"/>
          <c:order val="5"/>
          <c:tx>
            <c:strRef>
              <c:f>FaultOR!$B$57</c:f>
              <c:strCache>
                <c:ptCount val="1"/>
                <c:pt idx="0">
                  <c:v>2017</c:v>
                </c:pt>
              </c:strCache>
            </c:strRef>
          </c:tx>
          <c:marker>
            <c:symbol val="square"/>
            <c:size val="8"/>
          </c:marker>
          <c:xVal>
            <c:numRef>
              <c:f>FaultOR!$C$57</c:f>
              <c:numCache>
                <c:formatCode>General</c:formatCode>
                <c:ptCount val="1"/>
                <c:pt idx="0">
                  <c:v>33.299999999999997</c:v>
                </c:pt>
              </c:numCache>
            </c:numRef>
          </c:xVal>
          <c:yVal>
            <c:numRef>
              <c:f>FaultOR!$D$57</c:f>
              <c:numCache>
                <c:formatCode>General</c:formatCode>
                <c:ptCount val="1"/>
                <c:pt idx="0">
                  <c:v>-1E-3</c:v>
                </c:pt>
              </c:numCache>
            </c:numRef>
          </c:yVal>
          <c:smooth val="0"/>
          <c:extLst>
            <c:ext xmlns:c16="http://schemas.microsoft.com/office/drawing/2014/chart" uri="{C3380CC4-5D6E-409C-BE32-E72D297353CC}">
              <c16:uniqueId val="{00000006-AE22-4640-B31F-0BBA3BF4FB03}"/>
            </c:ext>
          </c:extLst>
        </c:ser>
        <c:dLbls>
          <c:showLegendKey val="0"/>
          <c:showVal val="0"/>
          <c:showCatName val="0"/>
          <c:showSerName val="0"/>
          <c:showPercent val="0"/>
          <c:showBubbleSize val="0"/>
        </c:dLbls>
        <c:axId val="210778752"/>
        <c:axId val="210809216"/>
      </c:scatterChart>
      <c:valAx>
        <c:axId val="210778752"/>
        <c:scaling>
          <c:orientation val="minMax"/>
          <c:max val="40"/>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0809216"/>
        <c:crosses val="autoZero"/>
        <c:crossBetween val="midCat"/>
      </c:valAx>
      <c:valAx>
        <c:axId val="21080921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0778752"/>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Forced outage rate lines</a:t>
            </a:r>
          </a:p>
        </c:rich>
      </c:tx>
      <c:overlay val="1"/>
    </c:title>
    <c:autoTitleDeleted val="0"/>
    <c:plotArea>
      <c:layout>
        <c:manualLayout>
          <c:layoutTarget val="inner"/>
          <c:xMode val="edge"/>
          <c:yMode val="edge"/>
          <c:x val="0.12682708779049678"/>
          <c:y val="0.15954395174287425"/>
          <c:w val="0.69540425093922087"/>
          <c:h val="0.78851443569553803"/>
        </c:manualLayout>
      </c:layout>
      <c:scatterChart>
        <c:scatterStyle val="lineMarker"/>
        <c:varyColors val="0"/>
        <c:ser>
          <c:idx val="1"/>
          <c:order val="0"/>
          <c:tx>
            <c:strRef>
              <c:f>ForcedOR!$A$6</c:f>
              <c:strCache>
                <c:ptCount val="1"/>
                <c:pt idx="0">
                  <c:v>S Curve</c:v>
                </c:pt>
              </c:strCache>
            </c:strRef>
          </c:tx>
          <c:marker>
            <c:symbol val="none"/>
          </c:marker>
          <c:xVal>
            <c:numRef>
              <c:f>ForcedOR!$B$5:$F$5</c:f>
              <c:numCache>
                <c:formatCode>General</c:formatCode>
                <c:ptCount val="5"/>
                <c:pt idx="0">
                  <c:v>0</c:v>
                </c:pt>
                <c:pt idx="1">
                  <c:v>5</c:v>
                </c:pt>
                <c:pt idx="2">
                  <c:v>10</c:v>
                </c:pt>
                <c:pt idx="3">
                  <c:v>15</c:v>
                </c:pt>
                <c:pt idx="4">
                  <c:v>25</c:v>
                </c:pt>
              </c:numCache>
            </c:numRef>
          </c:xVal>
          <c:yVal>
            <c:numRef>
              <c:f>ForcedOR!$B$6:$F$6</c:f>
              <c:numCache>
                <c:formatCode>General</c:formatCode>
                <c:ptCount val="5"/>
                <c:pt idx="0">
                  <c:v>1E-3</c:v>
                </c:pt>
                <c:pt idx="1">
                  <c:v>1E-3</c:v>
                </c:pt>
                <c:pt idx="2">
                  <c:v>0</c:v>
                </c:pt>
                <c:pt idx="3">
                  <c:v>-1E-3</c:v>
                </c:pt>
                <c:pt idx="4">
                  <c:v>-1E-3</c:v>
                </c:pt>
              </c:numCache>
            </c:numRef>
          </c:yVal>
          <c:smooth val="0"/>
          <c:extLst>
            <c:ext xmlns:c16="http://schemas.microsoft.com/office/drawing/2014/chart" uri="{C3380CC4-5D6E-409C-BE32-E72D297353CC}">
              <c16:uniqueId val="{00000000-9BB8-48D1-A3F6-44251779C446}"/>
            </c:ext>
          </c:extLst>
        </c:ser>
        <c:ser>
          <c:idx val="0"/>
          <c:order val="1"/>
          <c:tx>
            <c:strRef>
              <c:f>ForcedOR!$B$13</c:f>
              <c:strCache>
                <c:ptCount val="1"/>
                <c:pt idx="0">
                  <c:v>2013</c:v>
                </c:pt>
              </c:strCache>
            </c:strRef>
          </c:tx>
          <c:dPt>
            <c:idx val="0"/>
            <c:marker>
              <c:symbol val="diamond"/>
              <c:size val="13"/>
            </c:marker>
            <c:bubble3D val="0"/>
            <c:extLst>
              <c:ext xmlns:c16="http://schemas.microsoft.com/office/drawing/2014/chart" uri="{C3380CC4-5D6E-409C-BE32-E72D297353CC}">
                <c16:uniqueId val="{00000001-9BB8-48D1-A3F6-44251779C446}"/>
              </c:ext>
            </c:extLst>
          </c:dPt>
          <c:xVal>
            <c:numRef>
              <c:f>ForcedOR!$C$13</c:f>
              <c:numCache>
                <c:formatCode>General</c:formatCode>
                <c:ptCount val="1"/>
                <c:pt idx="0">
                  <c:v>6.5</c:v>
                </c:pt>
              </c:numCache>
            </c:numRef>
          </c:xVal>
          <c:yVal>
            <c:numRef>
              <c:f>ForcedOR!$D$13</c:f>
              <c:numCache>
                <c:formatCode>General</c:formatCode>
                <c:ptCount val="1"/>
                <c:pt idx="0">
                  <c:v>6.9999999999999988E-4</c:v>
                </c:pt>
              </c:numCache>
            </c:numRef>
          </c:yVal>
          <c:smooth val="0"/>
          <c:extLst>
            <c:ext xmlns:c16="http://schemas.microsoft.com/office/drawing/2014/chart" uri="{C3380CC4-5D6E-409C-BE32-E72D297353CC}">
              <c16:uniqueId val="{00000002-9BB8-48D1-A3F6-44251779C446}"/>
            </c:ext>
          </c:extLst>
        </c:ser>
        <c:ser>
          <c:idx val="2"/>
          <c:order val="2"/>
          <c:tx>
            <c:strRef>
              <c:f>ForcedOR!$B$14</c:f>
              <c:strCache>
                <c:ptCount val="1"/>
                <c:pt idx="0">
                  <c:v>2014</c:v>
                </c:pt>
              </c:strCache>
            </c:strRef>
          </c:tx>
          <c:marker>
            <c:symbol val="square"/>
            <c:size val="9"/>
          </c:marker>
          <c:xVal>
            <c:numRef>
              <c:f>ForcedOR!$C$14</c:f>
              <c:numCache>
                <c:formatCode>General</c:formatCode>
                <c:ptCount val="1"/>
                <c:pt idx="0">
                  <c:v>8.4</c:v>
                </c:pt>
              </c:numCache>
            </c:numRef>
          </c:xVal>
          <c:yVal>
            <c:numRef>
              <c:f>ForcedOR!$D$14</c:f>
              <c:numCache>
                <c:formatCode>General</c:formatCode>
                <c:ptCount val="1"/>
                <c:pt idx="0">
                  <c:v>3.1999999999999997E-4</c:v>
                </c:pt>
              </c:numCache>
            </c:numRef>
          </c:yVal>
          <c:smooth val="0"/>
          <c:extLst>
            <c:ext xmlns:c16="http://schemas.microsoft.com/office/drawing/2014/chart" uri="{C3380CC4-5D6E-409C-BE32-E72D297353CC}">
              <c16:uniqueId val="{00000003-9BB8-48D1-A3F6-44251779C446}"/>
            </c:ext>
          </c:extLst>
        </c:ser>
        <c:ser>
          <c:idx val="3"/>
          <c:order val="3"/>
          <c:tx>
            <c:strRef>
              <c:f>ForcedOR!$B$15</c:f>
              <c:strCache>
                <c:ptCount val="1"/>
                <c:pt idx="0">
                  <c:v>2015</c:v>
                </c:pt>
              </c:strCache>
            </c:strRef>
          </c:tx>
          <c:marker>
            <c:symbol val="square"/>
            <c:size val="9"/>
          </c:marker>
          <c:xVal>
            <c:numRef>
              <c:f>ForcedOR!$C$15</c:f>
              <c:numCache>
                <c:formatCode>General</c:formatCode>
                <c:ptCount val="1"/>
                <c:pt idx="0">
                  <c:v>6.5</c:v>
                </c:pt>
              </c:numCache>
            </c:numRef>
          </c:xVal>
          <c:yVal>
            <c:numRef>
              <c:f>ForcedOR!$D$15</c:f>
              <c:numCache>
                <c:formatCode>General</c:formatCode>
                <c:ptCount val="1"/>
                <c:pt idx="0">
                  <c:v>6.9999999999999988E-4</c:v>
                </c:pt>
              </c:numCache>
            </c:numRef>
          </c:yVal>
          <c:smooth val="0"/>
          <c:extLst>
            <c:ext xmlns:c16="http://schemas.microsoft.com/office/drawing/2014/chart" uri="{C3380CC4-5D6E-409C-BE32-E72D297353CC}">
              <c16:uniqueId val="{00000004-9BB8-48D1-A3F6-44251779C446}"/>
            </c:ext>
          </c:extLst>
        </c:ser>
        <c:ser>
          <c:idx val="4"/>
          <c:order val="4"/>
          <c:tx>
            <c:strRef>
              <c:f>ForcedOR!$B$16</c:f>
              <c:strCache>
                <c:ptCount val="1"/>
                <c:pt idx="0">
                  <c:v>2016</c:v>
                </c:pt>
              </c:strCache>
            </c:strRef>
          </c:tx>
          <c:marker>
            <c:symbol val="square"/>
            <c:size val="8"/>
          </c:marker>
          <c:xVal>
            <c:numRef>
              <c:f>ForcedOR!$C$16</c:f>
              <c:numCache>
                <c:formatCode>General</c:formatCode>
                <c:ptCount val="1"/>
                <c:pt idx="0">
                  <c:v>17.8</c:v>
                </c:pt>
              </c:numCache>
            </c:numRef>
          </c:xVal>
          <c:yVal>
            <c:numRef>
              <c:f>ForcedOR!$D$16</c:f>
              <c:numCache>
                <c:formatCode>General</c:formatCode>
                <c:ptCount val="1"/>
                <c:pt idx="0">
                  <c:v>-1E-3</c:v>
                </c:pt>
              </c:numCache>
            </c:numRef>
          </c:yVal>
          <c:smooth val="0"/>
          <c:extLst>
            <c:ext xmlns:c16="http://schemas.microsoft.com/office/drawing/2014/chart" uri="{C3380CC4-5D6E-409C-BE32-E72D297353CC}">
              <c16:uniqueId val="{00000005-9BB8-48D1-A3F6-44251779C446}"/>
            </c:ext>
          </c:extLst>
        </c:ser>
        <c:ser>
          <c:idx val="5"/>
          <c:order val="5"/>
          <c:tx>
            <c:strRef>
              <c:f>ForcedOR!$B$17</c:f>
              <c:strCache>
                <c:ptCount val="1"/>
                <c:pt idx="0">
                  <c:v>2017</c:v>
                </c:pt>
              </c:strCache>
            </c:strRef>
          </c:tx>
          <c:marker>
            <c:symbol val="square"/>
            <c:size val="8"/>
          </c:marker>
          <c:xVal>
            <c:numRef>
              <c:f>ForcedOR!$C$17</c:f>
              <c:numCache>
                <c:formatCode>General</c:formatCode>
                <c:ptCount val="1"/>
                <c:pt idx="0">
                  <c:v>8.5</c:v>
                </c:pt>
              </c:numCache>
            </c:numRef>
          </c:xVal>
          <c:yVal>
            <c:numRef>
              <c:f>ForcedOR!$D$17</c:f>
              <c:numCache>
                <c:formatCode>General</c:formatCode>
                <c:ptCount val="1"/>
                <c:pt idx="0">
                  <c:v>2.9999999999999992E-4</c:v>
                </c:pt>
              </c:numCache>
            </c:numRef>
          </c:yVal>
          <c:smooth val="0"/>
          <c:extLst>
            <c:ext xmlns:c16="http://schemas.microsoft.com/office/drawing/2014/chart" uri="{C3380CC4-5D6E-409C-BE32-E72D297353CC}">
              <c16:uniqueId val="{00000006-9BB8-48D1-A3F6-44251779C446}"/>
            </c:ext>
          </c:extLst>
        </c:ser>
        <c:dLbls>
          <c:showLegendKey val="0"/>
          <c:showVal val="0"/>
          <c:showCatName val="0"/>
          <c:showSerName val="0"/>
          <c:showPercent val="0"/>
          <c:showBubbleSize val="0"/>
        </c:dLbls>
        <c:axId val="211551744"/>
        <c:axId val="211553280"/>
      </c:scatterChart>
      <c:valAx>
        <c:axId val="211551744"/>
        <c:scaling>
          <c:orientation val="minMax"/>
          <c:max val="25"/>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553280"/>
        <c:crosses val="autoZero"/>
        <c:crossBetween val="midCat"/>
      </c:valAx>
      <c:valAx>
        <c:axId val="2115532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AU"/>
                  <a:t>s factor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155174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0</xdr:colOff>
      <xdr:row>13</xdr:row>
      <xdr:rowOff>161925</xdr:rowOff>
    </xdr:to>
    <xdr:pic>
      <xdr:nvPicPr>
        <xdr:cNvPr id="16286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23850"/>
          <a:ext cx="6705600" cy="19431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1</xdr:col>
      <xdr:colOff>57150</xdr:colOff>
      <xdr:row>16</xdr:row>
      <xdr:rowOff>114300</xdr:rowOff>
    </xdr:from>
    <xdr:to>
      <xdr:col>13</xdr:col>
      <xdr:colOff>390525</xdr:colOff>
      <xdr:row>28</xdr:row>
      <xdr:rowOff>66675</xdr:rowOff>
    </xdr:to>
    <xdr:pic>
      <xdr:nvPicPr>
        <xdr:cNvPr id="162862"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2705100"/>
          <a:ext cx="7648575" cy="18954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209550</xdr:colOff>
      <xdr:row>15</xdr:row>
      <xdr:rowOff>142875</xdr:rowOff>
    </xdr:to>
    <xdr:graphicFrame macro="">
      <xdr:nvGraphicFramePr>
        <xdr:cNvPr id="1618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16</xdr:row>
      <xdr:rowOff>180975</xdr:rowOff>
    </xdr:from>
    <xdr:to>
      <xdr:col>16</xdr:col>
      <xdr:colOff>219075</xdr:colOff>
      <xdr:row>34</xdr:row>
      <xdr:rowOff>19050</xdr:rowOff>
    </xdr:to>
    <xdr:graphicFrame macro="">
      <xdr:nvGraphicFramePr>
        <xdr:cNvPr id="16183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485775</xdr:colOff>
      <xdr:row>2</xdr:row>
      <xdr:rowOff>104775</xdr:rowOff>
    </xdr:from>
    <xdr:to>
      <xdr:col>17</xdr:col>
      <xdr:colOff>85725</xdr:colOff>
      <xdr:row>16</xdr:row>
      <xdr:rowOff>57150</xdr:rowOff>
    </xdr:to>
    <xdr:graphicFrame macro="">
      <xdr:nvGraphicFramePr>
        <xdr:cNvPr id="4104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485775</xdr:colOff>
      <xdr:row>19</xdr:row>
      <xdr:rowOff>47625</xdr:rowOff>
    </xdr:from>
    <xdr:to>
      <xdr:col>17</xdr:col>
      <xdr:colOff>85725</xdr:colOff>
      <xdr:row>30</xdr:row>
      <xdr:rowOff>228600</xdr:rowOff>
    </xdr:to>
    <xdr:graphicFrame macro="">
      <xdr:nvGraphicFramePr>
        <xdr:cNvPr id="410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28575</xdr:colOff>
      <xdr:row>2</xdr:row>
      <xdr:rowOff>400050</xdr:rowOff>
    </xdr:from>
    <xdr:to>
      <xdr:col>16</xdr:col>
      <xdr:colOff>238125</xdr:colOff>
      <xdr:row>19</xdr:row>
      <xdr:rowOff>9525</xdr:rowOff>
    </xdr:to>
    <xdr:graphicFrame macro="">
      <xdr:nvGraphicFramePr>
        <xdr:cNvPr id="19458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xdr:colOff>
      <xdr:row>3</xdr:row>
      <xdr:rowOff>0</xdr:rowOff>
    </xdr:from>
    <xdr:to>
      <xdr:col>14</xdr:col>
      <xdr:colOff>400050</xdr:colOff>
      <xdr:row>17</xdr:row>
      <xdr:rowOff>76200</xdr:rowOff>
    </xdr:to>
    <xdr:graphicFrame macro="">
      <xdr:nvGraphicFramePr>
        <xdr:cNvPr id="22430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23</xdr:row>
      <xdr:rowOff>0</xdr:rowOff>
    </xdr:from>
    <xdr:to>
      <xdr:col>14</xdr:col>
      <xdr:colOff>476250</xdr:colOff>
      <xdr:row>39</xdr:row>
      <xdr:rowOff>114300</xdr:rowOff>
    </xdr:to>
    <xdr:graphicFrame macro="">
      <xdr:nvGraphicFramePr>
        <xdr:cNvPr id="2243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28575</xdr:colOff>
      <xdr:row>43</xdr:row>
      <xdr:rowOff>0</xdr:rowOff>
    </xdr:from>
    <xdr:to>
      <xdr:col>14</xdr:col>
      <xdr:colOff>476250</xdr:colOff>
      <xdr:row>59</xdr:row>
      <xdr:rowOff>114300</xdr:rowOff>
    </xdr:to>
    <xdr:graphicFrame macro="">
      <xdr:nvGraphicFramePr>
        <xdr:cNvPr id="2243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3</xdr:row>
      <xdr:rowOff>0</xdr:rowOff>
    </xdr:from>
    <xdr:to>
      <xdr:col>14</xdr:col>
      <xdr:colOff>400050</xdr:colOff>
      <xdr:row>17</xdr:row>
      <xdr:rowOff>76200</xdr:rowOff>
    </xdr:to>
    <xdr:graphicFrame macro="">
      <xdr:nvGraphicFramePr>
        <xdr:cNvPr id="3051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23</xdr:row>
      <xdr:rowOff>0</xdr:rowOff>
    </xdr:from>
    <xdr:to>
      <xdr:col>14</xdr:col>
      <xdr:colOff>476250</xdr:colOff>
      <xdr:row>39</xdr:row>
      <xdr:rowOff>114300</xdr:rowOff>
    </xdr:to>
    <xdr:graphicFrame macro="">
      <xdr:nvGraphicFramePr>
        <xdr:cNvPr id="30519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28575</xdr:colOff>
      <xdr:row>43</xdr:row>
      <xdr:rowOff>0</xdr:rowOff>
    </xdr:from>
    <xdr:to>
      <xdr:col>14</xdr:col>
      <xdr:colOff>476250</xdr:colOff>
      <xdr:row>59</xdr:row>
      <xdr:rowOff>114300</xdr:rowOff>
    </xdr:to>
    <xdr:graphicFrame macro="">
      <xdr:nvGraphicFramePr>
        <xdr:cNvPr id="3051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28575</xdr:colOff>
      <xdr:row>3</xdr:row>
      <xdr:rowOff>0</xdr:rowOff>
    </xdr:from>
    <xdr:to>
      <xdr:col>14</xdr:col>
      <xdr:colOff>400050</xdr:colOff>
      <xdr:row>17</xdr:row>
      <xdr:rowOff>76200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23</xdr:row>
      <xdr:rowOff>0</xdr:rowOff>
    </xdr:from>
    <xdr:to>
      <xdr:col>14</xdr:col>
      <xdr:colOff>476250</xdr:colOff>
      <xdr:row>39</xdr:row>
      <xdr:rowOff>114300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28575</xdr:colOff>
      <xdr:row>43</xdr:row>
      <xdr:rowOff>0</xdr:rowOff>
    </xdr:from>
    <xdr:to>
      <xdr:col>14</xdr:col>
      <xdr:colOff>476250</xdr:colOff>
      <xdr:row>59</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323850</xdr:colOff>
      <xdr:row>2</xdr:row>
      <xdr:rowOff>28575</xdr:rowOff>
    </xdr:from>
    <xdr:to>
      <xdr:col>16</xdr:col>
      <xdr:colOff>561975</xdr:colOff>
      <xdr:row>11</xdr:row>
      <xdr:rowOff>28575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152400</xdr:colOff>
      <xdr:row>11</xdr:row>
      <xdr:rowOff>161925</xdr:rowOff>
    </xdr:from>
    <xdr:to>
      <xdr:col>21</xdr:col>
      <xdr:colOff>390525</xdr:colOff>
      <xdr:row>24</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314325</xdr:colOff>
      <xdr:row>14</xdr:row>
      <xdr:rowOff>66675</xdr:rowOff>
    </xdr:from>
    <xdr:to>
      <xdr:col>15</xdr:col>
      <xdr:colOff>552450</xdr:colOff>
      <xdr:row>28</xdr:row>
      <xdr:rowOff>76200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109.631913078701" createdVersion="4" refreshedVersion="4" minRefreshableVersion="3" recordCount="112">
  <cacheSource type="worksheet">
    <worksheetSource ref="A3:U115" sheet="OMQ LOS events"/>
  </cacheSource>
  <cacheFields count="21">
    <cacheField name="WASP Outage Key" numFmtId="0">
      <sharedItems containsSemiMixedTypes="0" containsString="0" containsNumber="1" containsInteger="1" minValue="24243" maxValue="37079"/>
    </cacheField>
    <cacheField name="PROMS Request No" numFmtId="0">
      <sharedItems containsSemiMixedTypes="0" containsString="0" containsNumber="1" containsInteger="1" minValue="1669" maxValue="444444444"/>
    </cacheField>
    <cacheField name="Month" numFmtId="0">
      <sharedItems/>
    </cacheField>
    <cacheField name="Start Time" numFmtId="0">
      <sharedItems containsSemiMixedTypes="0" containsNonDate="0" containsDate="1" containsString="0" minDate="2011-07-08T03:42:00" maxDate="2017-11-24T16:11:00" count="112">
        <d v="2011-07-08T03:42:00"/>
        <d v="2011-07-12T11:35:00"/>
        <d v="2011-07-14T16:05:00"/>
        <d v="2011-09-14T14:13:00"/>
        <d v="2011-09-19T06:49:00"/>
        <d v="2011-09-19T09:06:00"/>
        <d v="2011-09-19T19:43:00"/>
        <d v="2011-10-26T22:34:00"/>
        <d v="2011-11-24T09:29:08"/>
        <d v="2011-11-26T09:00:00"/>
        <d v="2011-12-19T10:22:00"/>
        <d v="2012-02-01T00:31:00"/>
        <d v="2012-02-14T07:34:00"/>
        <d v="2012-02-25T21:08:00"/>
        <d v="2012-03-15T23:18:00"/>
        <d v="2012-03-20T14:33:00"/>
        <d v="2012-04-06T19:35:00"/>
        <d v="2012-04-11T12:46:00"/>
        <d v="2012-05-07T23:47:00"/>
        <d v="2012-05-10T10:36:00"/>
        <d v="2012-05-11T23:02:00"/>
        <d v="2012-05-12T05:46:00"/>
        <d v="2012-07-11T23:29:00"/>
        <d v="2012-08-04T08:00:00"/>
        <d v="2012-09-04T13:44:00"/>
        <d v="2012-09-07T18:23:00"/>
        <d v="2012-09-09T15:38:00"/>
        <d v="2012-09-13T11:31:00"/>
        <d v="2012-10-11T09:24:00"/>
        <d v="2012-11-09T12:01:00"/>
        <d v="2012-11-12T11:05:00"/>
        <d v="2012-11-14T12:46:00"/>
        <d v="2012-11-27T07:32:00"/>
        <d v="2012-11-30T20:37:00"/>
        <d v="2012-11-30T21:17:00"/>
        <d v="2012-12-04T14:12:00"/>
        <d v="2012-12-13T06:06:00"/>
        <d v="2012-12-15T11:05:00"/>
        <d v="2012-12-24T14:18:00"/>
        <d v="2013-02-06T06:26:00"/>
        <d v="2013-03-05T07:25:00"/>
        <d v="2013-03-10T14:15:00"/>
        <d v="2013-03-27T09:03:00"/>
        <d v="2013-04-09T12:19:00"/>
        <d v="2013-04-27T13:58:00"/>
        <d v="2013-05-01T03:47:00"/>
        <d v="2013-05-09T16:33:00"/>
        <d v="2013-05-22T11:16:00"/>
        <d v="2013-06-12T14:54:00"/>
        <d v="2013-06-13T11:00:00"/>
        <d v="2013-07-16T12:50:00"/>
        <d v="2013-07-16T19:11:00"/>
        <d v="2013-08-05T19:51:00"/>
        <d v="2013-08-19T01:36:00"/>
        <d v="2013-08-20T06:49:00"/>
        <d v="2013-09-24T16:33:00"/>
        <d v="2013-10-01T00:25:00"/>
        <d v="2013-10-01T03:47:00"/>
        <d v="2013-10-15T15:18:00"/>
        <d v="2013-12-11T00:42:00"/>
        <d v="2014-01-20T12:17:00"/>
        <d v="2014-02-09T14:12:00"/>
        <d v="2014-02-15T19:56:00"/>
        <d v="2014-02-27T07:33:00"/>
        <d v="2014-03-05T07:43:00"/>
        <d v="2014-06-26T04:10:00"/>
        <d v="2014-07-22T10:07:00"/>
        <d v="2014-07-29T20:26:00"/>
        <d v="2014-07-29T22:45:00"/>
        <d v="2014-07-31T12:16:00"/>
        <d v="2014-10-24T11:12:00"/>
        <d v="2014-10-27T02:38:00"/>
        <d v="2015-04-26T08:30:00"/>
        <d v="2015-05-05T10:04:00"/>
        <d v="2015-05-12T11:48:00"/>
        <d v="2015-05-29T16:10:00"/>
        <d v="2015-06-01T08:21:00"/>
        <d v="2015-07-03T08:01:00"/>
        <d v="2015-09-24T11:54:00"/>
        <d v="2015-09-28T21:36:00"/>
        <d v="2015-10-20T11:06:00"/>
        <d v="2015-11-11T06:39:00"/>
        <d v="2015-11-13T13:49:00"/>
        <d v="2015-11-25T15:02:00"/>
        <d v="2016-01-28T09:49:00"/>
        <d v="2016-04-25T16:51:00"/>
        <d v="2016-05-01T02:39:00"/>
        <d v="2016-05-01T04:07:00"/>
        <d v="2016-05-13T01:07:00"/>
        <d v="2016-05-17T10:13:00"/>
        <d v="2016-07-12T20:26:00"/>
        <d v="2016-08-12T20:48:00"/>
        <d v="2016-08-13T19:01:00"/>
        <d v="2016-09-29T11:44:00"/>
        <d v="2016-11-21T09:22:00"/>
        <d v="2016-12-20T09:39:00"/>
        <d v="2016-12-29T19:57:00"/>
        <d v="2017-03-09T06:33:00"/>
        <d v="2017-04-03T06:46:00"/>
        <d v="2017-05-26T10:05:00"/>
        <d v="2017-06-09T10:40:00"/>
        <d v="2017-06-20T19:21:00"/>
        <d v="2017-07-26T10:56:00"/>
        <d v="2017-08-11T21:50:00"/>
        <d v="2017-09-01T11:53:00"/>
        <d v="2017-09-17T11:03:00"/>
        <d v="2017-09-23T04:44:00"/>
        <d v="2017-09-23T14:54:00"/>
        <d v="2017-09-24T12:18:00"/>
        <d v="2017-10-05T10:30:00"/>
        <d v="2017-11-13T09:52:00"/>
        <d v="2017-11-24T16:11:00"/>
      </sharedItems>
      <fieldGroup base="3">
        <rangePr groupBy="years" startDate="2011-07-08T03:42:00" endDate="2017-11-24T16:11:00"/>
        <groupItems count="9">
          <s v="&lt;8/07/2011"/>
          <s v="2011"/>
          <s v="2012"/>
          <s v="2013"/>
          <s v="2014"/>
          <s v="2015"/>
          <s v="2016"/>
          <s v="2017"/>
          <s v="&gt;24/11/2017"/>
        </groupItems>
      </fieldGroup>
    </cacheField>
    <cacheField name="End Time" numFmtId="0">
      <sharedItems containsSemiMixedTypes="0" containsNonDate="0" containsDate="1" containsString="0" minDate="2011-07-08T04:07:00" maxDate="2017-11-24T16:13:00"/>
    </cacheField>
    <cacheField name="Duration (Min)" numFmtId="0">
      <sharedItems containsSemiMixedTypes="0" containsString="0" containsNumber="1" containsInteger="1" minValue="0" maxValue="3367"/>
    </cacheField>
    <cacheField name="Element ID" numFmtId="0">
      <sharedItems/>
    </cacheField>
    <cacheField name="Element Name" numFmtId="0">
      <sharedItems/>
    </cacheField>
    <cacheField name="Element Type" numFmtId="0">
      <sharedItems/>
    </cacheField>
    <cacheField name="Request Type" numFmtId="0">
      <sharedItems/>
    </cacheField>
    <cacheField name="Request Reason" numFmtId="0">
      <sharedItems containsBlank="1"/>
    </cacheField>
    <cacheField name="Request Instigator" numFmtId="0">
      <sharedItems count="7">
        <s v="Transend            "/>
        <s v="Basslink            "/>
        <s v="Generator Request   "/>
        <s v="MI                  "/>
        <s v="Force Majeure       "/>
        <s v="Pumping Load        "/>
        <s v="DNSP                "/>
      </sharedItems>
    </cacheField>
    <cacheField name="Out of Service" numFmtId="0">
      <sharedItems/>
    </cacheField>
    <cacheField name="Unserved MW Min" numFmtId="0">
      <sharedItems containsSemiMixedTypes="0" containsString="0" containsNumber="1" containsInteger="1" minValue="1" maxValue="48480"/>
    </cacheField>
    <cacheField name="System Minutes" numFmtId="0">
      <sharedItems containsSemiMixedTypes="0" containsString="0" containsNumber="1" minValue="5.0000000000000001E-4" maxValue="25.869800000000001"/>
    </cacheField>
    <cacheField name="LOS &gt; X" numFmtId="0">
      <sharedItems containsMixedTypes="1" containsNumber="1" containsInteger="1" minValue="1" maxValue="1"/>
    </cacheField>
    <cacheField name="LOS &gt; Y" numFmtId="0">
      <sharedItems containsMixedTypes="1" containsNumber="1" containsInteger="1" minValue="1" maxValue="1"/>
    </cacheField>
    <cacheField name="Comments" numFmtId="0">
      <sharedItems/>
    </cacheField>
    <cacheField name="CAPEX" numFmtId="0">
      <sharedItems/>
    </cacheField>
    <cacheField name="AER STPIS" numFmtId="0">
      <sharedItems/>
    </cacheField>
    <cacheField name="LOS Duration" numFmtId="0">
      <sharedItems containsString="0" containsBlank="1" containsNumber="1" containsInteger="1" minValue="2" maxValue="696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2">
  <r>
    <n v="24243"/>
    <n v="1669"/>
    <s v="Jul 2011  "/>
    <x v="0"/>
    <d v="2011-07-08T04:07:00"/>
    <n v="25"/>
    <s v="E0030   "/>
    <s v="CS-KI-KR 110 kV Transmission Circuit (changed to E1955)"/>
    <s v="Transmission"/>
    <s v="Fault               "/>
    <s v="Unknown"/>
    <x v="0"/>
    <s v="Yes"/>
    <n v="3457"/>
    <n v="1.8447"/>
    <n v="1"/>
    <n v="1"/>
    <s v="IR1131 CS-KI-KR tripped with loss of supply at Kingston, Knights Road, Kermandie and Huon River substations._x000a_3 separate LOS durations are summed"/>
    <s v="No"/>
    <s v="Non-Critical"/>
    <n v="34"/>
  </r>
  <r>
    <n v="24244"/>
    <n v="8903"/>
    <s v="Jul 2011  "/>
    <x v="1"/>
    <d v="2011-07-12T11:39:00"/>
    <n v="4"/>
    <s v="E0728   "/>
    <s v="NH 11 kV A Bus"/>
    <s v="Bus"/>
    <s v="Fault               "/>
    <s v="Human Error During Planned Work"/>
    <x v="0"/>
    <s v="Yes"/>
    <n v="33"/>
    <n v="1.7600000000000001E-2"/>
    <b v="0"/>
    <b v="0"/>
    <s v="IR1140 North Hobart feeders tripped during planned work_x000a_IR1140 North Hobart feeders tripped during planned work"/>
    <s v="No"/>
    <s v="Undefined"/>
    <n v="4"/>
  </r>
  <r>
    <n v="24403"/>
    <n v="1677"/>
    <s v="Jul 2011  "/>
    <x v="2"/>
    <d v="2011-07-15T22:52:00"/>
    <n v="1847"/>
    <s v="E0374   "/>
    <s v="KI 110/11 kV T2 Transformer Circuit"/>
    <s v="Transformer"/>
    <s v="Fault               "/>
    <s v="Ancillary Equipment Failure"/>
    <x v="0"/>
    <s v="Yes"/>
    <n v="2281"/>
    <n v="1.2172000000000001"/>
    <n v="1"/>
    <n v="1"/>
    <s v="IR1134 KI T2 tripped on Bucholz alarm and caused loss of supply at Kingston substation._x000a_"/>
    <s v="No"/>
    <s v="Non-Critical"/>
    <n v="89"/>
  </r>
  <r>
    <n v="24883"/>
    <n v="1687"/>
    <s v="Sep 2011  "/>
    <x v="3"/>
    <d v="2011-09-14T15:13:00"/>
    <n v="60"/>
    <s v="E0784   "/>
    <s v="PL 22 kV B Bus"/>
    <s v="Bus"/>
    <s v="Fault               "/>
    <s v="Human Error During Planned Work"/>
    <x v="0"/>
    <s v="Yes"/>
    <n v="533"/>
    <n v="0.28439999999999999"/>
    <n v="1"/>
    <b v="0"/>
    <s v="IR1161 Port Latta 22kV B Bus tripped due to error during planned work._x000a_"/>
    <s v="No"/>
    <s v="Undefined"/>
    <n v="56"/>
  </r>
  <r>
    <n v="24927"/>
    <n v="1689"/>
    <s v="Sep 2011  "/>
    <x v="4"/>
    <d v="2011-09-19T10:17:00"/>
    <n v="208"/>
    <s v="E0722   "/>
    <s v="NT 110 kV XBus"/>
    <s v="Bus"/>
    <s v="Fault               "/>
    <s v="Abnormal Operating Conditions"/>
    <x v="0"/>
    <s v="Yes"/>
    <n v="3940"/>
    <n v="2.1025"/>
    <n v="1"/>
    <n v="1"/>
    <s v="IR1165 Newton 110 kV bus bar tripped due to T2 Bucholz trip caused b y low oil level, causing loss of supply._x000a_"/>
    <s v="No"/>
    <s v="Undefined"/>
    <n v="208"/>
  </r>
  <r>
    <n v="24782"/>
    <n v="1688"/>
    <s v="Sep 2011  "/>
    <x v="5"/>
    <d v="2011-09-19T09:31:00"/>
    <n v="25"/>
    <s v="E0720   "/>
    <s v="FA-RB-QT 110 kV Transmission Circuit"/>
    <s v="Transmission"/>
    <s v="Fault               "/>
    <s v="Mechanical Failure"/>
    <x v="0"/>
    <s v="Yes"/>
    <n v="1021"/>
    <n v="0.54479999999999995"/>
    <n v="1"/>
    <n v="1"/>
    <s v="IR1164 Farrell-Rosebery-Queenstown transmission circuit tripped due to equipment failure (A helical dead end failed on FA-RB)._x000a_"/>
    <s v="No"/>
    <s v="Non-Critical"/>
    <n v="146"/>
  </r>
  <r>
    <n v="24926"/>
    <n v="1690"/>
    <s v="Sep 2011  "/>
    <x v="6"/>
    <d v="2011-09-19T19:43:08"/>
    <n v="0"/>
    <s v="E0402   "/>
    <s v="BU-ST 110 kV Transmission Circuit"/>
    <s v="Transmission"/>
    <s v="Fault               "/>
    <s v="Adverse Weather"/>
    <x v="0"/>
    <s v="Yes"/>
    <n v="209"/>
    <n v="0.1115"/>
    <n v="1"/>
    <b v="0"/>
    <s v="IR1166 BU-PL, BU-ST, SB-WN-ST and PL-ST 110 kV transmission circuits tripped with lightning in area. Loss of supply at Port Latta Substation._x000a_"/>
    <s v="No"/>
    <s v="Non-Critical"/>
    <n v="17"/>
  </r>
  <r>
    <n v="25082"/>
    <n v="1699"/>
    <s v="Oct 2011  "/>
    <x v="7"/>
    <d v="2011-10-27T00:53:00"/>
    <n v="139"/>
    <s v="E1068   "/>
    <s v="GT-GC 220 kV Transmission Circuit"/>
    <s v="Transmission"/>
    <s v="Fault               "/>
    <s v="Basslink"/>
    <x v="1"/>
    <s v="Yes"/>
    <n v="48480"/>
    <n v="25.869800000000001"/>
    <n v="1"/>
    <n v="1"/>
    <s v="IR1179 GT-GC transmission circuit tripped, suspect filter protection trip at Basslink converter station._x000a_"/>
    <s v="No"/>
    <s v="Undefined"/>
    <n v="139"/>
  </r>
  <r>
    <n v="25258"/>
    <n v="1712"/>
    <s v="Nov 2011  "/>
    <x v="8"/>
    <d v="2011-11-24T09:58:08"/>
    <n v="29"/>
    <s v="E1702   "/>
    <s v="TE 110 kV Bus SPS"/>
    <s v="Bus"/>
    <s v="Fault               "/>
    <s v="Pending Investigation"/>
    <x v="1"/>
    <s v="Yes"/>
    <n v="818"/>
    <n v="0.4365"/>
    <n v="1"/>
    <n v="1"/>
    <s v="SPS trip Temco load_x000a_"/>
    <s v="No"/>
    <s v="Undefined"/>
    <m/>
  </r>
  <r>
    <n v="25238"/>
    <n v="1714"/>
    <s v="Nov 2011  "/>
    <x v="9"/>
    <d v="2011-11-26T14:54:00"/>
    <n v="354"/>
    <s v="E0617   "/>
    <s v="GO 220/22 kV T6 Transformer Circuit"/>
    <s v="Transformer"/>
    <s v="Fault               "/>
    <s v="Generator"/>
    <x v="2"/>
    <s v="Yes"/>
    <n v="110"/>
    <n v="5.8700000000000002E-2"/>
    <n v="1"/>
    <b v="0"/>
    <s v="IR?? Gordon Substation 200/22 kV T1 and 220 kV B Bus bar trip_x000a_"/>
    <s v="No"/>
    <s v="Non-Critical"/>
    <n v="6366"/>
  </r>
  <r>
    <n v="25354"/>
    <n v="1795"/>
    <s v="Dec 2011  "/>
    <x v="10"/>
    <d v="2011-12-20T21:11:00"/>
    <n v="2089"/>
    <s v="E0193   "/>
    <s v="SO 110/22 kV T2 Transformer Circuit"/>
    <s v="Transformer"/>
    <s v="Fault               "/>
    <s v="Moisture Ingress"/>
    <x v="0"/>
    <s v="Yes"/>
    <n v="312"/>
    <n v="0.16650000000000001"/>
    <n v="1"/>
    <b v="0"/>
    <s v="IR1211 Sorell Substation 110/22kV transformer T2 tripped due to water ingress._x000a_Restoration date and time to be determined "/>
    <s v="No"/>
    <s v="Non-Critical"/>
    <n v="84"/>
  </r>
  <r>
    <n v="25519"/>
    <n v="1803"/>
    <s v="Feb 2012  "/>
    <x v="11"/>
    <d v="2012-02-01T00:44:00"/>
    <n v="13"/>
    <s v="E0237   "/>
    <s v="RI 11 kV Q3 Feeder Circuit"/>
    <s v="Feeder"/>
    <s v="Fault               "/>
    <s v="Ancillary Equipment Failure"/>
    <x v="3"/>
    <s v="Yes"/>
    <n v="272"/>
    <n v="0.14510000000000001"/>
    <n v="1"/>
    <b v="0"/>
    <s v="IR1226 Nyrstar feeders tripped, suspect due to operation of harmonic filter._x000a_"/>
    <s v="No"/>
    <s v="Undefined"/>
    <n v="13"/>
  </r>
  <r>
    <n v="25661"/>
    <n v="1809"/>
    <s v="Feb 2012  "/>
    <x v="12"/>
    <d v="2012-02-14T07:55:00"/>
    <n v="21"/>
    <s v="E0323   "/>
    <s v="BY 6.6 kV E Bus"/>
    <s v="Bus"/>
    <s v="Fault               "/>
    <s v="Human Error During Planned Work"/>
    <x v="0"/>
    <s v="Yes"/>
    <n v="20"/>
    <n v="1.0699999999999999E-2"/>
    <b v="0"/>
    <b v="0"/>
    <s v="IR1132 Boyer 6.6 kV E Bus Bar tripped during planned work._x000a_"/>
    <s v="No"/>
    <s v="Undefined"/>
    <n v="21"/>
  </r>
  <r>
    <n v="25663"/>
    <n v="1812"/>
    <s v="Feb 2012  "/>
    <x v="13"/>
    <d v="2012-02-25T21:13:00"/>
    <n v="5"/>
    <s v="E0940   "/>
    <s v="UL 22 kV A Bus"/>
    <s v="Bus"/>
    <s v="Fault               "/>
    <s v="Poor Construction"/>
    <x v="0"/>
    <s v="Yes"/>
    <n v="153"/>
    <n v="8.1600000000000006E-2"/>
    <n v="1"/>
    <b v="0"/>
    <s v="IR1134 Ulverstone feeders (all) tripped during bush fire response, suspect script calc error._x000a_"/>
    <s v="No"/>
    <s v="Undefined"/>
    <n v="41"/>
  </r>
  <r>
    <n v="26161"/>
    <n v="1813"/>
    <s v="Mar 2012  "/>
    <x v="14"/>
    <d v="2012-03-15T23:25:00"/>
    <n v="7"/>
    <s v="E0276   "/>
    <s v="PM-AL 110 kV Transmission Circuit"/>
    <s v="Transmission"/>
    <s v="Fault               "/>
    <s v="Adverse Weather"/>
    <x v="0"/>
    <s v="Yes"/>
    <n v="45"/>
    <n v="2.4E-2"/>
    <b v="0"/>
    <b v="0"/>
    <s v="IR1276 Palmerston-Arthurs Lake 110kV transmission circuit tripped with lightning in the area, suspect lightning._x000a_"/>
    <s v="No"/>
    <s v="Non-Critical"/>
    <n v="7"/>
  </r>
  <r>
    <n v="26162"/>
    <n v="1814"/>
    <s v="Mar 2012  "/>
    <x v="15"/>
    <d v="2012-03-20T14:46:00"/>
    <n v="13"/>
    <s v="E0373   "/>
    <s v="KI 110/11 kV T1 Transformer Circuit"/>
    <s v="Transformer"/>
    <s v="Fault               "/>
    <s v="Human Error During Planned Work"/>
    <x v="0"/>
    <s v="Yes"/>
    <n v="136"/>
    <n v="7.2599999999999998E-2"/>
    <n v="1"/>
    <b v="0"/>
    <s v="IR1273 Kingston T2 tripped due to an error during commissioning._x000a_"/>
    <s v="No"/>
    <s v="Non-Critical"/>
    <n v="13"/>
  </r>
  <r>
    <n v="26186"/>
    <n v="1816"/>
    <s v="Apr 2012  "/>
    <x v="16"/>
    <d v="2012-04-06T21:14:00"/>
    <n v="99"/>
    <s v="E0397   "/>
    <s v="BU 220/110 kV T2 Transformer  Circuit"/>
    <s v="Transformer"/>
    <s v="Fault               "/>
    <s v="Adverse Weather"/>
    <x v="0"/>
    <s v="Yes"/>
    <n v="1174"/>
    <n v="0.62649999999999995"/>
    <n v="1"/>
    <n v="1"/>
    <s v="IR1135 Burnie 110 kV transmission line circuits tripped during severe lightning with LOS at Burnie, Ulverstone, Emu Bay, Port Latta, Smithton and Hampshire substations._x000a_"/>
    <s v="No"/>
    <s v="Non-Critical"/>
    <n v="30"/>
  </r>
  <r>
    <n v="26244"/>
    <n v="1822"/>
    <s v="Apr 2012  "/>
    <x v="17"/>
    <d v="2012-04-11T12:56:00"/>
    <n v="10"/>
    <s v="E0030   "/>
    <s v="CS-KI-KR 110 kV Transmission Circuit (changed to E1955)"/>
    <s v="Transmission"/>
    <s v="Fault               "/>
    <s v="Human Error During Planned Work"/>
    <x v="0"/>
    <s v="Yes"/>
    <n v="145"/>
    <n v="7.7399999999999997E-2"/>
    <n v="1"/>
    <b v="0"/>
    <s v="IR1275 CS-KI-KR 110 kV transmission line circuit tripped during planned work when a tree contacted line._x000a_"/>
    <s v="No"/>
    <s v="Non-Critical"/>
    <n v="11"/>
  </r>
  <r>
    <n v="26501"/>
    <n v="1830"/>
    <s v="May 2012  "/>
    <x v="18"/>
    <d v="2012-05-08T02:06:00"/>
    <n v="139"/>
    <s v="E0316   "/>
    <s v="BY 6.6 kV A Bus"/>
    <s v="Bus"/>
    <s v="Fault               "/>
    <s v="Protection Design / Calculations Incorrect"/>
    <x v="0"/>
    <s v="Yes"/>
    <n v="1586"/>
    <n v="0.84630000000000005"/>
    <n v="1"/>
    <n v="1"/>
    <s v="IR1282 Boyer 6.6kV A and B bus circuits tripped due to a protection deficiency following faulted customer feeder._x000a_"/>
    <s v="No"/>
    <s v="Undefined"/>
    <n v="139"/>
  </r>
  <r>
    <n v="26558"/>
    <n v="1831"/>
    <s v="May 2012  "/>
    <x v="19"/>
    <d v="2012-05-10T11:53:00"/>
    <n v="77"/>
    <s v="E0293   "/>
    <s v="AL 110/6.6 kV T1 Transformer Circuit"/>
    <s v="Transformer"/>
    <s v="Fault               "/>
    <s v="Unknown"/>
    <x v="0"/>
    <s v="Yes"/>
    <n v="493"/>
    <n v="0.2631"/>
    <n v="1"/>
    <b v="0"/>
    <s v="IR1140 Arthurs Lake T1 transformer circuit tripped with loss of supply at Arthurs Lake when Hydro Pumps were started._x000a_investigation not conclusive due to lack of SOE data and lack of protection testing/ investigation."/>
    <s v="No"/>
    <s v="Non-Critical"/>
    <n v="77"/>
  </r>
  <r>
    <n v="26502"/>
    <n v="1832"/>
    <s v="May 2012  "/>
    <x v="20"/>
    <d v="2012-05-12T00:11:00"/>
    <n v="69"/>
    <s v="E0316   "/>
    <s v="BY 6.6 kV A Bus"/>
    <s v="Bus"/>
    <s v="Fault               "/>
    <s v="Protection Design / Calculations Incorrect"/>
    <x v="0"/>
    <s v="Yes"/>
    <n v="771"/>
    <n v="0.41139999999999999"/>
    <n v="1"/>
    <n v="1"/>
    <s v="IR1284 Boyer 6.6 kV A and B bus circuits tripped due to protection deficiency following faulted customer feeder._x000a_"/>
    <s v="No"/>
    <s v="Undefined"/>
    <n v="65"/>
  </r>
  <r>
    <n v="26557"/>
    <n v="1834"/>
    <s v="May 2012  "/>
    <x v="21"/>
    <d v="2012-05-12T06:00:00"/>
    <n v="14"/>
    <s v="E0721   "/>
    <s v="QT-NT 110 kV Transmission Circuit"/>
    <s v="Transmission"/>
    <s v="Fault               "/>
    <s v="Adverse Weather"/>
    <x v="0"/>
    <s v="Yes"/>
    <n v="41"/>
    <n v="2.1899999999999999E-2"/>
    <b v="0"/>
    <b v="0"/>
    <s v="IR1142 FA-RB-QT and QT-NT 110kV transmission circuit tripped with lightning in area with loss of supply to Aurora (Henty Gold)_x000a_"/>
    <s v="No"/>
    <s v="Non-Critical"/>
    <n v="12"/>
  </r>
  <r>
    <n v="27177"/>
    <n v="1118480"/>
    <s v="Jul 2012  "/>
    <x v="22"/>
    <d v="2012-07-12T06:46:00"/>
    <n v="437"/>
    <s v="E1616   "/>
    <s v="HR 11 kV A Bus Circuit"/>
    <s v="Bus"/>
    <s v="Fault               "/>
    <s v="Switching Error"/>
    <x v="0"/>
    <s v="Yes"/>
    <n v="105"/>
    <n v="5.6000000000000001E-2"/>
    <n v="1"/>
    <b v="0"/>
    <s v="IR1217 Huon River customer lost supply for a planned outage with no notification._x000a_"/>
    <s v="No"/>
    <s v="Undefined"/>
    <n v="438"/>
  </r>
  <r>
    <n v="27345"/>
    <n v="1848"/>
    <s v="Aug 2012  "/>
    <x v="23"/>
    <d v="2012-08-04T11:40:00"/>
    <n v="220"/>
    <s v="E0407   "/>
    <s v="DB 110/22 kV T1 Transformer Circuit"/>
    <s v="Transformer"/>
    <s v="Fault               "/>
    <s v="Wildlife"/>
    <x v="0"/>
    <s v="Yes"/>
    <n v="29"/>
    <n v="1.55E-2"/>
    <b v="0"/>
    <b v="0"/>
    <s v="IR1159 DB T1 transformer circuit tripped with LOS at Derwent Bridge_x000a_"/>
    <s v="No"/>
    <s v="Non-Critical"/>
    <n v="220"/>
  </r>
  <r>
    <n v="27349"/>
    <n v="1858"/>
    <s v="Sep 2012  "/>
    <x v="24"/>
    <d v="2012-09-04T13:48:00"/>
    <n v="4"/>
    <s v="E0115   "/>
    <s v="CS 11 kV Q2 Feeder Circuit"/>
    <s v="Feeder"/>
    <s v="Fault               "/>
    <s v="Human Error During Planned Work"/>
    <x v="0"/>
    <s v="Yes"/>
    <n v="10"/>
    <n v="5.3E-3"/>
    <b v="0"/>
    <b v="0"/>
    <s v="IR1169 Chapel Street feeders (2) tripped during protection testing._x000a_"/>
    <s v="No"/>
    <s v="Undefined"/>
    <n v="4"/>
  </r>
  <r>
    <n v="27620"/>
    <n v="1856"/>
    <s v="Sep 2012  "/>
    <x v="25"/>
    <d v="2012-09-07T18:39:00"/>
    <n v="16"/>
    <s v="E0721   "/>
    <s v="QT-NT 110 kV Transmission Circuit"/>
    <s v="Transmission"/>
    <s v="Fault               "/>
    <s v="Fatigue"/>
    <x v="0"/>
    <s v="Yes"/>
    <n v="114"/>
    <n v="6.08E-2"/>
    <n v="1"/>
    <b v="0"/>
    <s v="IR1167 Queenstown-Newton 110 kV transmission circuit tripped with loss of supply at Newton Substation._x000a_"/>
    <s v="No"/>
    <s v="Non-Critical"/>
    <n v="16"/>
  </r>
  <r>
    <n v="27417"/>
    <n v="1857"/>
    <s v="Sep 2012  "/>
    <x v="26"/>
    <d v="2012-09-09T19:16:00"/>
    <n v="218"/>
    <s v="E0191   "/>
    <s v="LF-SO-TB 110 kV Transmission Circuit"/>
    <s v="Transmission"/>
    <s v="Fault               "/>
    <s v="Insulation Failure"/>
    <x v="0"/>
    <s v="Yes"/>
    <n v="540"/>
    <n v="0.28820000000000001"/>
    <n v="1"/>
    <b v="0"/>
    <s v="IR1168 LF-SO-TB 110kV transmission circuit was forced out due to insulator damage by shooting._x000a_"/>
    <s v="No"/>
    <s v="Non-Critical"/>
    <n v="221"/>
  </r>
  <r>
    <n v="27619"/>
    <n v="1859"/>
    <s v="Sep 2012  "/>
    <x v="27"/>
    <d v="2012-09-13T13:17:00"/>
    <n v="106"/>
    <s v="E0720   "/>
    <s v="FA-RB-QT 110 kV Transmission Circuit"/>
    <s v="Transmission"/>
    <s v="Fault               "/>
    <s v="Poor Construction"/>
    <x v="0"/>
    <s v="Yes"/>
    <n v="4353"/>
    <n v="2.3228"/>
    <n v="1"/>
    <n v="1"/>
    <s v="IR1113 Farrell-Rosebery-Queenstown 110kV transmission circuit tripped with loss of supply to West Coast._x000a_"/>
    <s v="No"/>
    <s v="Non-Critical"/>
    <n v="121"/>
  </r>
  <r>
    <n v="27904"/>
    <n v="1862"/>
    <s v="Oct 2012  "/>
    <x v="28"/>
    <d v="2012-10-11T09:28:00"/>
    <n v="4"/>
    <s v="E0274   "/>
    <s v="PM-AV 110 kV Transmission Circuit"/>
    <s v="Transmission"/>
    <s v="Fault               "/>
    <s v="Human Error During Planned Work"/>
    <x v="0"/>
    <s v="Yes"/>
    <n v="62"/>
    <n v="3.3099999999999997E-2"/>
    <b v="0"/>
    <b v="0"/>
    <s v="IR1171 PM-AV 110 kV transmission line circuit tripped due to incorrect VT selection during planned work. LOS at Avoca and St Marys._x000a_"/>
    <s v="No"/>
    <s v="Non-Critical"/>
    <n v="6"/>
  </r>
  <r>
    <n v="27973"/>
    <n v="1867"/>
    <s v="Nov 2012  "/>
    <x v="29"/>
    <d v="2012-11-09T12:07:00"/>
    <n v="6"/>
    <s v="E0191   "/>
    <s v="LF-SO-TB 110 kV Transmission Circuit"/>
    <s v="Transmission"/>
    <s v="Fault               "/>
    <s v="Adverse Weather"/>
    <x v="0"/>
    <s v="Yes"/>
    <n v="13"/>
    <n v="6.8999999999999999E-3"/>
    <b v="0"/>
    <b v="0"/>
    <s v="IR1176 LF-SO-TB 110 kV transmission circuit tripped with lightning in area._x000a_"/>
    <s v="No"/>
    <s v="Non-Critical"/>
    <n v="5"/>
  </r>
  <r>
    <n v="27974"/>
    <n v="1868"/>
    <s v="Nov 2012  "/>
    <x v="30"/>
    <d v="2012-11-12T11:14:00"/>
    <n v="9"/>
    <s v="E0538   "/>
    <s v="SH-FA 1 220 kV Transmission Circuit"/>
    <s v="Transmission"/>
    <s v="Fault               "/>
    <s v="Adverse Weather"/>
    <x v="0"/>
    <s v="Yes"/>
    <n v="1405"/>
    <n v="0.74970000000000003"/>
    <n v="1"/>
    <n v="1"/>
    <s v="IR1177 SH-FA 1 and 2 220 kV transmission circuits tripped due to lightning strike with loss of supply to West Coast._x000a_"/>
    <s v="No"/>
    <s v="Critical"/>
    <n v="40"/>
  </r>
  <r>
    <n v="28118"/>
    <n v="1870"/>
    <s v="Nov 2012  "/>
    <x v="31"/>
    <d v="2012-11-14T13:11:00"/>
    <n v="25"/>
    <s v="E0857   "/>
    <s v="RB 110/44 kV T2 Transformer Circuit"/>
    <s v="Transformer"/>
    <s v="Fault               "/>
    <s v="Protection Design / Calculations Incorrect"/>
    <x v="0"/>
    <s v="Yes"/>
    <n v="599"/>
    <n v="0.3196"/>
    <n v="1"/>
    <b v="0"/>
    <s v="IR1179 Rosebery T2 tripped possibly due to grading error with new T2 protection._x000a_"/>
    <s v="No"/>
    <s v="Non-Critical"/>
    <n v="32"/>
  </r>
  <r>
    <n v="28120"/>
    <n v="1871"/>
    <s v="Nov 2012  "/>
    <x v="32"/>
    <d v="2012-11-27T07:47:00"/>
    <n v="15"/>
    <s v="E0504   "/>
    <s v="GT 220 kV B Bus"/>
    <s v="Bus"/>
    <s v="Fault               "/>
    <s v="Human Error During Planned Work"/>
    <x v="0"/>
    <s v="Yes"/>
    <n v="1901"/>
    <n v="1.0144"/>
    <n v="1"/>
    <n v="1"/>
    <s v="IR1180 George Town 220 kV Bus Bar tripped due to testing error_x000a_"/>
    <s v="No"/>
    <s v="Undefined"/>
    <n v="18"/>
  </r>
  <r>
    <n v="28121"/>
    <n v="1875"/>
    <s v="Nov 2012  "/>
    <x v="33"/>
    <d v="2012-11-30T20:59:00"/>
    <n v="22"/>
    <s v="E0470   "/>
    <s v="KR 110/11 kV T1 Transformer Circuit"/>
    <s v="Transformer"/>
    <s v="Fault               "/>
    <s v="Protection Design / Calculations Incorrect"/>
    <x v="0"/>
    <s v="Yes"/>
    <n v="173"/>
    <n v="9.2299999999999993E-2"/>
    <n v="1"/>
    <b v="0"/>
    <s v="IR1187 Knights Road transformer circuits tripped with loss of supply._x000a_"/>
    <s v="No"/>
    <s v="Non-Critical"/>
    <n v="21"/>
  </r>
  <r>
    <n v="28122"/>
    <n v="1876"/>
    <s v="Nov 2012  "/>
    <x v="34"/>
    <d v="2012-12-01T00:00:00"/>
    <n v="163"/>
    <s v="E0276   "/>
    <s v="PM-AL 110 kV Transmission Circuit"/>
    <s v="Transmission"/>
    <s v="Fault               "/>
    <s v="Fire (Bush)"/>
    <x v="4"/>
    <s v="Yes"/>
    <n v="45092"/>
    <n v="24.061900000000001"/>
    <n v="1"/>
    <n v="1"/>
    <s v="IR1188 PM-AL 110 kV transmission circuit tripped due to bushfire, with loss of supply at Arthurs Lake._x000a_"/>
    <s v="No"/>
    <s v="Non-Critical"/>
    <n v="6964"/>
  </r>
  <r>
    <n v="28171"/>
    <n v="1882"/>
    <s v="Dec 2012  "/>
    <x v="35"/>
    <d v="2012-12-04T14:27:00"/>
    <n v="15"/>
    <s v="E0720   "/>
    <s v="FA-RB-QT 110 kV Transmission Circuit"/>
    <s v="Transmission"/>
    <s v="Fault               "/>
    <s v="Adverse Weather"/>
    <x v="0"/>
    <s v="Yes"/>
    <n v="301"/>
    <n v="0.16059999999999999"/>
    <n v="1"/>
    <b v="0"/>
    <s v="IR1194 Farrell-Rosebery-Queenstown 110 kV transmission circuit tripped - Suspected Lightning_x000a_"/>
    <s v="No"/>
    <s v="Non-Critical"/>
    <n v="22"/>
  </r>
  <r>
    <n v="28176"/>
    <n v="1887"/>
    <s v="Dec 2012  "/>
    <x v="36"/>
    <d v="2012-12-13T06:12:00"/>
    <n v="6"/>
    <s v="E0720   "/>
    <s v="FA-RB-QT 110 kV Transmission Circuit"/>
    <s v="Transmission"/>
    <s v="Fault               "/>
    <s v="Adverse Weather"/>
    <x v="0"/>
    <s v="Yes"/>
    <n v="145"/>
    <n v="7.7399999999999997E-2"/>
    <n v="1"/>
    <b v="0"/>
    <s v="IR1199 FA-RB-QT 110 kV transmission circuit tripped with Lightning in area._x000a_"/>
    <s v="No"/>
    <s v="Non-Critical"/>
    <n v="12"/>
  </r>
  <r>
    <n v="28296"/>
    <n v="1888"/>
    <s v="Dec 2012  "/>
    <x v="37"/>
    <d v="2012-12-17T18:08:00"/>
    <n v="3303"/>
    <s v="E0785   "/>
    <s v="QU 110/22 kV T1 Transformer Circuit"/>
    <s v="Transformer"/>
    <s v="Fault               "/>
    <s v="Internal Fault"/>
    <x v="0"/>
    <s v="Yes"/>
    <n v="142"/>
    <n v="7.5800000000000006E-2"/>
    <n v="1"/>
    <b v="0"/>
    <s v="IR1200 Que T1 transformer tripped_x000a_"/>
    <s v="No"/>
    <s v="Non-Critical"/>
    <n v="1267"/>
  </r>
  <r>
    <n v="28297"/>
    <n v="1889"/>
    <s v="Dec 2012  "/>
    <x v="38"/>
    <d v="2012-12-24T14:38:00"/>
    <n v="20"/>
    <s v="E0191   "/>
    <s v="LF-SO-TB 110 kV Transmission Circuit"/>
    <s v="Transmission"/>
    <s v="Fault               "/>
    <s v="Adverse Weather"/>
    <x v="0"/>
    <s v="Yes"/>
    <n v="70"/>
    <n v="3.7400000000000003E-2"/>
    <b v="0"/>
    <b v="0"/>
    <s v="IR1201 LF-SO-TB 110 kV transmission circuit tripped with lightning in area_x000a_"/>
    <s v="No"/>
    <s v="Non-Critical"/>
    <n v="24"/>
  </r>
  <r>
    <n v="28635"/>
    <n v="1892"/>
    <s v="Feb 2013  "/>
    <x v="39"/>
    <d v="2013-02-06T07:29:00"/>
    <n v="63"/>
    <s v="E1878   "/>
    <s v="SL 110/22 kV T1 Transformer Circuit"/>
    <s v="Transformer"/>
    <s v="Fault               "/>
    <s v="Protection Design / Calculations Incorrect"/>
    <x v="0"/>
    <s v="Yes"/>
    <n v="299"/>
    <n v="0.15959999999999999"/>
    <n v="1"/>
    <b v="0"/>
    <s v="IR1215 St Leonards T1 and T2 transformer circuits tripped folllowing a feeder fault due to a protection grading issue.._x000a_"/>
    <s v="No"/>
    <s v="Non-Critical"/>
    <n v="63"/>
  </r>
  <r>
    <n v="28833"/>
    <n v="1895"/>
    <s v="Mar 2013  "/>
    <x v="40"/>
    <d v="2013-03-05T07:37:00"/>
    <n v="12"/>
    <s v="E0779   "/>
    <s v="PL 22 kV B2 Feeder Circuit"/>
    <s v="Feeder"/>
    <s v="Fault               "/>
    <s v="Intertrip"/>
    <x v="3"/>
    <s v="Yes"/>
    <n v="95"/>
    <n v="5.0700000000000002E-2"/>
    <n v="1"/>
    <b v="0"/>
    <s v="IR1230 Port Latta feeders tripped, suspect Grange Resources misoperation in their yard._x000a_"/>
    <s v="No"/>
    <s v="Undefined"/>
    <m/>
  </r>
  <r>
    <n v="28834"/>
    <n v="1898"/>
    <s v="Mar 2013  "/>
    <x v="41"/>
    <d v="2013-03-10T14:23:00"/>
    <n v="8"/>
    <s v="E0406   "/>
    <s v="FA-QU-SR-HM 110 kV Transmission Circuit"/>
    <s v="Transmission"/>
    <s v="Fault               "/>
    <s v="Adverse Weather"/>
    <x v="0"/>
    <s v="Yes"/>
    <n v="165"/>
    <n v="8.7999999999999995E-2"/>
    <n v="1"/>
    <b v="0"/>
    <s v="IR1233 FA-QU-SR-HM 110 kV line tripped due to lightning._x000a_"/>
    <s v="No"/>
    <s v="Non-Critical"/>
    <n v="8"/>
  </r>
  <r>
    <n v="28978"/>
    <n v="1913"/>
    <s v="Mar 2013  "/>
    <x v="42"/>
    <d v="2013-03-27T09:16:00"/>
    <n v="13"/>
    <s v="E0721   "/>
    <s v="QT-NT 110 kV Transmission Circuit"/>
    <s v="Transmission"/>
    <s v="Fault               "/>
    <s v="Human Error During Planned Work"/>
    <x v="0"/>
    <s v="Yes"/>
    <n v="34"/>
    <n v="1.8100000000000002E-2"/>
    <b v="0"/>
    <b v="0"/>
    <s v="IR1260 QT-NT 110 kV transmission circuit tripped during work for new Newton T2 circuit._x000a_"/>
    <s v="No"/>
    <s v="Non-Critical"/>
    <n v="13"/>
  </r>
  <r>
    <n v="29191"/>
    <n v="1915"/>
    <s v="Apr 2013  "/>
    <x v="43"/>
    <d v="2013-04-09T12:32:00"/>
    <n v="13"/>
    <s v="E0233   "/>
    <s v="RI 11 kV D3 Feeder Circuit"/>
    <s v="Feeder"/>
    <s v="Fault               "/>
    <s v="Intertrip"/>
    <x v="3"/>
    <s v="Yes"/>
    <n v="180"/>
    <n v="9.6100000000000005E-2"/>
    <n v="1"/>
    <b v="0"/>
    <s v="IR1262 Risdon D352A 11 kV feeder tripped due to intertrip from Nyrstar._x000a_"/>
    <s v="No"/>
    <s v="Undefined"/>
    <n v="13"/>
  </r>
  <r>
    <n v="29420"/>
    <n v="1918"/>
    <s v="Apr 2013  "/>
    <x v="44"/>
    <d v="2013-04-28T12:22:00"/>
    <n v="1344"/>
    <s v="E0191   "/>
    <s v="LF-SO-TB 110 kV Transmission Circuit"/>
    <s v="Transmission"/>
    <s v="Fault               "/>
    <s v="Mechanical Failure"/>
    <x v="0"/>
    <s v="Yes"/>
    <n v="538"/>
    <n v="0.28710000000000002"/>
    <n v="1"/>
    <b v="0"/>
    <s v="IR1300 LF-SO-TB 110 kV transmission line circuit tripped due to broken conductor at a time of severe winds_x000a_"/>
    <s v="No"/>
    <s v="Non-Critical"/>
    <n v="503"/>
  </r>
  <r>
    <n v="29421"/>
    <n v="1919"/>
    <s v="May 2013  "/>
    <x v="45"/>
    <d v="2013-05-01T06:40:00"/>
    <n v="173"/>
    <s v="E0407   "/>
    <s v="DB 110/22 kV T1 Transformer Circuit"/>
    <s v="Transformer"/>
    <s v="Fault               "/>
    <s v="Human Error During Planned Work"/>
    <x v="0"/>
    <s v="Yes"/>
    <n v="18"/>
    <n v="9.5999999999999992E-3"/>
    <b v="0"/>
    <b v="0"/>
    <s v="IR1301 Derwent Bridge 110/22 kV T1 transformer circuit tripped following a feeder fault due to a protection grading issue._x000a_"/>
    <s v="No"/>
    <s v="Non-Critical"/>
    <n v="173"/>
  </r>
  <r>
    <n v="29422"/>
    <n v="1920"/>
    <s v="May 2013  "/>
    <x v="46"/>
    <d v="2013-05-09T17:10:00"/>
    <n v="37"/>
    <s v="E0792   "/>
    <s v="QT 110 kV Bus"/>
    <s v="Bus"/>
    <s v="Fault               "/>
    <s v="Protection Design / Calculations Incorrect"/>
    <x v="0"/>
    <s v="Yes"/>
    <n v="464"/>
    <n v="0.24759999999999999"/>
    <n v="1"/>
    <b v="0"/>
    <s v="IR1302 Queenstown 110 kV A Bus tripped due to incorrect protection settings at QT after an inter-trip caused by incorrect isolation for planned work at Newton._x000a_"/>
    <s v="No"/>
    <s v="Undefined"/>
    <n v="48"/>
  </r>
  <r>
    <n v="29424"/>
    <n v="1922"/>
    <s v="May 2013  "/>
    <x v="47"/>
    <d v="2013-05-22T11:33:00"/>
    <n v="17"/>
    <s v="E0234   "/>
    <s v="RI 11 kV E3 Feeder Circuit"/>
    <s v="Feeder"/>
    <s v="Fault               "/>
    <s v="Human Error During Planned Work"/>
    <x v="0"/>
    <s v="Yes"/>
    <n v="262"/>
    <n v="0.13980000000000001"/>
    <n v="1"/>
    <b v="0"/>
    <s v="IR1304 Risdon E352 feeder tripped due to error during planned work on SCADA. The consequent overload of customer plant caused a loss of supply._x000a_"/>
    <s v="No"/>
    <s v="Undefined"/>
    <n v="18"/>
  </r>
  <r>
    <n v="29626"/>
    <n v="1929"/>
    <s v="Jun 2013  "/>
    <x v="48"/>
    <d v="2013-06-13T12:38:00"/>
    <n v="1304"/>
    <s v="E0406   "/>
    <s v="FA-QU-SR-HM 110 kV Transmission Circuit"/>
    <s v="Transmission"/>
    <s v="Fault               "/>
    <s v="Insulation Failure"/>
    <x v="0"/>
    <s v="Yes"/>
    <n v="26638"/>
    <n v="14.214499999999999"/>
    <n v="1"/>
    <n v="1"/>
    <s v="IR1334 FA-QU-SR-HM 110 kV transmission circuit tripped due to failed insulator._x000a_"/>
    <s v="No"/>
    <s v="Non-Critical"/>
    <n v="1298"/>
  </r>
  <r>
    <n v="29643"/>
    <n v="1930"/>
    <s v="Jun 2013  "/>
    <x v="49"/>
    <d v="2013-06-13T11:09:00"/>
    <n v="9"/>
    <s v="E0293   "/>
    <s v="AL 110/6.6 kV T1 Transformer Circuit"/>
    <s v="Transformer"/>
    <s v="Fault               "/>
    <s v="Protection Design / Calculations Incorrect"/>
    <x v="0"/>
    <s v="No"/>
    <n v="1"/>
    <n v="5.0000000000000001E-4"/>
    <b v="0"/>
    <b v="0"/>
    <s v="IR1335 Arthurs Lake T1 tripped during testing of Hydro pump circuit. T1 was out of service at the time on PROMS 123203._x000a_marked in service due to cct being oos at the time"/>
    <s v="No"/>
    <s v="Non-Critical"/>
    <m/>
  </r>
  <r>
    <n v="29848"/>
    <n v="1935"/>
    <s v="Jul 2013  "/>
    <x v="50"/>
    <d v="2013-07-16T15:36:00"/>
    <n v="166"/>
    <s v="E0293   "/>
    <s v="AL 110/6.6 kV T1 Transformer Circuit"/>
    <s v="Transformer"/>
    <s v="Fault               "/>
    <s v="Intertrip"/>
    <x v="2"/>
    <s v="No"/>
    <n v="1"/>
    <n v="5.0000000000000001E-4"/>
    <b v="0"/>
    <b v="0"/>
    <s v="IR1341 Arthurs Lake T1 transformer tripped due to intertrip from Hydro at pump start._x000a_marked in service as T1 oos at the time.    fault oput against feeder as T1 out of service at the time"/>
    <s v="No"/>
    <s v="Non-Critical"/>
    <n v="169"/>
  </r>
  <r>
    <n v="29849"/>
    <n v="1938"/>
    <s v="Jul 2013  "/>
    <x v="51"/>
    <d v="2013-07-17T14:29:00"/>
    <n v="1158"/>
    <s v="E1782   "/>
    <s v="MT 33 kV A Bus"/>
    <s v="Bus"/>
    <s v="Fault               "/>
    <s v="Insulation Failure"/>
    <x v="0"/>
    <s v="Yes"/>
    <n v="535"/>
    <n v="0.28549999999999998"/>
    <n v="1"/>
    <b v="0"/>
    <s v="IR1342 Mornington 33kV D252 tripped due to equipment failure, with smoke causing forced outage of 33 kV A and B buses._x000a_33kV B Bus energised at 1941. Howrah Zone energised at 1952. Cambridge Zone backfed by Aurora at 1958. Fire Brigade have left site.  "/>
    <s v="No"/>
    <s v="Not in WASP"/>
    <n v="47"/>
  </r>
  <r>
    <n v="30274"/>
    <n v="1942"/>
    <s v="Aug 2013  "/>
    <x v="52"/>
    <d v="2013-08-05T20:07:00"/>
    <n v="16"/>
    <s v="E0407   "/>
    <s v="DB 110/22 kV T1 Transformer Circuit"/>
    <s v="Transformer"/>
    <s v="Fault               "/>
    <s v="Human Error During Planned Work"/>
    <x v="0"/>
    <s v="Yes"/>
    <n v="2"/>
    <n v="1.1000000000000001E-3"/>
    <b v="0"/>
    <b v="0"/>
    <s v="IR22 Derwent Bridge T1 transformer circuit tripped due to a protection grading issue following a feeder fault._x000a_"/>
    <s v="No"/>
    <s v="Non-Critical"/>
    <n v="15"/>
  </r>
  <r>
    <n v="30277"/>
    <n v="1946"/>
    <s v="Aug 2013  "/>
    <x v="53"/>
    <d v="2013-08-19T03:20:00"/>
    <n v="104"/>
    <s v="E0721   "/>
    <s v="QT-NT 110 kV Transmission Circuit"/>
    <s v="Transmission"/>
    <s v="Fault               "/>
    <s v="Adverse Weather"/>
    <x v="0"/>
    <s v="Yes"/>
    <n v="527"/>
    <n v="0.28120000000000001"/>
    <n v="1"/>
    <b v="0"/>
    <s v="IR26 QT-NT 110 kV transmission circuit tripped with lightning in area._x000a_"/>
    <s v="No"/>
    <s v="Non-Critical"/>
    <n v="176"/>
  </r>
  <r>
    <n v="30314"/>
    <n v="1949"/>
    <s v="Aug 2013  "/>
    <x v="54"/>
    <d v="2013-08-20T06:53:00"/>
    <n v="4"/>
    <s v="E0407   "/>
    <s v="DB 110/22 kV T1 Transformer Circuit"/>
    <s v="Transformer"/>
    <s v="Fault               "/>
    <s v="Human Error During Planned Work"/>
    <x v="0"/>
    <s v="Yes"/>
    <n v="1"/>
    <n v="5.0000000000000001E-4"/>
    <b v="0"/>
    <b v="0"/>
    <s v="IR30 DB T1 transformer circuit tripped following a feeder fault due to SEF protection being out of service._x000a_"/>
    <s v="No"/>
    <s v="Non-Critical"/>
    <n v="3"/>
  </r>
  <r>
    <n v="30467"/>
    <n v="1956"/>
    <s v="Sep 2013  "/>
    <x v="55"/>
    <d v="2013-09-24T16:57:00"/>
    <n v="24"/>
    <s v="E0720   "/>
    <s v="FA-RB-QT 110 kV Transmission Circuit"/>
    <s v="Transmission"/>
    <s v="Fault               "/>
    <s v="Human Error During Planned Work"/>
    <x v="0"/>
    <s v="Yes"/>
    <n v="925"/>
    <n v="0.49359999999999998"/>
    <n v="1"/>
    <n v="1"/>
    <s v="IR1430 RB T1 and FA-RB-QT 110 kV circuits tripped following a human error during planned maintenance work, with loss of supply at Rosebery, Queenstown and Newton._x000a_"/>
    <s v="No"/>
    <s v="Non-Critical"/>
    <n v="60"/>
  </r>
  <r>
    <n v="30602"/>
    <n v="1961"/>
    <s v="Oct 2013  "/>
    <x v="56"/>
    <d v="2013-10-01T00:36:00"/>
    <n v="11"/>
    <s v="E0720   "/>
    <s v="FA-RB-QT 110 kV Transmission Circuit"/>
    <s v="Transmission"/>
    <s v="Fault               "/>
    <s v="Adverse Weather"/>
    <x v="0"/>
    <s v="Yes"/>
    <n v="1051"/>
    <n v="0.56079999999999997"/>
    <n v="1"/>
    <n v="1"/>
    <s v="IR1449 FA-JB 220 kV and FA-RB-QT 110 kV transmission circuits tripped with LOS at Queenstown and Newton, suspect lightning._x000a_"/>
    <s v="No"/>
    <s v="Non-Critical"/>
    <n v="220"/>
  </r>
  <r>
    <n v="30604"/>
    <n v="1960"/>
    <s v="Oct 2013  "/>
    <x v="57"/>
    <d v="2013-10-01T03:54:00"/>
    <n v="7"/>
    <s v="E0720   "/>
    <s v="FA-RB-QT 110 kV Transmission Circuit"/>
    <s v="Transmission"/>
    <s v="Fault               "/>
    <s v="Adverse Weather"/>
    <x v="0"/>
    <s v="Yes"/>
    <n v="126"/>
    <n v="6.7199999999999996E-2"/>
    <n v="1"/>
    <b v="0"/>
    <s v="IR1451 FA-RB-QT 110 kV transmission circuit tripped due to lightning with LOS at Queenstown._x000a_"/>
    <s v="No"/>
    <s v="Non-Critical"/>
    <n v="14"/>
  </r>
  <r>
    <n v="30653"/>
    <n v="1966"/>
    <s v="Oct 2013  "/>
    <x v="58"/>
    <d v="2013-10-15T15:24:00"/>
    <n v="6"/>
    <s v="E0098   "/>
    <s v="CS 11 kV B Bus"/>
    <s v="Bus"/>
    <s v="Fault               "/>
    <s v="Internal Fault"/>
    <x v="0"/>
    <s v="Yes"/>
    <n v="23"/>
    <n v="1.23E-2"/>
    <b v="0"/>
    <b v="0"/>
    <s v="IR1484 Chapel St 11 kV B Bus tripped during planned work due to an incorrect CB status indication caused by an internal wiring failure._x000a_"/>
    <s v="No"/>
    <s v="Undefined"/>
    <n v="6"/>
  </r>
  <r>
    <n v="30896"/>
    <n v="1986"/>
    <s v="Dec 2013  "/>
    <x v="59"/>
    <d v="2013-12-11T01:52:00"/>
    <n v="70"/>
    <s v="E0318   "/>
    <s v="BY 6.6 kV B Bus"/>
    <s v="Bus"/>
    <s v="Fault               "/>
    <s v="Protection &amp; Control Device"/>
    <x v="0"/>
    <s v="Yes"/>
    <n v="855"/>
    <n v="0.45619999999999999"/>
    <n v="1"/>
    <n v="1"/>
    <s v="IR1532 Boyer 6.6 kV B Bus tripped due to a protection mal-operation following a feedr fault._x000a_"/>
    <s v="No"/>
    <s v="Undefined"/>
    <n v="71"/>
  </r>
  <r>
    <n v="31170"/>
    <n v="1992"/>
    <s v="Jan 2014  "/>
    <x v="60"/>
    <d v="2014-01-20T12:24:00"/>
    <n v="7"/>
    <s v="E0154   "/>
    <s v="MB 110/22 kV T4 Transformer Circuit"/>
    <s v="Transformer"/>
    <s v="Fault               "/>
    <s v="Human Error During Planned Work"/>
    <x v="0"/>
    <s v="Yes"/>
    <n v="11"/>
    <n v="5.8999999999999999E-3"/>
    <b v="0"/>
    <b v="0"/>
    <s v="IR1556 Meadowbank T4 transformer circuit tripped due to incorrect isolation during planned work._x000a_"/>
    <s v="No"/>
    <s v="Non-Critical"/>
    <n v="7"/>
  </r>
  <r>
    <n v="31232"/>
    <n v="1996"/>
    <s v="Feb 2014  "/>
    <x v="61"/>
    <d v="2014-02-09T14:22:00"/>
    <n v="10"/>
    <s v="E0191   "/>
    <s v="LF-SO-TB 110 kV Transmission Circuit"/>
    <s v="Transmission"/>
    <s v="Fault               "/>
    <s v="Adverse Weather"/>
    <x v="0"/>
    <s v="Yes"/>
    <n v="30"/>
    <n v="1.6E-2"/>
    <b v="0"/>
    <b v="0"/>
    <s v="IR1571 LF-SO-TB 110 kV transmission circuit tripped with lightning in area._x000a_"/>
    <s v="No"/>
    <s v="Non-Critical"/>
    <n v="10"/>
  </r>
  <r>
    <n v="31347"/>
    <n v="2003"/>
    <s v="Feb 2014  "/>
    <x v="62"/>
    <d v="2014-02-15T19:56:08"/>
    <n v="0"/>
    <s v="E0720   "/>
    <s v="FA-RB-QT 110 kV Transmission Circuit"/>
    <s v="Transmission"/>
    <s v="Fault               "/>
    <s v="Adverse Weather"/>
    <x v="0"/>
    <s v="Yes"/>
    <n v="18"/>
    <n v="9.5999999999999992E-3"/>
    <b v="0"/>
    <b v="0"/>
    <s v="IR1587 FA-RB-QT tripped and autoreclosed with lightning in area, and as a consequence feeders at Newton and Queenstown tripped with loss of supply at Queenstown._x000a_"/>
    <s v="No"/>
    <s v="Non-Critical"/>
    <n v="5"/>
  </r>
  <r>
    <n v="31350"/>
    <n v="2008"/>
    <s v="Feb 2014  "/>
    <x v="63"/>
    <d v="2014-02-27T10:14:00"/>
    <n v="161"/>
    <s v="E0276   "/>
    <s v="PM-AL 110 kV Transmission Circuit"/>
    <s v="Transmission"/>
    <s v="Fault               "/>
    <s v="Unknown"/>
    <x v="0"/>
    <s v="Yes"/>
    <n v="1025"/>
    <n v="0.54700000000000004"/>
    <n v="1"/>
    <n v="1"/>
    <s v="IR1596 Trasnsient fault on TU-LE-WA 1 caused PM-AL and TU-LE-WA 1 transmission circuits to trip. Due to protection mal-operation following there was a loss of supply at Arthurs Lake._x000a_LOS at Arthurs Lake due to protection settings issue"/>
    <s v="No"/>
    <s v="Non-Critical"/>
    <n v="161"/>
  </r>
  <r>
    <n v="31707"/>
    <n v="444444444"/>
    <s v="Mar 2014  "/>
    <x v="64"/>
    <d v="2014-03-05T08:07:00"/>
    <n v="24"/>
    <s v="E0317   "/>
    <s v="BY 6.6 kV A3 Feeder Circuit"/>
    <s v="Feeder"/>
    <s v="Fault               "/>
    <s v="Switching Error"/>
    <x v="0"/>
    <s v="Yes"/>
    <n v="55"/>
    <n v="2.93E-2"/>
    <b v="0"/>
    <b v="0"/>
    <s v="IR1597 Boyer 6.6 kV A352 feeder circuit was opened when on load due to a switching error._x000a_"/>
    <s v="No"/>
    <s v="Undefined"/>
    <n v="23"/>
  </r>
  <r>
    <n v="32065"/>
    <n v="2016"/>
    <s v="Jun 2014  "/>
    <x v="65"/>
    <d v="2014-06-26T04:28:00"/>
    <n v="18"/>
    <s v="E0720   "/>
    <s v="FA-RB-QT 110 kV Transmission Circuit"/>
    <s v="Transmission"/>
    <s v="Fault               "/>
    <s v="Adverse Weather"/>
    <x v="0"/>
    <s v="Yes"/>
    <n v="280"/>
    <n v="0.14940000000000001"/>
    <n v="1"/>
    <b v="0"/>
    <s v="IR1634 FA-RB-QT 110 kV and FA-JB 220 kV transmission circuits tripped with lightning in the vicinity with loss of supply at Queenstown and Newton._x000a_"/>
    <s v="No"/>
    <s v="Non-Critical"/>
    <n v="28"/>
  </r>
  <r>
    <n v="32093"/>
    <n v="2020"/>
    <s v="Jul 2014  "/>
    <x v="66"/>
    <d v="2014-07-23T15:14:00"/>
    <n v="1747"/>
    <s v="E1941   "/>
    <s v="NT 110/11 kV T2 Transformer Circuit"/>
    <s v="Transformer"/>
    <s v="Fault               "/>
    <s v="Protection &amp; Control Device"/>
    <x v="0"/>
    <s v="Yes"/>
    <n v="1179"/>
    <n v="0.62909999999999999"/>
    <n v="1"/>
    <n v="1"/>
    <s v="IR1637 Newton T2 transformer circuit tripped due to a faulty tap changer with loss of supply to Newton Pumps._x000a_"/>
    <s v="No"/>
    <s v="Non-Critical"/>
    <n v="1744"/>
  </r>
  <r>
    <n v="32235"/>
    <n v="2023"/>
    <s v="Jul 2014  "/>
    <x v="67"/>
    <d v="2014-07-29T20:26:08"/>
    <n v="0"/>
    <s v="E0720   "/>
    <s v="FA-RB-QT 110 kV Transmission Circuit"/>
    <s v="Transmission"/>
    <s v="Fault               "/>
    <s v="Adverse Weather"/>
    <x v="0"/>
    <s v="Yes"/>
    <n v="22"/>
    <n v="1.17E-2"/>
    <b v="0"/>
    <b v="0"/>
    <s v="IR1640 FA-RB-QT 110 kV transmission circuit tripped and automatically reclosed affecting CMT and Lake Margaret generation._x000a_"/>
    <s v="No"/>
    <s v="Non-Critical"/>
    <n v="13"/>
  </r>
  <r>
    <n v="32236"/>
    <n v="2024"/>
    <s v="Jul 2014  "/>
    <x v="68"/>
    <d v="2014-07-30T01:16:00"/>
    <n v="151"/>
    <s v="E1614   "/>
    <s v="KR-HR-KE 110 kV Transmission Circuit"/>
    <s v="Transmission"/>
    <s v="Fault               "/>
    <s v="Vegetation"/>
    <x v="0"/>
    <s v="Yes"/>
    <n v="602"/>
    <n v="0.32119999999999999"/>
    <n v="1"/>
    <b v="0"/>
    <s v="IR1641 KR-HR-KE 110 kV transmission circuit tripped due to a broken conductor on the HR tee section._x000a_note that HuonRiver is not included in system minutes calc as the non prescribed Tee sectionto HR caused the fault."/>
    <s v="No"/>
    <s v="Non-Critical"/>
    <n v="153"/>
  </r>
  <r>
    <n v="32239"/>
    <n v="2026"/>
    <s v="Jul 2014  "/>
    <x v="69"/>
    <d v="2014-07-31T13:05:00"/>
    <n v="49"/>
    <s v="E0484   "/>
    <s v="GT 110/22 kV T5 Transformer Circuit"/>
    <s v="Transformer"/>
    <s v="Fault               "/>
    <s v="Human Error During Planned Work"/>
    <x v="0"/>
    <s v="Yes"/>
    <n v="115"/>
    <n v="6.1400000000000003E-2"/>
    <n v="1"/>
    <b v="0"/>
    <s v="IR1643 George Town circuits tripped during planned protection work._x000a_GT-TV 2 out of service on PROMS at time of trip"/>
    <s v="No"/>
    <s v="Non-Critical"/>
    <n v="49"/>
  </r>
  <r>
    <n v="32767"/>
    <n v="2032"/>
    <s v="Oct 2014  "/>
    <x v="70"/>
    <d v="2014-10-24T13:22:00"/>
    <n v="130"/>
    <s v="E1027   "/>
    <s v="QU 22 kV A Bus"/>
    <s v="Bus"/>
    <s v="Fault               "/>
    <s v="Customer"/>
    <x v="3"/>
    <s v="Yes"/>
    <n v="16"/>
    <n v="8.5000000000000006E-3"/>
    <b v="0"/>
    <b v="0"/>
    <s v="IR1655 Que 22 kV bus bar tripped following a customer feeder fault_x000a_"/>
    <s v="No"/>
    <s v="Undefined"/>
    <n v="70"/>
  </r>
  <r>
    <n v="32768"/>
    <n v="2033"/>
    <s v="Oct 2014  "/>
    <x v="71"/>
    <d v="2014-10-27T02:38:08"/>
    <n v="0"/>
    <s v="E0720   "/>
    <s v="FA-RB-QT 110 kV Transmission Circuit"/>
    <s v="Transmission"/>
    <s v="Fault               "/>
    <s v="Adverse Weather"/>
    <x v="0"/>
    <s v="Yes"/>
    <n v="34"/>
    <n v="1.8100000000000002E-2"/>
    <b v="0"/>
    <b v="0"/>
    <s v="IR1656 FA-RB-QT 110 kV transmission circuit tripped and reclosed with lightning in the vicinity with loss of supply at Queenstown due under frequency protection operation._x000a_"/>
    <s v="No"/>
    <s v="Non-Critical"/>
    <n v="15"/>
  </r>
  <r>
    <n v="33644"/>
    <n v="2064"/>
    <s v="Apr 2015  "/>
    <x v="72"/>
    <d v="2015-04-26T08:36:00"/>
    <n v="6"/>
    <s v="E0153   "/>
    <s v="MB 110 kV Bus"/>
    <s v="Bus"/>
    <s v="Fault               "/>
    <s v="Generator"/>
    <x v="0"/>
    <s v="Yes"/>
    <n v="17"/>
    <n v="9.1000000000000004E-3"/>
    <b v="0"/>
    <b v="0"/>
    <s v="IR1688 Meadowbank busbar tripped due to incorrect protection isolation during testing._x000a_"/>
    <s v="No"/>
    <s v="Undefined"/>
    <n v="6"/>
  </r>
  <r>
    <n v="33674"/>
    <n v="2065"/>
    <s v="May 2015  "/>
    <x v="73"/>
    <d v="2015-05-05T10:21:00"/>
    <n v="17"/>
    <s v="E0298   "/>
    <s v="AV-SM 110 kV Transmission Circuit"/>
    <s v="Transmission"/>
    <s v="Fault               "/>
    <s v="Adverse Weather"/>
    <x v="0"/>
    <s v="Yes"/>
    <n v="1525"/>
    <n v="0.81379999999999997"/>
    <n v="1"/>
    <n v="1"/>
    <s v="IR? AV-SM 110 transmission circuit tripped during severe weather due to windborne bark._x000a_"/>
    <s v="No"/>
    <s v="Non-Critical"/>
    <n v="233"/>
  </r>
  <r>
    <n v="33708"/>
    <n v="2071"/>
    <s v="May 2015  "/>
    <x v="74"/>
    <d v="2015-05-12T11:48:08"/>
    <n v="0"/>
    <s v="E0720   "/>
    <s v="FA-RB-QT 110 kV Transmission Circuit"/>
    <s v="Transmission"/>
    <s v="Fault               "/>
    <s v="Adverse Weather"/>
    <x v="0"/>
    <s v="Yes"/>
    <n v="577"/>
    <n v="0.30790000000000001"/>
    <n v="1"/>
    <b v="0"/>
    <s v="IR1695 FA-RB-QT 110 kV transmission circuit tripped with loss of supply at Queenstown and Newton substations._x000a_"/>
    <s v="No"/>
    <s v="Non-Critical"/>
    <n v="44"/>
  </r>
  <r>
    <n v="33805"/>
    <n v="2073"/>
    <s v="May 2015  "/>
    <x v="75"/>
    <d v="2015-05-29T16:16:00"/>
    <n v="6"/>
    <s v="E0510   "/>
    <s v="GT-CO 4 220 kV Transmission Circuit"/>
    <s v="Transmission"/>
    <s v="Fault               "/>
    <s v="Human Error During Planned Work"/>
    <x v="0"/>
    <s v="Yes"/>
    <n v="656"/>
    <n v="0.35010000000000002"/>
    <n v="1"/>
    <b v="0"/>
    <s v="IR1697 GT-CO 4 220 kV transmission circuit tripped due to switching error during planned work._x000a_"/>
    <s v="No"/>
    <s v="Non-Critical"/>
    <n v="6"/>
  </r>
  <r>
    <n v="33931"/>
    <n v="2075"/>
    <s v="Jun 2015  "/>
    <x v="76"/>
    <d v="2015-06-01T08:30:00"/>
    <n v="9"/>
    <s v="E0406   "/>
    <s v="FA-QU-SR-HM 110 kV Transmission Circuit"/>
    <s v="Transmission"/>
    <s v="Fault               "/>
    <s v="Adverse Weather"/>
    <x v="0"/>
    <s v="Yes"/>
    <n v="185"/>
    <n v="9.8699999999999996E-2"/>
    <n v="1"/>
    <b v="0"/>
    <s v="IR1699 FA-QU-SR-HM 110 kV transmission circuit tripped due to ice loading._x000a_"/>
    <s v="No"/>
    <s v="Non-Critical"/>
    <n v="17"/>
  </r>
  <r>
    <n v="34028"/>
    <n v="2078"/>
    <s v="Jul 2015  "/>
    <x v="77"/>
    <d v="2015-07-03T08:03:00"/>
    <n v="2"/>
    <s v="E0678   "/>
    <s v="TR 110 kV D Bus"/>
    <s v="Bus"/>
    <s v="Fault               "/>
    <s v="Human Error During Planned Work"/>
    <x v="0"/>
    <s v="Yes"/>
    <n v="34"/>
    <n v="1.8100000000000002E-2"/>
    <b v="0"/>
    <b v="0"/>
    <s v="IR2078 Trevallyn 22 kV D Bus was being fed by a Mowbray super feeder when the feeder tripped on directional over current causing loss of supply._x000a_"/>
    <s v="No"/>
    <s v="Undefined"/>
    <n v="2"/>
  </r>
  <r>
    <n v="34222"/>
    <n v="2086"/>
    <s v="Sep 2015  "/>
    <x v="78"/>
    <d v="2015-09-24T12:45:00"/>
    <n v="51"/>
    <s v="E1653   "/>
    <s v="EL 110/11 kV T2 Transformer Circuit"/>
    <s v="Transformer"/>
    <s v="Fault               "/>
    <s v="Human Error During Planned Work"/>
    <x v="0"/>
    <s v="Yes"/>
    <n v="3"/>
    <n v="1.6000000000000001E-3"/>
    <b v="0"/>
    <b v="0"/>
    <s v="IIR 1711 Electrona T2 was tripped while removing a bird nest from conservator tank _x000a_"/>
    <s v="No"/>
    <s v="Non-Critical"/>
    <n v="3"/>
  </r>
  <r>
    <n v="34224"/>
    <n v="2087"/>
    <s v="Sep 2015  "/>
    <x v="79"/>
    <d v="2015-09-28T21:47:00"/>
    <n v="11"/>
    <s v="E1065   "/>
    <s v="QU 22 kV A2 Feeder Circuit"/>
    <s v="Feeder"/>
    <s v="Fault               "/>
    <s v="Adverse Weather"/>
    <x v="0"/>
    <s v="Yes"/>
    <n v="1"/>
    <n v="5.0000000000000001E-4"/>
    <b v="0"/>
    <b v="0"/>
    <s v="IR1272 Que Substation incomer breaker A552 tripped during inclement weather._x000a_"/>
    <s v="No"/>
    <s v="Undefined"/>
    <n v="11"/>
  </r>
  <r>
    <n v="34342"/>
    <n v="2089"/>
    <s v="Oct 2015  "/>
    <x v="80"/>
    <d v="2015-10-20T13:27:00"/>
    <n v="141"/>
    <s v="E0400   "/>
    <s v="BU-HM 110 kV Transmission Circuit"/>
    <s v="Transmission"/>
    <s v="Fault               "/>
    <s v="Unknown"/>
    <x v="0"/>
    <s v="Yes"/>
    <n v="13"/>
    <n v="6.8999999999999999E-3"/>
    <b v="0"/>
    <b v="0"/>
    <s v="IR2089 BU-HM 110 kV transmission circuit tripped due to unknown cause._x000a_"/>
    <s v="No"/>
    <s v="Non-Critical"/>
    <n v="87"/>
  </r>
  <r>
    <n v="34396"/>
    <n v="2092"/>
    <s v="Nov 2015  "/>
    <x v="81"/>
    <d v="2015-11-11T12:12:00"/>
    <n v="333"/>
    <s v="E0400   "/>
    <s v="BU-HM 110 kV Transmission Circuit"/>
    <s v="Transmission"/>
    <s v="Fault               "/>
    <s v="Unknown"/>
    <x v="0"/>
    <s v="Yes"/>
    <n v="12"/>
    <n v="6.4000000000000003E-3"/>
    <b v="0"/>
    <b v="0"/>
    <s v="IR2092 BU-HM 110 kV transmission circuit tripped due to unknown cause, with loss of supply to Surrey Hills Chip Mill._x000a_"/>
    <s v="No"/>
    <s v="Non-Critical"/>
    <n v="53"/>
  </r>
  <r>
    <n v="34397"/>
    <n v="2093"/>
    <s v="Nov 2015  "/>
    <x v="82"/>
    <d v="2015-11-13T13:52:00"/>
    <n v="3"/>
    <s v="E0101   "/>
    <s v="CS 11 kV C Bus"/>
    <s v="Bus"/>
    <s v="Fault               "/>
    <s v="Human Error During Planned Work"/>
    <x v="0"/>
    <s v="Yes"/>
    <n v="7"/>
    <n v="3.7000000000000002E-3"/>
    <b v="0"/>
    <b v="0"/>
    <s v="IR2093 Chapel Street 11kV C Bus tripped during planned testing work, with loss of supply to DNSP._x000a_"/>
    <s v="No"/>
    <s v="Undefined"/>
    <n v="3"/>
  </r>
  <r>
    <n v="34398"/>
    <n v="2094"/>
    <s v="Nov 2015  "/>
    <x v="83"/>
    <d v="2015-11-26T13:03:00"/>
    <n v="1321"/>
    <s v="E0169   "/>
    <s v="TU-BG-DB 110 kV Transmission Circuit"/>
    <s v="Transmission"/>
    <s v="Fault               "/>
    <s v="Vegetation"/>
    <x v="0"/>
    <s v="Yes"/>
    <n v="82"/>
    <n v="4.3799999999999999E-2"/>
    <b v="0"/>
    <b v="0"/>
    <s v="IR2094 TU-DB-BG 110 kV transmission circuit tripped due to tree on line with loss of supply at Derwent Bridge._x000a_"/>
    <s v="No"/>
    <s v="Non-Critical"/>
    <n v="418"/>
  </r>
  <r>
    <n v="34603"/>
    <n v="2106"/>
    <s v="Jan 2016  "/>
    <x v="84"/>
    <d v="2016-01-28T09:56:00"/>
    <n v="7"/>
    <s v="E0400   "/>
    <s v="BU-HM 110 kV Transmission Circuit"/>
    <s v="Transmission"/>
    <s v="Fault               "/>
    <s v="Adverse Weather"/>
    <x v="0"/>
    <s v="Yes"/>
    <n v="1"/>
    <n v="5.0000000000000001E-4"/>
    <b v="0"/>
    <b v="0"/>
    <s v="IR2106 BU-HM 110 kV transmission circuit tripped with lightning in area._x000a_"/>
    <s v="No"/>
    <s v="Non-Critical"/>
    <n v="7"/>
  </r>
  <r>
    <n v="35057"/>
    <n v="2125"/>
    <s v="Apr 2016  "/>
    <x v="85"/>
    <d v="2016-04-25T16:57:00"/>
    <n v="6"/>
    <s v="E0407   "/>
    <s v="DB 110/22 kV T1 Transformer Circuit"/>
    <s v="Transformer"/>
    <s v="Fault               "/>
    <s v="Protection Design / Calculations Incorrect"/>
    <x v="0"/>
    <s v="Yes"/>
    <n v="1"/>
    <n v="5.0000000000000001E-4"/>
    <b v="0"/>
    <b v="0"/>
    <s v="IR2125 Derwent Bridge 110/22 kV T1 transformer circuit tripped due to incorrect protection settings._x000a_"/>
    <s v="No"/>
    <s v="Non-Critical"/>
    <n v="6"/>
  </r>
  <r>
    <n v="35258"/>
    <n v="2127"/>
    <s v="May 2016  "/>
    <x v="86"/>
    <d v="2016-05-01T02:39:08"/>
    <n v="0"/>
    <s v="E0720   "/>
    <s v="FA-RB-QT 110 kV Transmission Circuit"/>
    <s v="Transmission"/>
    <s v="Fault               "/>
    <s v="Adverse Weather"/>
    <x v="0"/>
    <s v="Yes"/>
    <n v="99"/>
    <n v="5.28E-2"/>
    <n v="1"/>
    <b v="0"/>
    <s v="IR2127 FA-RB 110 kV transmission circuit tripped and reclosed twice, with loss of supply at Newton (pumps), Queenstown MI and operation of Lake Margaret anti islanding scheme._x000a_"/>
    <s v="No"/>
    <s v="Non-Critical"/>
    <n v="35"/>
  </r>
  <r>
    <n v="35259"/>
    <n v="2129"/>
    <s v="May 2016  "/>
    <x v="87"/>
    <d v="2016-05-01T04:07:08"/>
    <n v="0"/>
    <s v="E0720   "/>
    <s v="FA-RB-QT 110 kV Transmission Circuit"/>
    <s v="Transmission"/>
    <s v="Fault               "/>
    <s v="Adverse Weather"/>
    <x v="0"/>
    <s v="Yes"/>
    <n v="13"/>
    <n v="6.8999999999999999E-3"/>
    <b v="0"/>
    <b v="0"/>
    <s v="IR2129 FA-RB 110 kV and FA-JB 220 kV transmission circuits tripped, with loss of supply at Newton (pumps) and Queenstown MI, with lightning in area._x000a_"/>
    <s v="No"/>
    <s v="Non-Critical"/>
    <n v="4"/>
  </r>
  <r>
    <n v="35263"/>
    <n v="2134"/>
    <s v="May 2016  "/>
    <x v="88"/>
    <d v="2016-05-13T15:18:00"/>
    <n v="851"/>
    <s v="E0400   "/>
    <s v="BU-HM 110 kV Transmission Circuit"/>
    <s v="Transmission"/>
    <s v="Fault               "/>
    <s v="Mechanical Failure"/>
    <x v="0"/>
    <s v="Yes"/>
    <n v="2"/>
    <n v="1.1000000000000001E-3"/>
    <b v="0"/>
    <b v="0"/>
    <s v="IR2134 BU-HM 110 kV transmission circuit tripped due to equipment failure and locked out._x000a_"/>
    <s v="No"/>
    <s v="Non-Critical"/>
    <n v="8"/>
  </r>
  <r>
    <n v="35265"/>
    <n v="2135"/>
    <s v="May 2016  "/>
    <x v="89"/>
    <d v="2016-05-17T10:21:00"/>
    <n v="8"/>
    <s v="E1702   "/>
    <s v="TE 110 kV Bus SPS"/>
    <s v="Bus"/>
    <s v="Fault               "/>
    <s v="Human Error During Planned Work"/>
    <x v="3"/>
    <s v="Yes"/>
    <n v="146"/>
    <n v="7.7899999999999997E-2"/>
    <n v="1"/>
    <b v="0"/>
    <s v="IR2135 TEMCO SPS Load Block 1 tripped due to incorrect secondary isolation during planned work._x000a_Load shedding occurred due to incorrect inhibit signal configuration within TEMCO RTU."/>
    <s v="No"/>
    <s v="Undefined"/>
    <n v="8"/>
  </r>
  <r>
    <n v="35350"/>
    <n v="2142"/>
    <s v="Jul 2016  "/>
    <x v="90"/>
    <d v="2016-07-12T20:26:08"/>
    <n v="0"/>
    <s v="E0720   "/>
    <s v="FA-RB-QT 110 kV Transmission Circuit"/>
    <s v="Transmission"/>
    <s v="Fault               "/>
    <s v="Adverse Weather"/>
    <x v="0"/>
    <s v="Yes"/>
    <n v="22"/>
    <n v="1.17E-2"/>
    <b v="0"/>
    <b v="0"/>
    <s v="IR2142 FA-RB-QT 110 kV transmission circuit tripped and reclosed with lightning in area and with loss of supply to CMT at Queenstown._x000a_"/>
    <s v="No"/>
    <s v="Non-Critical"/>
    <n v="12"/>
  </r>
  <r>
    <n v="35477"/>
    <n v="2148"/>
    <s v="Aug 2016  "/>
    <x v="91"/>
    <d v="2016-08-12T20:48:08"/>
    <n v="0"/>
    <s v="E0406   "/>
    <s v="FA-QU-SR-HM 110 kV Transmission Circuit"/>
    <s v="Transmission"/>
    <s v="Fault               "/>
    <s v="Protection Design / Calculations Incorrect"/>
    <x v="0"/>
    <s v="Yes"/>
    <n v="66"/>
    <n v="3.5200000000000002E-2"/>
    <b v="0"/>
    <b v="0"/>
    <s v="IR2148 FA-QU-SR-HM 110 kV transmission circuit tripped and auto reclosed, with LOS at Que and savage River._x000a_"/>
    <s v="No"/>
    <s v="Non-Critical"/>
    <n v="16"/>
  </r>
  <r>
    <n v="35478"/>
    <n v="2149"/>
    <s v="Aug 2016  "/>
    <x v="92"/>
    <d v="2016-08-13T19:01:08"/>
    <n v="0"/>
    <s v="E0721   "/>
    <s v="QT-NT 110 kV Transmission Circuit"/>
    <s v="Transmission"/>
    <s v="Fault               "/>
    <s v="Adverse Weather"/>
    <x v="5"/>
    <s v="Yes"/>
    <n v="6"/>
    <n v="3.2000000000000002E-3"/>
    <b v="0"/>
    <b v="0"/>
    <s v="IR2149 QT-NT 110 kV transmission circuit tripped and automatically reclosed with lightning in area, with LOS to Newton Pumps._x000a_"/>
    <s v="No"/>
    <s v="Non-Critical"/>
    <n v="2"/>
  </r>
  <r>
    <n v="35587"/>
    <n v="2151"/>
    <s v="Sep 2016  "/>
    <x v="93"/>
    <d v="2016-09-29T11:47:00"/>
    <n v="3"/>
    <s v="E1782   "/>
    <s v="MT 33 kV A Bus"/>
    <s v="Bus"/>
    <s v="Fault               "/>
    <s v="Human Error During Planned Work"/>
    <x v="0"/>
    <s v="Yes"/>
    <n v="30"/>
    <n v="1.6E-2"/>
    <b v="0"/>
    <b v="0"/>
    <s v="IR2151 Mornington 33 kV Bus tripped during planned work for protection testing._x000a_"/>
    <s v="No"/>
    <s v="Not in WASP"/>
    <n v="3"/>
  </r>
  <r>
    <n v="35762"/>
    <n v="2155"/>
    <s v="Nov 2016  "/>
    <x v="94"/>
    <d v="2016-11-21T09:22:08"/>
    <n v="0"/>
    <s v="E0720   "/>
    <s v="FA-RB-QT 110 kV Transmission Circuit"/>
    <s v="Transmission"/>
    <s v="Fault               "/>
    <s v="Adverse Weather"/>
    <x v="0"/>
    <s v="Yes"/>
    <n v="12"/>
    <n v="6.4000000000000003E-3"/>
    <b v="0"/>
    <b v="0"/>
    <s v="IR2155 FA-RB-QT 110 kV transmission circuit tripped and auto reclosed with lightning in area._x000a_"/>
    <s v="No"/>
    <s v="Non-Critical"/>
    <n v="20"/>
  </r>
  <r>
    <n v="35906"/>
    <n v="2163"/>
    <s v="Dec 2016  "/>
    <x v="95"/>
    <d v="2016-12-20T09:59:00"/>
    <n v="20"/>
    <s v="E0409   "/>
    <s v="SH-CE 220 kV Transmission Circuit"/>
    <s v="Transmission"/>
    <s v="Fault               "/>
    <s v="System Condition"/>
    <x v="0"/>
    <s v="Yes"/>
    <n v="3102"/>
    <n v="1.6553"/>
    <n v="1"/>
    <n v="1"/>
    <s v="IR2163 SH-CE, SH-WI,SH-LE,SH-FI 220 kV and SH-DG 110 kV transmission circuit tripped due to backup NCSPS action following attempted restoration of SH-GT 2. UFLS action then followed, with 163 MW load shedding to Nyrstar and BBA MIs._x000a_"/>
    <s v="No"/>
    <s v="Non-Critical"/>
    <n v="50"/>
  </r>
  <r>
    <n v="35909"/>
    <n v="2166"/>
    <s v="Dec 2016  "/>
    <x v="96"/>
    <d v="2016-12-29T19:57:08"/>
    <n v="0"/>
    <s v="E0720   "/>
    <s v="FA-RB-QT 110 kV Transmission Circuit"/>
    <s v="Transmission"/>
    <s v="Fault               "/>
    <s v="Adverse Weather"/>
    <x v="0"/>
    <s v="Yes"/>
    <n v="10"/>
    <n v="5.3E-3"/>
    <b v="0"/>
    <b v="0"/>
    <s v="IR2166 FA-RB-QT 110 kV transmission circuit tripped and auto reclosed. Newton D352 circuit breaker also tripped at the same time. Lake Margaret anti-islanding scheme operated at the same time._x000a_"/>
    <s v="No"/>
    <s v="Non-Critical"/>
    <n v="5"/>
  </r>
  <r>
    <n v="36238"/>
    <n v="2172"/>
    <s v="Mar 2017  "/>
    <x v="97"/>
    <d v="2017-03-09T08:48:00"/>
    <n v="135"/>
    <s v="E0785   "/>
    <s v="QU 110/22 kV T1 Transformer Circuit"/>
    <s v="Transformer"/>
    <s v="Fault               "/>
    <s v="Protection &amp; Control Device"/>
    <x v="0"/>
    <s v="Yes"/>
    <n v="6"/>
    <n v="3.2000000000000002E-3"/>
    <b v="0"/>
    <b v="0"/>
    <s v="IR2172 Que T1 110/22 kV transformer tripped due to protection relay mal-operation._x000a_"/>
    <s v="No"/>
    <s v="Non-Critical"/>
    <n v="135"/>
  </r>
  <r>
    <n v="36313"/>
    <n v="2179"/>
    <s v="Apr 2017  "/>
    <x v="98"/>
    <d v="2017-04-03T06:58:00"/>
    <n v="12"/>
    <s v="E0322   "/>
    <s v="BY 6.6 kV D3 Feeder Circuit"/>
    <s v="Feeder"/>
    <s v="Fault               "/>
    <s v="Human Error During Planned Work"/>
    <x v="0"/>
    <s v="Yes"/>
    <n v="171"/>
    <n v="9.1200000000000003E-2"/>
    <n v="1"/>
    <b v="0"/>
    <s v="IR2179 Boyer D352 circuit breaker tripped due to operational error causing los of supply._x000a_"/>
    <s v="No"/>
    <s v="Undefined"/>
    <n v="12"/>
  </r>
  <r>
    <n v="36450"/>
    <n v="2186"/>
    <s v="May 2017  "/>
    <x v="99"/>
    <d v="2017-05-26T10:39:00"/>
    <n v="34"/>
    <s v="E1029   "/>
    <s v="SR 22 kV G2 Feeder Circuit"/>
    <s v="Feeder"/>
    <s v="Fault               "/>
    <m/>
    <x v="3"/>
    <s v="Yes"/>
    <n v="329"/>
    <n v="0.17560000000000001"/>
    <n v="1"/>
    <b v="0"/>
    <s v="IR2186 Savage River 22 kV G feeder tripped due to..................................._x000a_"/>
    <s v="No"/>
    <s v="Undefined"/>
    <n v="34"/>
  </r>
  <r>
    <n v="36619"/>
    <n v="2190"/>
    <s v="Jun 2017  "/>
    <x v="100"/>
    <d v="2017-06-09T11:01:00"/>
    <n v="21"/>
    <s v="E0951   "/>
    <s v="WA 110/22 kV T1 Transformer Circuit"/>
    <s v="Transformer"/>
    <s v="Fault               "/>
    <m/>
    <x v="6"/>
    <s v="Yes"/>
    <n v="5"/>
    <n v="2.7000000000000001E-3"/>
    <b v="0"/>
    <b v="0"/>
    <s v="IR2190 waddamana 110/22 kV T1 transformer circuit tripped, under investigation._x000a_"/>
    <s v="No"/>
    <s v="Non-Critical"/>
    <n v="20"/>
  </r>
  <r>
    <n v="36617"/>
    <n v="2191"/>
    <s v="Jun 2017  "/>
    <x v="101"/>
    <d v="2017-06-20T19:36:00"/>
    <n v="15"/>
    <s v="E1614   "/>
    <s v="KR-HR-KE 110 kV Transmission Circuit"/>
    <s v="Transmission"/>
    <s v="Fault               "/>
    <s v="Adverse Weather"/>
    <x v="0"/>
    <s v="Yes"/>
    <n v="1053"/>
    <n v="0.56189999999999996"/>
    <n v="1"/>
    <n v="1"/>
    <s v="IR2191 KR-HR-KE 110 kV transmission circuit tripped due to bark on line._x000a_"/>
    <s v="No"/>
    <s v="Non-Critical"/>
    <n v="174"/>
  </r>
  <r>
    <n v="36700"/>
    <n v="2196"/>
    <s v="Jul 2017  "/>
    <x v="102"/>
    <d v="2017-07-26T10:58:00"/>
    <n v="2"/>
    <s v="E1652   "/>
    <s v="EL 110/11 kV T1 Transformer Circuit"/>
    <s v="Transformer"/>
    <s v="Fault               "/>
    <s v="Pending Investigation"/>
    <x v="0"/>
    <s v="Yes"/>
    <n v="11"/>
    <n v="5.8999999999999999E-3"/>
    <b v="0"/>
    <b v="0"/>
    <s v="IR2196 Electrona 110/11 kV T1 transformer circuit tripped during planned work for protection testing, with 5 MW loss of supply._x000a_"/>
    <s v="No"/>
    <s v="Non-Critical"/>
    <n v="2"/>
  </r>
  <r>
    <n v="36787"/>
    <n v="2200"/>
    <s v="Aug 2017  "/>
    <x v="103"/>
    <d v="2017-08-12T00:18:00"/>
    <n v="148"/>
    <s v="E0864   "/>
    <s v="RB 44 kV C2 Feeder Circuit"/>
    <s v="Feeder"/>
    <s v="Fault               "/>
    <s v="Unknown"/>
    <x v="3"/>
    <s v="Yes"/>
    <n v="14"/>
    <n v="7.4999999999999997E-3"/>
    <b v="0"/>
    <b v="0"/>
    <s v="IR2200 Rosebery C252 44kV feeder tripped with lightning in area._x000a_"/>
    <s v="No"/>
    <s v="Undefined"/>
    <n v="148"/>
  </r>
  <r>
    <n v="36789"/>
    <n v="2203"/>
    <s v="Sep 2017  "/>
    <x v="104"/>
    <d v="2017-09-01T12:24:00"/>
    <n v="31"/>
    <s v="E0293   "/>
    <s v="AL 110/6.6 kV T1 Transformer Circuit"/>
    <s v="Transformer"/>
    <s v="Fault               "/>
    <s v="Intertrip"/>
    <x v="0"/>
    <s v="Yes"/>
    <n v="7"/>
    <n v="3.7000000000000002E-3"/>
    <b v="0"/>
    <b v="0"/>
    <s v="IR2203 Arthurs Lake T1 110/22 kV transformer circuit tripped due to inter trip signal from Hydro while attempting to start pumps._x000a_"/>
    <s v="No"/>
    <s v="Non-Critical"/>
    <n v="31"/>
  </r>
  <r>
    <n v="36791"/>
    <n v="2205"/>
    <s v="Sep 2017  "/>
    <x v="105"/>
    <d v="2017-09-17T11:14:00"/>
    <n v="11"/>
    <s v="E0863   "/>
    <s v="RB 44 kV A2 Feeder Circuit"/>
    <s v="Feeder"/>
    <s v="Fault               "/>
    <s v="Overload"/>
    <x v="0"/>
    <s v="Yes"/>
    <n v="113"/>
    <n v="6.0299999999999999E-2"/>
    <n v="1"/>
    <b v="0"/>
    <s v="IR2205 Rosebery 44 kV A252  feeder circuit was tripped following overload of T1 when T2 out of service for planned work._x000a_"/>
    <s v="No"/>
    <s v="Undefined"/>
    <n v="11"/>
  </r>
  <r>
    <n v="36792"/>
    <n v="2206"/>
    <s v="Sep 2017  "/>
    <x v="106"/>
    <d v="2017-09-23T04:49:00"/>
    <n v="5"/>
    <s v="E2036   "/>
    <s v="FA-RB-NT-QT 110 kV Transmission Circuit"/>
    <s v="Transmission"/>
    <s v="Fault               "/>
    <s v="Adverse Weather"/>
    <x v="0"/>
    <s v="Yes"/>
    <n v="8"/>
    <n v="4.3E-3"/>
    <b v="0"/>
    <b v="0"/>
    <s v="IR2206 FA-RB-NT-QT 110 kV transmission circuit tripped with lightning in area causing loss of supply at Queenstown._x000a_"/>
    <s v="No"/>
    <s v="Not in WASP"/>
    <n v="5"/>
  </r>
  <r>
    <n v="36793"/>
    <n v="2207"/>
    <s v="Sep 2017  "/>
    <x v="107"/>
    <d v="2017-09-23T15:45:00"/>
    <n v="51"/>
    <s v="E0401   "/>
    <s v="BU-PL 110 kV Transmission Circuit"/>
    <s v="Transmission"/>
    <s v="Fault               "/>
    <s v="Protection &amp; Control Device"/>
    <x v="0"/>
    <s v="Yes"/>
    <n v="477"/>
    <n v="0.2545"/>
    <n v="1"/>
    <b v="0"/>
    <s v="IR2207 BU-PL 110 kV transmission circuit tripped._x000a_"/>
    <s v="No"/>
    <s v="Non-Critical"/>
    <n v="50"/>
  </r>
  <r>
    <n v="36794"/>
    <n v="2208"/>
    <s v="Sep 2017  "/>
    <x v="108"/>
    <d v="2017-09-26T20:25:00"/>
    <n v="3367"/>
    <s v="E0785   "/>
    <s v="QU 110/22 kV T1 Transformer Circuit"/>
    <s v="Transformer"/>
    <s v="Fault               "/>
    <s v="Cable Fault"/>
    <x v="0"/>
    <s v="Yes"/>
    <n v="793"/>
    <n v="0.42320000000000002"/>
    <n v="1"/>
    <n v="1"/>
    <s v="IR2208 Que T1 110/22 kV transformer circuit tripped due to cable fault_x000a_"/>
    <s v="No"/>
    <s v="Non-Critical"/>
    <n v="4087"/>
  </r>
  <r>
    <n v="36975"/>
    <n v="2212"/>
    <s v="Oct 2017  "/>
    <x v="109"/>
    <d v="2017-10-05T10:34:00"/>
    <n v="4"/>
    <s v="E0293   "/>
    <s v="AL 110/6.6 kV T1 Transformer Circuit"/>
    <s v="Transformer"/>
    <s v="Fault               "/>
    <s v="Generator"/>
    <x v="2"/>
    <s v="Yes"/>
    <n v="2"/>
    <n v="1.1000000000000001E-3"/>
    <b v="0"/>
    <b v="0"/>
    <s v="IR2212 Arthurs Lake T1 11/6.6 kV transformer tripped due to third party operator error _x000a_"/>
    <s v="No"/>
    <s v="Non-Critical"/>
    <n v="4"/>
  </r>
  <r>
    <n v="36977"/>
    <n v="2218"/>
    <s v="Nov 2017  "/>
    <x v="110"/>
    <d v="2017-11-13T09:59:00"/>
    <n v="7"/>
    <s v="E1703   "/>
    <s v="CO 220 kV Bus SPS"/>
    <s v="Bus"/>
    <s v="Fault               "/>
    <s v="Human Error During Planned Work"/>
    <x v="0"/>
    <s v="Yes"/>
    <n v="2233"/>
    <n v="1.1916"/>
    <n v="1"/>
    <n v="1"/>
    <s v="IR2218 Bell Bay Aluminium AUFLS sheme inadvertantly tripped during planned work._x000a_"/>
    <s v="No"/>
    <s v="Not in WASP"/>
    <n v="7"/>
  </r>
  <r>
    <n v="37079"/>
    <n v="2222"/>
    <s v="Nov 2017  "/>
    <x v="111"/>
    <d v="2017-11-24T16:13:00"/>
    <n v="2"/>
    <s v="E0298   "/>
    <s v="AV-SM 110 kV Transmission Circuit"/>
    <s v="Transmission"/>
    <s v="Fault               "/>
    <s v="Adverse Weather"/>
    <x v="0"/>
    <s v="Yes"/>
    <n v="11"/>
    <n v="5.8999999999999999E-3"/>
    <b v="0"/>
    <b v="0"/>
    <s v="IR2222 AV-SM 110 kV transmission circuit tripped due to lightning._x000a_"/>
    <s v="No"/>
    <s v="Non-Critical"/>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Data" updatedVersion="4" minRefreshableVersion="3" showMemberPropertyTips="0" useAutoFormatting="1" itemPrintTitles="1" createdVersion="4" indent="0" compact="0" compactData="0" gridDropZones="1">
  <location ref="A3:C10" firstHeaderRow="1" firstDataRow="2" firstDataCol="1" rowPageCount="1" colPageCount="1"/>
  <pivotFields count="21">
    <pivotField compact="0" outline="0" subtotalTop="0" showAll="0" includeNewItemsInFilter="1"/>
    <pivotField compact="0" outline="0" subtotalTop="0" showAll="0" includeNewItemsInFilter="1"/>
    <pivotField compact="0" outline="0" subtotalTop="0" showAll="0" includeNewItemsInFilter="1"/>
    <pivotField axis="axisRow" compact="0" numFmtId="166" outline="0" subtotalTop="0" showAll="0" includeNewItemsInFilter="1">
      <items count="10">
        <item h="1" x="1"/>
        <item h="1" x="2"/>
        <item x="3"/>
        <item x="4"/>
        <item x="5"/>
        <item x="6"/>
        <item h="1" x="0"/>
        <item x="7"/>
        <item x="8"/>
        <item t="default"/>
      </items>
    </pivotField>
    <pivotField compact="0" numFmtId="166"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8">
        <item h="1" x="1"/>
        <item h="1" x="4"/>
        <item h="1" x="2"/>
        <item h="1" x="3"/>
        <item x="0"/>
        <item h="1" x="5"/>
        <item h="1" x="6"/>
        <item t="default"/>
      </items>
    </pivotField>
    <pivotField compact="0" outline="0" subtotalTop="0" showAll="0" includeNewItemsInFilter="1"/>
    <pivotField compact="0" numFmtId="167" outline="0" subtotalTop="0" showAll="0" includeNewItemsInFilter="1"/>
    <pivotField compact="0" numFmtId="168" outline="0" subtotalTop="0" showAll="0" includeNewItemsInFilter="1"/>
    <pivotField dataField="1"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3"/>
  </rowFields>
  <rowItems count="6">
    <i>
      <x v="2"/>
    </i>
    <i>
      <x v="3"/>
    </i>
    <i>
      <x v="4"/>
    </i>
    <i>
      <x v="5"/>
    </i>
    <i>
      <x v="7"/>
    </i>
    <i t="grand">
      <x/>
    </i>
  </rowItems>
  <colFields count="1">
    <field x="-2"/>
  </colFields>
  <colItems count="2">
    <i>
      <x/>
    </i>
    <i i="1">
      <x v="1"/>
    </i>
  </colItems>
  <pageFields count="1">
    <pageField fld="11" item="4" hier="0"/>
  </pageFields>
  <dataFields count="2">
    <dataField name="Sum of LOS &gt; X" fld="15" baseField="3" baseItem="2"/>
    <dataField name="Sum of LOS &gt; Y" fld="16" baseField="3" baseItem="2"/>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Data" updatedVersion="4" minRefreshableVersion="3" showMemberPropertyTips="0" useAutoFormatting="1" itemPrintTitles="1" createdVersion="4" indent="0" compact="0" compactData="0" gridDropZones="1">
  <location ref="A3:B10" firstHeaderRow="2" firstDataRow="2" firstDataCol="1" rowPageCount="1" colPageCount="1"/>
  <pivotFields count="21">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10">
        <item h="1" x="0"/>
        <item h="1" x="1"/>
        <item h="1" x="2"/>
        <item x="3"/>
        <item x="4"/>
        <item x="5"/>
        <item x="6"/>
        <item x="7"/>
        <item x="8"/>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8">
        <item h="1" x="1"/>
        <item h="1" x="6"/>
        <item h="1" x="4"/>
        <item h="1" x="2"/>
        <item h="1" x="3"/>
        <item h="1" x="5"/>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1">
    <field x="3"/>
  </rowFields>
  <rowItems count="6">
    <i>
      <x v="3"/>
    </i>
    <i>
      <x v="4"/>
    </i>
    <i>
      <x v="5"/>
    </i>
    <i>
      <x v="6"/>
    </i>
    <i>
      <x v="7"/>
    </i>
    <i t="grand">
      <x/>
    </i>
  </rowItems>
  <colItems count="1">
    <i/>
  </colItems>
  <pageFields count="1">
    <pageField fld="11" item="6" hier="0"/>
  </pageFields>
  <dataFields count="1">
    <dataField name="Average of LOS Duration" fld="20" subtotal="average" baseField="3" baseItem="5" numFmtId="1"/>
  </dataFields>
  <formats count="2">
    <format dxfId="1">
      <pivotArea outline="0" fieldPosition="0">
        <references count="1">
          <reference field="3" count="1" selected="0">
            <x v="3"/>
          </reference>
        </references>
      </pivotArea>
    </format>
    <format dxfId="0">
      <pivotArea outline="0" fieldPosition="0">
        <references count="1">
          <reference field="4294967294" count="1">
            <x v="0"/>
          </reference>
        </references>
      </pivotArea>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B35" sqref="B35"/>
    </sheetView>
  </sheetViews>
  <sheetFormatPr defaultRowHeight="12.7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dimension ref="A1:AT46"/>
  <sheetViews>
    <sheetView showGridLines="0" workbookViewId="0">
      <selection activeCell="N20" sqref="N20"/>
    </sheetView>
  </sheetViews>
  <sheetFormatPr defaultRowHeight="12.95" customHeight="1" x14ac:dyDescent="0.2"/>
  <cols>
    <col min="1" max="1" width="9.42578125" style="83" customWidth="1"/>
    <col min="2" max="2" width="28.42578125" style="83" customWidth="1"/>
    <col min="3" max="3" width="8" style="83" customWidth="1"/>
    <col min="4" max="4" width="12.140625" style="83" customWidth="1"/>
    <col min="5" max="5" width="8" style="83" customWidth="1"/>
    <col min="6" max="7" width="3.7109375" style="83" customWidth="1"/>
    <col min="8" max="9" width="14.7109375" style="83" customWidth="1"/>
    <col min="10" max="10" width="5" style="83" customWidth="1"/>
    <col min="11" max="12" width="4.5703125" style="83" customWidth="1"/>
    <col min="13" max="13" width="15.7109375" style="83" customWidth="1"/>
    <col min="14" max="14" width="6.7109375" style="83" customWidth="1"/>
    <col min="15" max="17" width="11.28515625" style="83" customWidth="1"/>
    <col min="18" max="20" width="11.7109375" style="83" customWidth="1"/>
    <col min="21" max="22" width="12.140625" style="83" customWidth="1"/>
    <col min="23" max="23" width="13.42578125" style="83" customWidth="1"/>
    <col min="24" max="24" width="12.140625" style="83" customWidth="1"/>
    <col min="25" max="25" width="11" style="83" customWidth="1"/>
    <col min="26" max="26" width="10.7109375" style="83" customWidth="1"/>
    <col min="27" max="27" width="8" style="83" customWidth="1"/>
    <col min="28" max="28" width="11.140625" style="83" customWidth="1"/>
    <col min="29" max="34" width="11" style="83" customWidth="1"/>
    <col min="35" max="35" width="13.42578125" style="83" customWidth="1"/>
    <col min="36" max="40" width="9.42578125" style="83" customWidth="1"/>
    <col min="41" max="41" width="17.42578125" style="83" customWidth="1"/>
    <col min="42" max="44" width="9.42578125" style="83" customWidth="1"/>
    <col min="45" max="45" width="6.85546875" style="83" customWidth="1"/>
    <col min="46" max="46" width="36.42578125" style="83" customWidth="1"/>
    <col min="47" max="16384" width="9.140625" style="83"/>
  </cols>
  <sheetData>
    <row r="1" spans="1:46" ht="12.95" customHeight="1" thickTop="1" thickBot="1" x14ac:dyDescent="0.25">
      <c r="A1" s="105" t="s">
        <v>646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7"/>
    </row>
    <row r="2" spans="1:46" s="102" customFormat="1" ht="25.5" customHeight="1" thickTop="1" thickBot="1" x14ac:dyDescent="0.25">
      <c r="A2" s="101" t="s">
        <v>1</v>
      </c>
      <c r="B2" s="99" t="s">
        <v>645</v>
      </c>
      <c r="C2" s="99" t="s">
        <v>644</v>
      </c>
      <c r="D2" s="99" t="s">
        <v>643</v>
      </c>
      <c r="E2" s="99" t="s">
        <v>642</v>
      </c>
      <c r="F2" s="99" t="s">
        <v>641</v>
      </c>
      <c r="G2" s="99" t="s">
        <v>640</v>
      </c>
      <c r="H2" s="99" t="s">
        <v>639</v>
      </c>
      <c r="I2" s="99" t="s">
        <v>638</v>
      </c>
      <c r="J2" s="100" t="s">
        <v>637</v>
      </c>
      <c r="K2" s="100" t="s">
        <v>636</v>
      </c>
      <c r="L2" s="100" t="s">
        <v>15</v>
      </c>
      <c r="M2" s="99" t="s">
        <v>635</v>
      </c>
      <c r="N2" s="99" t="s">
        <v>634</v>
      </c>
      <c r="O2" s="99" t="s">
        <v>633</v>
      </c>
      <c r="P2" s="99" t="s">
        <v>632</v>
      </c>
      <c r="Q2" s="99" t="s">
        <v>631</v>
      </c>
      <c r="R2" s="99" t="s">
        <v>630</v>
      </c>
      <c r="S2" s="99" t="s">
        <v>629</v>
      </c>
      <c r="T2" s="99" t="s">
        <v>628</v>
      </c>
      <c r="U2" s="99" t="s">
        <v>627</v>
      </c>
      <c r="V2" s="99" t="s">
        <v>626</v>
      </c>
      <c r="W2" s="99" t="s">
        <v>625</v>
      </c>
      <c r="X2" s="99" t="s">
        <v>624</v>
      </c>
      <c r="Y2" s="99" t="s">
        <v>623</v>
      </c>
      <c r="Z2" s="99" t="s">
        <v>622</v>
      </c>
      <c r="AA2" s="99" t="s">
        <v>621</v>
      </c>
      <c r="AB2" s="99" t="s">
        <v>620</v>
      </c>
      <c r="AC2" s="99" t="s">
        <v>619</v>
      </c>
      <c r="AD2" s="99" t="s">
        <v>618</v>
      </c>
      <c r="AE2" s="99" t="s">
        <v>617</v>
      </c>
      <c r="AF2" s="99" t="s">
        <v>616</v>
      </c>
      <c r="AG2" s="99" t="s">
        <v>615</v>
      </c>
      <c r="AH2" s="99" t="s">
        <v>614</v>
      </c>
      <c r="AI2" s="99" t="s">
        <v>613</v>
      </c>
      <c r="AJ2" s="99" t="s">
        <v>612</v>
      </c>
      <c r="AK2" s="99" t="s">
        <v>611</v>
      </c>
      <c r="AL2" s="99" t="s">
        <v>610</v>
      </c>
      <c r="AM2" s="99" t="s">
        <v>609</v>
      </c>
      <c r="AN2" s="99" t="s">
        <v>608</v>
      </c>
      <c r="AO2" s="99" t="s">
        <v>607</v>
      </c>
      <c r="AP2" s="99" t="s">
        <v>606</v>
      </c>
      <c r="AQ2" s="99" t="s">
        <v>605</v>
      </c>
      <c r="AR2" s="99" t="s">
        <v>604</v>
      </c>
      <c r="AS2" s="99" t="s">
        <v>603</v>
      </c>
      <c r="AT2" s="98" t="s">
        <v>333</v>
      </c>
    </row>
    <row r="3" spans="1:46" ht="12.95" customHeight="1" thickTop="1" x14ac:dyDescent="0.2">
      <c r="A3" s="97">
        <v>36013</v>
      </c>
      <c r="B3" s="92" t="s">
        <v>602</v>
      </c>
      <c r="C3" s="92" t="s">
        <v>601</v>
      </c>
      <c r="D3" s="92" t="s">
        <v>28</v>
      </c>
      <c r="E3" s="92" t="s">
        <v>488</v>
      </c>
      <c r="F3" s="92"/>
      <c r="G3" s="92"/>
      <c r="H3" s="96">
        <v>42744.821527777778</v>
      </c>
      <c r="I3" s="96">
        <v>42744.821620370371</v>
      </c>
      <c r="J3" s="95">
        <v>0</v>
      </c>
      <c r="K3" s="95">
        <v>0</v>
      </c>
      <c r="L3" s="94">
        <v>0</v>
      </c>
      <c r="M3" s="92" t="s">
        <v>600</v>
      </c>
      <c r="N3" s="92" t="s">
        <v>22</v>
      </c>
      <c r="O3" s="92" t="s">
        <v>33</v>
      </c>
      <c r="P3" s="92" t="s">
        <v>33</v>
      </c>
      <c r="Q3" s="92"/>
      <c r="R3" s="92" t="s">
        <v>24</v>
      </c>
      <c r="S3" s="92" t="s">
        <v>24</v>
      </c>
      <c r="T3" s="92" t="s">
        <v>24</v>
      </c>
      <c r="U3" s="92"/>
      <c r="V3" s="92"/>
      <c r="W3" s="92" t="s">
        <v>27</v>
      </c>
      <c r="X3" s="92"/>
      <c r="Y3" s="92"/>
      <c r="Z3" s="92"/>
      <c r="AA3" s="92"/>
      <c r="AB3" s="92" t="s">
        <v>475</v>
      </c>
      <c r="AC3" s="93" t="b">
        <v>0</v>
      </c>
      <c r="AD3" s="93" t="b">
        <v>0</v>
      </c>
      <c r="AE3" s="93" t="b">
        <v>0</v>
      </c>
      <c r="AF3" s="93" t="b">
        <v>0</v>
      </c>
      <c r="AG3" s="93" t="b">
        <v>0</v>
      </c>
      <c r="AH3" s="93" t="b">
        <v>0</v>
      </c>
      <c r="AI3" s="93" t="b">
        <v>0</v>
      </c>
      <c r="AJ3" s="93" t="b">
        <v>0</v>
      </c>
      <c r="AK3" s="93" t="b">
        <v>0</v>
      </c>
      <c r="AL3" s="93" t="b">
        <v>0</v>
      </c>
      <c r="AM3" s="93" t="b">
        <v>0</v>
      </c>
      <c r="AN3" s="93" t="b">
        <v>0</v>
      </c>
      <c r="AO3" s="93" t="b">
        <v>0</v>
      </c>
      <c r="AP3" s="93" t="b">
        <v>0</v>
      </c>
      <c r="AQ3" s="92"/>
      <c r="AR3" s="92"/>
      <c r="AS3" s="92"/>
      <c r="AT3" s="91"/>
    </row>
    <row r="4" spans="1:46" ht="12.95" customHeight="1" x14ac:dyDescent="0.2">
      <c r="A4" s="97">
        <v>36155</v>
      </c>
      <c r="B4" s="92" t="s">
        <v>599</v>
      </c>
      <c r="C4" s="92" t="s">
        <v>598</v>
      </c>
      <c r="D4" s="92" t="s">
        <v>28</v>
      </c>
      <c r="E4" s="92" t="s">
        <v>488</v>
      </c>
      <c r="F4" s="92"/>
      <c r="G4" s="92"/>
      <c r="H4" s="96">
        <v>42785.897222222222</v>
      </c>
      <c r="I4" s="96">
        <v>42785.907638888886</v>
      </c>
      <c r="J4" s="95">
        <v>15</v>
      </c>
      <c r="K4" s="95">
        <v>0</v>
      </c>
      <c r="L4" s="94">
        <v>0</v>
      </c>
      <c r="M4" s="92" t="s">
        <v>597</v>
      </c>
      <c r="N4" s="92" t="s">
        <v>22</v>
      </c>
      <c r="O4" s="92" t="s">
        <v>477</v>
      </c>
      <c r="P4" s="92" t="s">
        <v>60</v>
      </c>
      <c r="Q4" s="92" t="s">
        <v>476</v>
      </c>
      <c r="R4" s="92" t="s">
        <v>24</v>
      </c>
      <c r="S4" s="92" t="s">
        <v>24</v>
      </c>
      <c r="T4" s="92" t="s">
        <v>24</v>
      </c>
      <c r="U4" s="92"/>
      <c r="V4" s="92"/>
      <c r="W4" s="92" t="s">
        <v>27</v>
      </c>
      <c r="X4" s="92"/>
      <c r="Y4" s="92"/>
      <c r="Z4" s="92"/>
      <c r="AA4" s="92"/>
      <c r="AB4" s="92" t="s">
        <v>482</v>
      </c>
      <c r="AC4" s="93" t="b">
        <v>0</v>
      </c>
      <c r="AD4" s="93" t="b">
        <v>0</v>
      </c>
      <c r="AE4" s="93" t="b">
        <v>0</v>
      </c>
      <c r="AF4" s="93" t="b">
        <v>0</v>
      </c>
      <c r="AG4" s="93" t="b">
        <v>0</v>
      </c>
      <c r="AH4" s="93" t="b">
        <v>0</v>
      </c>
      <c r="AI4" s="93" t="b">
        <v>0</v>
      </c>
      <c r="AJ4" s="93" t="b">
        <v>0</v>
      </c>
      <c r="AK4" s="93" t="b">
        <v>0</v>
      </c>
      <c r="AL4" s="93" t="b">
        <v>0</v>
      </c>
      <c r="AM4" s="93" t="b">
        <v>0</v>
      </c>
      <c r="AN4" s="93" t="b">
        <v>0</v>
      </c>
      <c r="AO4" s="93" t="b">
        <v>0</v>
      </c>
      <c r="AP4" s="93" t="b">
        <v>0</v>
      </c>
      <c r="AQ4" s="92"/>
      <c r="AR4" s="92"/>
      <c r="AS4" s="92"/>
      <c r="AT4" s="91"/>
    </row>
    <row r="5" spans="1:46" ht="12.95" customHeight="1" x14ac:dyDescent="0.2">
      <c r="A5" s="97">
        <v>36238</v>
      </c>
      <c r="B5" s="92" t="s">
        <v>177</v>
      </c>
      <c r="C5" s="92" t="s">
        <v>176</v>
      </c>
      <c r="D5" s="92" t="s">
        <v>43</v>
      </c>
      <c r="E5" s="92" t="s">
        <v>526</v>
      </c>
      <c r="F5" s="92"/>
      <c r="G5" s="92"/>
      <c r="H5" s="96">
        <v>42803.272916666661</v>
      </c>
      <c r="I5" s="96">
        <v>42803.366666666661</v>
      </c>
      <c r="J5" s="95">
        <v>135</v>
      </c>
      <c r="K5" s="95">
        <v>6</v>
      </c>
      <c r="L5" s="94">
        <v>3.2000000000000002E-3</v>
      </c>
      <c r="M5" s="92" t="s">
        <v>596</v>
      </c>
      <c r="N5" s="92" t="s">
        <v>22</v>
      </c>
      <c r="O5" s="92" t="s">
        <v>510</v>
      </c>
      <c r="P5" s="92" t="s">
        <v>225</v>
      </c>
      <c r="Q5" s="92"/>
      <c r="R5" s="92" t="s">
        <v>23</v>
      </c>
      <c r="S5" s="92" t="s">
        <v>24</v>
      </c>
      <c r="T5" s="92" t="s">
        <v>24</v>
      </c>
      <c r="U5" s="92" t="s">
        <v>516</v>
      </c>
      <c r="V5" s="92"/>
      <c r="W5" s="92" t="s">
        <v>27</v>
      </c>
      <c r="X5" s="92" t="s">
        <v>595</v>
      </c>
      <c r="Y5" s="92" t="s">
        <v>594</v>
      </c>
      <c r="Z5" s="92"/>
      <c r="AA5" s="92"/>
      <c r="AB5" s="92" t="s">
        <v>482</v>
      </c>
      <c r="AC5" s="93" t="b">
        <v>0</v>
      </c>
      <c r="AD5" s="93" t="b">
        <v>0</v>
      </c>
      <c r="AE5" s="93" t="b">
        <v>0</v>
      </c>
      <c r="AF5" s="93" t="b">
        <v>0</v>
      </c>
      <c r="AG5" s="93" t="b">
        <v>0</v>
      </c>
      <c r="AH5" s="93" t="b">
        <v>0</v>
      </c>
      <c r="AI5" s="93" t="b">
        <v>0</v>
      </c>
      <c r="AJ5" s="93" t="b">
        <v>0</v>
      </c>
      <c r="AK5" s="93" t="b">
        <v>0</v>
      </c>
      <c r="AL5" s="93" t="b">
        <v>0</v>
      </c>
      <c r="AM5" s="93" t="b">
        <v>0</v>
      </c>
      <c r="AN5" s="93" t="b">
        <v>0</v>
      </c>
      <c r="AO5" s="93" t="b">
        <v>0</v>
      </c>
      <c r="AP5" s="93" t="b">
        <v>0</v>
      </c>
      <c r="AQ5" s="92"/>
      <c r="AR5" s="92"/>
      <c r="AS5" s="92"/>
      <c r="AT5" s="91"/>
    </row>
    <row r="6" spans="1:46" ht="12.95" hidden="1" customHeight="1" x14ac:dyDescent="0.2">
      <c r="A6" s="97">
        <v>36239</v>
      </c>
      <c r="B6" s="92" t="s">
        <v>68</v>
      </c>
      <c r="C6" s="92" t="s">
        <v>67</v>
      </c>
      <c r="D6" s="92" t="s">
        <v>28</v>
      </c>
      <c r="E6" s="92" t="s">
        <v>479</v>
      </c>
      <c r="F6" s="92"/>
      <c r="G6" s="92"/>
      <c r="H6" s="96">
        <v>42806.904166666667</v>
      </c>
      <c r="I6" s="96">
        <v>42806.931250000001</v>
      </c>
      <c r="J6" s="95">
        <v>39</v>
      </c>
      <c r="K6" s="95">
        <v>0</v>
      </c>
      <c r="L6" s="94">
        <v>0</v>
      </c>
      <c r="M6" s="92" t="s">
        <v>593</v>
      </c>
      <c r="N6" s="92" t="s">
        <v>22</v>
      </c>
      <c r="O6" s="92" t="s">
        <v>510</v>
      </c>
      <c r="P6" s="92" t="s">
        <v>44</v>
      </c>
      <c r="Q6" s="92"/>
      <c r="R6" s="92" t="s">
        <v>24</v>
      </c>
      <c r="S6" s="92" t="s">
        <v>24</v>
      </c>
      <c r="T6" s="92" t="s">
        <v>24</v>
      </c>
      <c r="U6" s="92"/>
      <c r="V6" s="92"/>
      <c r="W6" s="92" t="s">
        <v>70</v>
      </c>
      <c r="X6" s="92"/>
      <c r="Y6" s="92"/>
      <c r="Z6" s="92"/>
      <c r="AA6" s="92"/>
      <c r="AB6" s="92" t="s">
        <v>482</v>
      </c>
      <c r="AC6" s="93" t="b">
        <v>0</v>
      </c>
      <c r="AD6" s="93" t="b">
        <v>0</v>
      </c>
      <c r="AE6" s="93" t="b">
        <v>0</v>
      </c>
      <c r="AF6" s="93" t="b">
        <v>0</v>
      </c>
      <c r="AG6" s="93" t="b">
        <v>0</v>
      </c>
      <c r="AH6" s="93" t="b">
        <v>0</v>
      </c>
      <c r="AI6" s="93" t="b">
        <v>0</v>
      </c>
      <c r="AJ6" s="93" t="b">
        <v>0</v>
      </c>
      <c r="AK6" s="93" t="b">
        <v>0</v>
      </c>
      <c r="AL6" s="93" t="b">
        <v>0</v>
      </c>
      <c r="AM6" s="93" t="b">
        <v>0</v>
      </c>
      <c r="AN6" s="93" t="b">
        <v>0</v>
      </c>
      <c r="AO6" s="93" t="b">
        <v>0</v>
      </c>
      <c r="AP6" s="93" t="b">
        <v>0</v>
      </c>
      <c r="AQ6" s="92"/>
      <c r="AR6" s="92"/>
      <c r="AS6" s="92"/>
      <c r="AT6" s="91"/>
    </row>
    <row r="7" spans="1:46" ht="12.95" customHeight="1" x14ac:dyDescent="0.2">
      <c r="A7" s="97">
        <v>36240</v>
      </c>
      <c r="B7" s="92" t="s">
        <v>588</v>
      </c>
      <c r="C7" s="92" t="s">
        <v>592</v>
      </c>
      <c r="D7" s="92" t="s">
        <v>43</v>
      </c>
      <c r="E7" s="92" t="s">
        <v>591</v>
      </c>
      <c r="F7" s="92"/>
      <c r="G7" s="92"/>
      <c r="H7" s="96">
        <v>42807.163194444445</v>
      </c>
      <c r="I7" s="96">
        <v>42807.664583333331</v>
      </c>
      <c r="J7" s="95">
        <v>722</v>
      </c>
      <c r="K7" s="95">
        <v>0</v>
      </c>
      <c r="L7" s="94">
        <v>0</v>
      </c>
      <c r="M7" s="92" t="s">
        <v>590</v>
      </c>
      <c r="N7" s="92" t="s">
        <v>22</v>
      </c>
      <c r="O7" s="92" t="s">
        <v>510</v>
      </c>
      <c r="P7" s="92" t="s">
        <v>347</v>
      </c>
      <c r="Q7" s="92"/>
      <c r="R7" s="92" t="s">
        <v>24</v>
      </c>
      <c r="S7" s="92" t="s">
        <v>24</v>
      </c>
      <c r="T7" s="92" t="s">
        <v>24</v>
      </c>
      <c r="U7" s="92" t="s">
        <v>516</v>
      </c>
      <c r="V7" s="92" t="s">
        <v>508</v>
      </c>
      <c r="W7" s="92" t="s">
        <v>27</v>
      </c>
      <c r="X7" s="92" t="s">
        <v>589</v>
      </c>
      <c r="Y7" s="92" t="s">
        <v>588</v>
      </c>
      <c r="Z7" s="92"/>
      <c r="AA7" s="92"/>
      <c r="AB7" s="92" t="s">
        <v>482</v>
      </c>
      <c r="AC7" s="93" t="b">
        <v>0</v>
      </c>
      <c r="AD7" s="93" t="b">
        <v>0</v>
      </c>
      <c r="AE7" s="93" t="b">
        <v>0</v>
      </c>
      <c r="AF7" s="93" t="b">
        <v>0</v>
      </c>
      <c r="AG7" s="93" t="b">
        <v>1</v>
      </c>
      <c r="AH7" s="93" t="b">
        <v>0</v>
      </c>
      <c r="AI7" s="93" t="b">
        <v>0</v>
      </c>
      <c r="AJ7" s="93" t="b">
        <v>0</v>
      </c>
      <c r="AK7" s="93" t="b">
        <v>0</v>
      </c>
      <c r="AL7" s="93" t="b">
        <v>0</v>
      </c>
      <c r="AM7" s="93" t="b">
        <v>0</v>
      </c>
      <c r="AN7" s="93" t="b">
        <v>0</v>
      </c>
      <c r="AO7" s="93" t="b">
        <v>0</v>
      </c>
      <c r="AP7" s="93" t="b">
        <v>0</v>
      </c>
      <c r="AQ7" s="92"/>
      <c r="AR7" s="92"/>
      <c r="AS7" s="92"/>
      <c r="AT7" s="91" t="s">
        <v>587</v>
      </c>
    </row>
    <row r="8" spans="1:46" ht="12.95" customHeight="1" x14ac:dyDescent="0.2">
      <c r="A8" s="97">
        <v>36241</v>
      </c>
      <c r="B8" s="92" t="s">
        <v>586</v>
      </c>
      <c r="C8" s="92" t="s">
        <v>585</v>
      </c>
      <c r="D8" s="92" t="s">
        <v>512</v>
      </c>
      <c r="E8" s="92" t="s">
        <v>479</v>
      </c>
      <c r="F8" s="92"/>
      <c r="G8" s="92"/>
      <c r="H8" s="96">
        <v>42811.333333333328</v>
      </c>
      <c r="I8" s="96">
        <v>42812.681944444441</v>
      </c>
      <c r="J8" s="95">
        <v>1942</v>
      </c>
      <c r="K8" s="95">
        <v>0</v>
      </c>
      <c r="L8" s="94">
        <v>0</v>
      </c>
      <c r="M8" s="92" t="s">
        <v>584</v>
      </c>
      <c r="N8" s="92" t="s">
        <v>22</v>
      </c>
      <c r="O8" s="92" t="s">
        <v>510</v>
      </c>
      <c r="P8" s="92" t="s">
        <v>81</v>
      </c>
      <c r="Q8" s="92"/>
      <c r="R8" s="92" t="s">
        <v>24</v>
      </c>
      <c r="S8" s="92" t="s">
        <v>24</v>
      </c>
      <c r="T8" s="92" t="s">
        <v>24</v>
      </c>
      <c r="U8" s="92" t="s">
        <v>509</v>
      </c>
      <c r="V8" s="92" t="s">
        <v>508</v>
      </c>
      <c r="W8" s="92" t="s">
        <v>27</v>
      </c>
      <c r="X8" s="92" t="s">
        <v>583</v>
      </c>
      <c r="Y8" s="92" t="s">
        <v>582</v>
      </c>
      <c r="Z8" s="92"/>
      <c r="AA8" s="92"/>
      <c r="AB8" s="92" t="s">
        <v>482</v>
      </c>
      <c r="AC8" s="93" t="b">
        <v>0</v>
      </c>
      <c r="AD8" s="93" t="b">
        <v>0</v>
      </c>
      <c r="AE8" s="93" t="b">
        <v>0</v>
      </c>
      <c r="AF8" s="93" t="b">
        <v>0</v>
      </c>
      <c r="AG8" s="93" t="b">
        <v>0</v>
      </c>
      <c r="AH8" s="93" t="b">
        <v>0</v>
      </c>
      <c r="AI8" s="93" t="b">
        <v>0</v>
      </c>
      <c r="AJ8" s="93" t="b">
        <v>0</v>
      </c>
      <c r="AK8" s="93" t="b">
        <v>0</v>
      </c>
      <c r="AL8" s="93" t="b">
        <v>0</v>
      </c>
      <c r="AM8" s="93" t="b">
        <v>0</v>
      </c>
      <c r="AN8" s="93" t="b">
        <v>0</v>
      </c>
      <c r="AO8" s="93" t="b">
        <v>0</v>
      </c>
      <c r="AP8" s="93" t="b">
        <v>0</v>
      </c>
      <c r="AQ8" s="92"/>
      <c r="AR8" s="92"/>
      <c r="AS8" s="92"/>
      <c r="AT8" s="91" t="s">
        <v>581</v>
      </c>
    </row>
    <row r="9" spans="1:46" ht="12.95" customHeight="1" x14ac:dyDescent="0.2">
      <c r="A9" s="97">
        <v>36242</v>
      </c>
      <c r="B9" s="92" t="s">
        <v>533</v>
      </c>
      <c r="C9" s="92" t="s">
        <v>532</v>
      </c>
      <c r="D9" s="92" t="s">
        <v>28</v>
      </c>
      <c r="E9" s="92" t="s">
        <v>488</v>
      </c>
      <c r="F9" s="92"/>
      <c r="G9" s="92"/>
      <c r="H9" s="96">
        <v>42820.220138888886</v>
      </c>
      <c r="I9" s="96">
        <v>42820.220231481479</v>
      </c>
      <c r="J9" s="95">
        <v>0</v>
      </c>
      <c r="K9" s="95">
        <v>0</v>
      </c>
      <c r="L9" s="94">
        <v>0</v>
      </c>
      <c r="M9" s="92" t="s">
        <v>580</v>
      </c>
      <c r="N9" s="92" t="s">
        <v>22</v>
      </c>
      <c r="O9" s="92" t="s">
        <v>477</v>
      </c>
      <c r="P9" s="92" t="s">
        <v>60</v>
      </c>
      <c r="Q9" s="92" t="s">
        <v>476</v>
      </c>
      <c r="R9" s="92" t="s">
        <v>24</v>
      </c>
      <c r="S9" s="92" t="s">
        <v>24</v>
      </c>
      <c r="T9" s="92" t="s">
        <v>24</v>
      </c>
      <c r="U9" s="92"/>
      <c r="V9" s="92"/>
      <c r="W9" s="92" t="s">
        <v>27</v>
      </c>
      <c r="X9" s="92"/>
      <c r="Y9" s="92"/>
      <c r="Z9" s="92"/>
      <c r="AA9" s="92"/>
      <c r="AB9" s="92" t="s">
        <v>475</v>
      </c>
      <c r="AC9" s="93" t="b">
        <v>0</v>
      </c>
      <c r="AD9" s="93" t="b">
        <v>0</v>
      </c>
      <c r="AE9" s="93" t="b">
        <v>0</v>
      </c>
      <c r="AF9" s="93" t="b">
        <v>0</v>
      </c>
      <c r="AG9" s="93" t="b">
        <v>0</v>
      </c>
      <c r="AH9" s="93" t="b">
        <v>0</v>
      </c>
      <c r="AI9" s="93" t="b">
        <v>0</v>
      </c>
      <c r="AJ9" s="93" t="b">
        <v>0</v>
      </c>
      <c r="AK9" s="93" t="b">
        <v>0</v>
      </c>
      <c r="AL9" s="93" t="b">
        <v>0</v>
      </c>
      <c r="AM9" s="93" t="b">
        <v>0</v>
      </c>
      <c r="AN9" s="93" t="b">
        <v>0</v>
      </c>
      <c r="AO9" s="93" t="b">
        <v>0</v>
      </c>
      <c r="AP9" s="93" t="b">
        <v>0</v>
      </c>
      <c r="AQ9" s="92"/>
      <c r="AR9" s="92"/>
      <c r="AS9" s="92"/>
      <c r="AT9" s="91" t="s">
        <v>579</v>
      </c>
    </row>
    <row r="10" spans="1:46" ht="12.95" customHeight="1" x14ac:dyDescent="0.2">
      <c r="A10" s="97">
        <v>36243</v>
      </c>
      <c r="B10" s="92" t="s">
        <v>522</v>
      </c>
      <c r="C10" s="92" t="s">
        <v>527</v>
      </c>
      <c r="D10" s="92" t="s">
        <v>43</v>
      </c>
      <c r="E10" s="92" t="s">
        <v>526</v>
      </c>
      <c r="F10" s="92"/>
      <c r="G10" s="92"/>
      <c r="H10" s="96">
        <v>42823.495833333334</v>
      </c>
      <c r="I10" s="96">
        <v>42825.75277777778</v>
      </c>
      <c r="J10" s="95">
        <v>3250</v>
      </c>
      <c r="K10" s="95">
        <v>0</v>
      </c>
      <c r="L10" s="94">
        <v>0</v>
      </c>
      <c r="M10" s="92" t="s">
        <v>578</v>
      </c>
      <c r="N10" s="92" t="s">
        <v>22</v>
      </c>
      <c r="O10" s="92" t="s">
        <v>510</v>
      </c>
      <c r="P10" s="92" t="s">
        <v>347</v>
      </c>
      <c r="Q10" s="92"/>
      <c r="R10" s="92" t="s">
        <v>24</v>
      </c>
      <c r="S10" s="92" t="s">
        <v>24</v>
      </c>
      <c r="T10" s="92" t="s">
        <v>24</v>
      </c>
      <c r="U10" s="92" t="s">
        <v>516</v>
      </c>
      <c r="V10" s="92" t="s">
        <v>508</v>
      </c>
      <c r="W10" s="92" t="s">
        <v>27</v>
      </c>
      <c r="X10" s="92" t="s">
        <v>577</v>
      </c>
      <c r="Y10" s="92" t="s">
        <v>576</v>
      </c>
      <c r="Z10" s="92"/>
      <c r="AA10" s="92" t="s">
        <v>519</v>
      </c>
      <c r="AB10" s="92" t="s">
        <v>482</v>
      </c>
      <c r="AC10" s="93" t="b">
        <v>0</v>
      </c>
      <c r="AD10" s="93" t="b">
        <v>0</v>
      </c>
      <c r="AE10" s="93" t="b">
        <v>0</v>
      </c>
      <c r="AF10" s="93" t="b">
        <v>0</v>
      </c>
      <c r="AG10" s="93" t="b">
        <v>1</v>
      </c>
      <c r="AH10" s="93" t="b">
        <v>0</v>
      </c>
      <c r="AI10" s="93" t="b">
        <v>0</v>
      </c>
      <c r="AJ10" s="93" t="b">
        <v>0</v>
      </c>
      <c r="AK10" s="93" t="b">
        <v>0</v>
      </c>
      <c r="AL10" s="93" t="b">
        <v>0</v>
      </c>
      <c r="AM10" s="93" t="b">
        <v>0</v>
      </c>
      <c r="AN10" s="93" t="b">
        <v>0</v>
      </c>
      <c r="AO10" s="93" t="b">
        <v>0</v>
      </c>
      <c r="AP10" s="93" t="b">
        <v>0</v>
      </c>
      <c r="AQ10" s="92"/>
      <c r="AR10" s="92"/>
      <c r="AS10" s="92"/>
      <c r="AT10" s="91" t="s">
        <v>575</v>
      </c>
    </row>
    <row r="11" spans="1:46" ht="12.95" customHeight="1" x14ac:dyDescent="0.2">
      <c r="A11" s="97">
        <v>36313</v>
      </c>
      <c r="B11" s="92" t="s">
        <v>350</v>
      </c>
      <c r="C11" s="92" t="s">
        <v>349</v>
      </c>
      <c r="D11" s="92" t="s">
        <v>21</v>
      </c>
      <c r="E11" s="92" t="s">
        <v>574</v>
      </c>
      <c r="F11" s="92"/>
      <c r="G11" s="92"/>
      <c r="H11" s="96">
        <v>42828.281944444439</v>
      </c>
      <c r="I11" s="96">
        <v>42828.290277777778</v>
      </c>
      <c r="J11" s="95">
        <v>12</v>
      </c>
      <c r="K11" s="95">
        <v>171</v>
      </c>
      <c r="L11" s="94">
        <v>9.1200000000000003E-2</v>
      </c>
      <c r="M11" s="92" t="s">
        <v>573</v>
      </c>
      <c r="N11" s="92" t="s">
        <v>22</v>
      </c>
      <c r="O11" s="92" t="s">
        <v>493</v>
      </c>
      <c r="P11" s="92" t="s">
        <v>39</v>
      </c>
      <c r="Q11" s="92"/>
      <c r="R11" s="92" t="s">
        <v>24</v>
      </c>
      <c r="S11" s="92" t="s">
        <v>24</v>
      </c>
      <c r="T11" s="92" t="s">
        <v>23</v>
      </c>
      <c r="U11" s="92"/>
      <c r="V11" s="92"/>
      <c r="W11" s="92" t="s">
        <v>27</v>
      </c>
      <c r="X11" s="92"/>
      <c r="Y11" s="92"/>
      <c r="Z11" s="92"/>
      <c r="AA11" s="92"/>
      <c r="AB11" s="92" t="s">
        <v>482</v>
      </c>
      <c r="AC11" s="93" t="b">
        <v>0</v>
      </c>
      <c r="AD11" s="93" t="b">
        <v>0</v>
      </c>
      <c r="AE11" s="93" t="b">
        <v>0</v>
      </c>
      <c r="AF11" s="93" t="b">
        <v>0</v>
      </c>
      <c r="AG11" s="93" t="b">
        <v>0</v>
      </c>
      <c r="AH11" s="93" t="b">
        <v>0</v>
      </c>
      <c r="AI11" s="93" t="b">
        <v>0</v>
      </c>
      <c r="AJ11" s="93" t="b">
        <v>0</v>
      </c>
      <c r="AK11" s="93" t="b">
        <v>0</v>
      </c>
      <c r="AL11" s="93" t="b">
        <v>0</v>
      </c>
      <c r="AM11" s="93" t="b">
        <v>0</v>
      </c>
      <c r="AN11" s="93" t="b">
        <v>0</v>
      </c>
      <c r="AO11" s="93" t="b">
        <v>0</v>
      </c>
      <c r="AP11" s="93" t="b">
        <v>0</v>
      </c>
      <c r="AQ11" s="92"/>
      <c r="AR11" s="92"/>
      <c r="AS11" s="92"/>
      <c r="AT11" s="91"/>
    </row>
    <row r="12" spans="1:46" ht="12.95" customHeight="1" x14ac:dyDescent="0.2">
      <c r="A12" s="97">
        <v>36314</v>
      </c>
      <c r="B12" s="92" t="s">
        <v>572</v>
      </c>
      <c r="C12" s="92" t="s">
        <v>571</v>
      </c>
      <c r="D12" s="92" t="s">
        <v>512</v>
      </c>
      <c r="E12" s="92" t="s">
        <v>488</v>
      </c>
      <c r="F12" s="92"/>
      <c r="G12" s="92"/>
      <c r="H12" s="96">
        <v>42831.743750000001</v>
      </c>
      <c r="I12" s="96">
        <v>42831.773611111108</v>
      </c>
      <c r="J12" s="95">
        <v>43</v>
      </c>
      <c r="K12" s="95">
        <v>0</v>
      </c>
      <c r="L12" s="94">
        <v>0</v>
      </c>
      <c r="M12" s="92" t="s">
        <v>570</v>
      </c>
      <c r="N12" s="92" t="s">
        <v>22</v>
      </c>
      <c r="O12" s="92" t="s">
        <v>510</v>
      </c>
      <c r="P12" s="92" t="s">
        <v>225</v>
      </c>
      <c r="Q12" s="92"/>
      <c r="R12" s="92" t="s">
        <v>23</v>
      </c>
      <c r="S12" s="92" t="s">
        <v>24</v>
      </c>
      <c r="T12" s="92" t="s">
        <v>24</v>
      </c>
      <c r="U12" s="92"/>
      <c r="V12" s="92"/>
      <c r="W12" s="92" t="s">
        <v>27</v>
      </c>
      <c r="X12" s="92"/>
      <c r="Y12" s="92"/>
      <c r="Z12" s="92"/>
      <c r="AA12" s="92"/>
      <c r="AB12" s="92" t="s">
        <v>482</v>
      </c>
      <c r="AC12" s="93" t="b">
        <v>0</v>
      </c>
      <c r="AD12" s="93" t="b">
        <v>0</v>
      </c>
      <c r="AE12" s="93" t="b">
        <v>0</v>
      </c>
      <c r="AF12" s="93" t="b">
        <v>0</v>
      </c>
      <c r="AG12" s="93" t="b">
        <v>0</v>
      </c>
      <c r="AH12" s="93" t="b">
        <v>0</v>
      </c>
      <c r="AI12" s="93" t="b">
        <v>0</v>
      </c>
      <c r="AJ12" s="93" t="b">
        <v>0</v>
      </c>
      <c r="AK12" s="93" t="b">
        <v>0</v>
      </c>
      <c r="AL12" s="93" t="b">
        <v>0</v>
      </c>
      <c r="AM12" s="93" t="b">
        <v>0</v>
      </c>
      <c r="AN12" s="93" t="b">
        <v>0</v>
      </c>
      <c r="AO12" s="93" t="b">
        <v>0</v>
      </c>
      <c r="AP12" s="93" t="b">
        <v>0</v>
      </c>
      <c r="AQ12" s="92"/>
      <c r="AR12" s="92"/>
      <c r="AS12" s="92"/>
      <c r="AT12" s="91"/>
    </row>
    <row r="13" spans="1:46" ht="12.95" customHeight="1" x14ac:dyDescent="0.2">
      <c r="A13" s="97">
        <v>36370</v>
      </c>
      <c r="B13" s="92" t="s">
        <v>481</v>
      </c>
      <c r="C13" s="92" t="s">
        <v>480</v>
      </c>
      <c r="D13" s="92" t="s">
        <v>28</v>
      </c>
      <c r="E13" s="92" t="s">
        <v>479</v>
      </c>
      <c r="F13" s="92"/>
      <c r="G13" s="92"/>
      <c r="H13" s="96">
        <v>42834.182638888888</v>
      </c>
      <c r="I13" s="96">
        <v>42834.18273148148</v>
      </c>
      <c r="J13" s="95">
        <v>0</v>
      </c>
      <c r="K13" s="95">
        <v>0</v>
      </c>
      <c r="L13" s="94">
        <v>0</v>
      </c>
      <c r="M13" s="92" t="s">
        <v>569</v>
      </c>
      <c r="N13" s="92" t="s">
        <v>22</v>
      </c>
      <c r="O13" s="92" t="s">
        <v>477</v>
      </c>
      <c r="P13" s="92" t="s">
        <v>60</v>
      </c>
      <c r="Q13" s="92" t="s">
        <v>476</v>
      </c>
      <c r="R13" s="92" t="s">
        <v>24</v>
      </c>
      <c r="S13" s="92" t="s">
        <v>24</v>
      </c>
      <c r="T13" s="92" t="s">
        <v>24</v>
      </c>
      <c r="U13" s="92"/>
      <c r="V13" s="92"/>
      <c r="W13" s="92" t="s">
        <v>27</v>
      </c>
      <c r="X13" s="92"/>
      <c r="Y13" s="92"/>
      <c r="Z13" s="92"/>
      <c r="AA13" s="92"/>
      <c r="AB13" s="92" t="s">
        <v>475</v>
      </c>
      <c r="AC13" s="93" t="b">
        <v>0</v>
      </c>
      <c r="AD13" s="93" t="b">
        <v>0</v>
      </c>
      <c r="AE13" s="93" t="b">
        <v>0</v>
      </c>
      <c r="AF13" s="93" t="b">
        <v>0</v>
      </c>
      <c r="AG13" s="93" t="b">
        <v>0</v>
      </c>
      <c r="AH13" s="93" t="b">
        <v>0</v>
      </c>
      <c r="AI13" s="93" t="b">
        <v>0</v>
      </c>
      <c r="AJ13" s="93" t="b">
        <v>0</v>
      </c>
      <c r="AK13" s="93" t="b">
        <v>0</v>
      </c>
      <c r="AL13" s="93" t="b">
        <v>0</v>
      </c>
      <c r="AM13" s="93" t="b">
        <v>0</v>
      </c>
      <c r="AN13" s="93" t="b">
        <v>0</v>
      </c>
      <c r="AO13" s="93" t="b">
        <v>0</v>
      </c>
      <c r="AP13" s="93" t="b">
        <v>0</v>
      </c>
      <c r="AQ13" s="92"/>
      <c r="AR13" s="92"/>
      <c r="AS13" s="92"/>
      <c r="AT13" s="91"/>
    </row>
    <row r="14" spans="1:46" ht="12.95" customHeight="1" x14ac:dyDescent="0.2">
      <c r="A14" s="97">
        <v>36370</v>
      </c>
      <c r="B14" s="92" t="s">
        <v>68</v>
      </c>
      <c r="C14" s="92" t="s">
        <v>67</v>
      </c>
      <c r="D14" s="92" t="s">
        <v>28</v>
      </c>
      <c r="E14" s="92" t="s">
        <v>479</v>
      </c>
      <c r="F14" s="92"/>
      <c r="G14" s="92"/>
      <c r="H14" s="96">
        <v>42834.182638888888</v>
      </c>
      <c r="I14" s="96">
        <v>42834.25277777778</v>
      </c>
      <c r="J14" s="95">
        <v>101</v>
      </c>
      <c r="K14" s="95">
        <v>0</v>
      </c>
      <c r="L14" s="94">
        <v>0</v>
      </c>
      <c r="M14" s="92" t="s">
        <v>569</v>
      </c>
      <c r="N14" s="92" t="s">
        <v>22</v>
      </c>
      <c r="O14" s="92" t="s">
        <v>477</v>
      </c>
      <c r="P14" s="92" t="s">
        <v>60</v>
      </c>
      <c r="Q14" s="92" t="s">
        <v>476</v>
      </c>
      <c r="R14" s="92" t="s">
        <v>24</v>
      </c>
      <c r="S14" s="92" t="s">
        <v>24</v>
      </c>
      <c r="T14" s="92" t="s">
        <v>24</v>
      </c>
      <c r="U14" s="92"/>
      <c r="V14" s="92"/>
      <c r="W14" s="92" t="s">
        <v>27</v>
      </c>
      <c r="X14" s="92"/>
      <c r="Y14" s="92"/>
      <c r="Z14" s="92"/>
      <c r="AA14" s="92"/>
      <c r="AB14" s="92" t="s">
        <v>482</v>
      </c>
      <c r="AC14" s="93" t="b">
        <v>0</v>
      </c>
      <c r="AD14" s="93" t="b">
        <v>0</v>
      </c>
      <c r="AE14" s="93" t="b">
        <v>0</v>
      </c>
      <c r="AF14" s="93" t="b">
        <v>0</v>
      </c>
      <c r="AG14" s="93" t="b">
        <v>0</v>
      </c>
      <c r="AH14" s="93" t="b">
        <v>0</v>
      </c>
      <c r="AI14" s="93" t="b">
        <v>0</v>
      </c>
      <c r="AJ14" s="93" t="b">
        <v>0</v>
      </c>
      <c r="AK14" s="93" t="b">
        <v>0</v>
      </c>
      <c r="AL14" s="93" t="b">
        <v>0</v>
      </c>
      <c r="AM14" s="93" t="b">
        <v>0</v>
      </c>
      <c r="AN14" s="93" t="b">
        <v>0</v>
      </c>
      <c r="AO14" s="93" t="b">
        <v>0</v>
      </c>
      <c r="AP14" s="93" t="b">
        <v>0</v>
      </c>
      <c r="AQ14" s="92"/>
      <c r="AR14" s="92"/>
      <c r="AS14" s="92"/>
      <c r="AT14" s="91"/>
    </row>
    <row r="15" spans="1:46" ht="12.95" customHeight="1" x14ac:dyDescent="0.2">
      <c r="A15" s="97">
        <v>36449</v>
      </c>
      <c r="B15" s="92" t="s">
        <v>522</v>
      </c>
      <c r="C15" s="92" t="s">
        <v>527</v>
      </c>
      <c r="D15" s="92" t="s">
        <v>43</v>
      </c>
      <c r="E15" s="92" t="s">
        <v>526</v>
      </c>
      <c r="F15" s="92"/>
      <c r="G15" s="92"/>
      <c r="H15" s="96">
        <v>42864.59375</v>
      </c>
      <c r="I15" s="96">
        <v>42872.59097222222</v>
      </c>
      <c r="J15" s="95">
        <v>11516</v>
      </c>
      <c r="K15" s="95">
        <v>0</v>
      </c>
      <c r="L15" s="94">
        <v>0</v>
      </c>
      <c r="M15" s="92" t="s">
        <v>568</v>
      </c>
      <c r="N15" s="92" t="s">
        <v>22</v>
      </c>
      <c r="O15" s="92" t="s">
        <v>510</v>
      </c>
      <c r="P15" s="92" t="s">
        <v>347</v>
      </c>
      <c r="Q15" s="92"/>
      <c r="R15" s="92" t="s">
        <v>24</v>
      </c>
      <c r="S15" s="92" t="s">
        <v>24</v>
      </c>
      <c r="T15" s="92" t="s">
        <v>24</v>
      </c>
      <c r="U15" s="92"/>
      <c r="V15" s="92"/>
      <c r="W15" s="92" t="s">
        <v>27</v>
      </c>
      <c r="X15" s="92"/>
      <c r="Y15" s="92"/>
      <c r="Z15" s="92"/>
      <c r="AA15" s="92"/>
      <c r="AB15" s="92" t="s">
        <v>482</v>
      </c>
      <c r="AC15" s="93" t="b">
        <v>0</v>
      </c>
      <c r="AD15" s="93" t="b">
        <v>0</v>
      </c>
      <c r="AE15" s="93" t="b">
        <v>0</v>
      </c>
      <c r="AF15" s="93" t="b">
        <v>0</v>
      </c>
      <c r="AG15" s="93" t="b">
        <v>0</v>
      </c>
      <c r="AH15" s="93" t="b">
        <v>0</v>
      </c>
      <c r="AI15" s="93" t="b">
        <v>0</v>
      </c>
      <c r="AJ15" s="93" t="b">
        <v>0</v>
      </c>
      <c r="AK15" s="93" t="b">
        <v>0</v>
      </c>
      <c r="AL15" s="93" t="b">
        <v>0</v>
      </c>
      <c r="AM15" s="93" t="b">
        <v>0</v>
      </c>
      <c r="AN15" s="93" t="b">
        <v>0</v>
      </c>
      <c r="AO15" s="93" t="b">
        <v>0</v>
      </c>
      <c r="AP15" s="93" t="b">
        <v>0</v>
      </c>
      <c r="AQ15" s="92"/>
      <c r="AR15" s="92"/>
      <c r="AS15" s="92"/>
      <c r="AT15" s="91"/>
    </row>
    <row r="16" spans="1:46" ht="12.95" hidden="1" customHeight="1" x14ac:dyDescent="0.2">
      <c r="A16" s="97">
        <v>36450</v>
      </c>
      <c r="B16" s="92" t="s">
        <v>354</v>
      </c>
      <c r="C16" s="92" t="s">
        <v>353</v>
      </c>
      <c r="D16" s="92" t="s">
        <v>21</v>
      </c>
      <c r="E16" s="92" t="s">
        <v>567</v>
      </c>
      <c r="F16" s="92"/>
      <c r="G16" s="92"/>
      <c r="H16" s="96">
        <v>42881.420138888891</v>
      </c>
      <c r="I16" s="96">
        <v>42881.443749999999</v>
      </c>
      <c r="J16" s="95">
        <v>34</v>
      </c>
      <c r="K16" s="95">
        <v>329</v>
      </c>
      <c r="L16" s="94">
        <v>0.17560000000000001</v>
      </c>
      <c r="M16" s="92" t="s">
        <v>566</v>
      </c>
      <c r="N16" s="92" t="s">
        <v>22</v>
      </c>
      <c r="O16" s="92" t="s">
        <v>499</v>
      </c>
      <c r="P16" s="92"/>
      <c r="Q16" s="92"/>
      <c r="R16" s="92" t="s">
        <v>24</v>
      </c>
      <c r="S16" s="92" t="s">
        <v>24</v>
      </c>
      <c r="T16" s="92" t="s">
        <v>24</v>
      </c>
      <c r="U16" s="92"/>
      <c r="V16" s="92"/>
      <c r="W16" s="92" t="s">
        <v>91</v>
      </c>
      <c r="X16" s="92"/>
      <c r="Y16" s="92"/>
      <c r="Z16" s="92"/>
      <c r="AA16" s="92"/>
      <c r="AB16" s="92" t="s">
        <v>482</v>
      </c>
      <c r="AC16" s="93" t="b">
        <v>0</v>
      </c>
      <c r="AD16" s="93" t="b">
        <v>0</v>
      </c>
      <c r="AE16" s="93" t="b">
        <v>0</v>
      </c>
      <c r="AF16" s="93" t="b">
        <v>0</v>
      </c>
      <c r="AG16" s="93" t="b">
        <v>0</v>
      </c>
      <c r="AH16" s="93" t="b">
        <v>0</v>
      </c>
      <c r="AI16" s="93" t="b">
        <v>0</v>
      </c>
      <c r="AJ16" s="93" t="b">
        <v>0</v>
      </c>
      <c r="AK16" s="93" t="b">
        <v>0</v>
      </c>
      <c r="AL16" s="93" t="b">
        <v>0</v>
      </c>
      <c r="AM16" s="93" t="b">
        <v>0</v>
      </c>
      <c r="AN16" s="93" t="b">
        <v>0</v>
      </c>
      <c r="AO16" s="93" t="b">
        <v>0</v>
      </c>
      <c r="AP16" s="93" t="b">
        <v>0</v>
      </c>
      <c r="AQ16" s="92"/>
      <c r="AR16" s="92"/>
      <c r="AS16" s="92"/>
      <c r="AT16" s="91"/>
    </row>
    <row r="17" spans="1:46" ht="12.95" hidden="1" customHeight="1" x14ac:dyDescent="0.2">
      <c r="A17" s="97">
        <v>36451</v>
      </c>
      <c r="B17" s="92" t="s">
        <v>542</v>
      </c>
      <c r="C17" s="92" t="s">
        <v>541</v>
      </c>
      <c r="D17" s="92" t="s">
        <v>28</v>
      </c>
      <c r="E17" s="92" t="s">
        <v>479</v>
      </c>
      <c r="F17" s="92"/>
      <c r="G17" s="92"/>
      <c r="H17" s="96">
        <v>42886.25</v>
      </c>
      <c r="I17" s="96">
        <v>42886.329166666663</v>
      </c>
      <c r="J17" s="95">
        <v>114</v>
      </c>
      <c r="K17" s="95">
        <v>0</v>
      </c>
      <c r="L17" s="95"/>
      <c r="M17" s="92" t="s">
        <v>565</v>
      </c>
      <c r="N17" s="92" t="s">
        <v>22</v>
      </c>
      <c r="O17" s="92" t="s">
        <v>499</v>
      </c>
      <c r="P17" s="92" t="s">
        <v>192</v>
      </c>
      <c r="Q17" s="92"/>
      <c r="R17" s="92" t="s">
        <v>24</v>
      </c>
      <c r="S17" s="92" t="s">
        <v>24</v>
      </c>
      <c r="T17" s="92" t="s">
        <v>24</v>
      </c>
      <c r="U17" s="92"/>
      <c r="V17" s="92"/>
      <c r="W17" s="92" t="s">
        <v>49</v>
      </c>
      <c r="X17" s="92"/>
      <c r="Y17" s="92"/>
      <c r="Z17" s="92"/>
      <c r="AA17" s="92"/>
      <c r="AB17" s="92" t="s">
        <v>482</v>
      </c>
      <c r="AC17" s="93" t="b">
        <v>0</v>
      </c>
      <c r="AD17" s="93" t="b">
        <v>0</v>
      </c>
      <c r="AE17" s="93" t="b">
        <v>0</v>
      </c>
      <c r="AF17" s="93" t="b">
        <v>0</v>
      </c>
      <c r="AG17" s="93" t="b">
        <v>0</v>
      </c>
      <c r="AH17" s="93" t="b">
        <v>0</v>
      </c>
      <c r="AI17" s="93" t="b">
        <v>0</v>
      </c>
      <c r="AJ17" s="93" t="b">
        <v>0</v>
      </c>
      <c r="AK17" s="93" t="b">
        <v>0</v>
      </c>
      <c r="AL17" s="93" t="b">
        <v>0</v>
      </c>
      <c r="AM17" s="93" t="b">
        <v>0</v>
      </c>
      <c r="AN17" s="93" t="b">
        <v>0</v>
      </c>
      <c r="AO17" s="93" t="b">
        <v>0</v>
      </c>
      <c r="AP17" s="93" t="b">
        <v>0</v>
      </c>
      <c r="AQ17" s="92"/>
      <c r="AR17" s="92"/>
      <c r="AS17" s="92"/>
      <c r="AT17" s="91"/>
    </row>
    <row r="18" spans="1:46" ht="12.95" hidden="1" customHeight="1" x14ac:dyDescent="0.2">
      <c r="A18" s="97">
        <v>36619</v>
      </c>
      <c r="B18" s="92" t="s">
        <v>358</v>
      </c>
      <c r="C18" s="92" t="s">
        <v>357</v>
      </c>
      <c r="D18" s="92" t="s">
        <v>43</v>
      </c>
      <c r="E18" s="92" t="s">
        <v>526</v>
      </c>
      <c r="F18" s="92"/>
      <c r="G18" s="92"/>
      <c r="H18" s="96">
        <v>42895.444444444445</v>
      </c>
      <c r="I18" s="96">
        <v>42895.459027777775</v>
      </c>
      <c r="J18" s="95">
        <v>21</v>
      </c>
      <c r="K18" s="95">
        <v>5</v>
      </c>
      <c r="L18" s="94">
        <v>2.7000000000000001E-3</v>
      </c>
      <c r="M18" s="92" t="s">
        <v>564</v>
      </c>
      <c r="N18" s="92" t="s">
        <v>22</v>
      </c>
      <c r="O18" s="92" t="s">
        <v>499</v>
      </c>
      <c r="P18" s="92" t="s">
        <v>563</v>
      </c>
      <c r="Q18" s="92"/>
      <c r="R18" s="92" t="s">
        <v>24</v>
      </c>
      <c r="S18" s="92" t="s">
        <v>24</v>
      </c>
      <c r="T18" s="92" t="s">
        <v>24</v>
      </c>
      <c r="U18" s="92"/>
      <c r="V18" s="92"/>
      <c r="W18" s="92" t="s">
        <v>359</v>
      </c>
      <c r="X18" s="92"/>
      <c r="Y18" s="92"/>
      <c r="Z18" s="92"/>
      <c r="AA18" s="92"/>
      <c r="AB18" s="92" t="s">
        <v>482</v>
      </c>
      <c r="AC18" s="93" t="b">
        <v>0</v>
      </c>
      <c r="AD18" s="93" t="b">
        <v>0</v>
      </c>
      <c r="AE18" s="93" t="b">
        <v>0</v>
      </c>
      <c r="AF18" s="93" t="b">
        <v>0</v>
      </c>
      <c r="AG18" s="93" t="b">
        <v>0</v>
      </c>
      <c r="AH18" s="93" t="b">
        <v>0</v>
      </c>
      <c r="AI18" s="93" t="b">
        <v>0</v>
      </c>
      <c r="AJ18" s="93" t="b">
        <v>0</v>
      </c>
      <c r="AK18" s="93" t="b">
        <v>0</v>
      </c>
      <c r="AL18" s="93" t="b">
        <v>0</v>
      </c>
      <c r="AM18" s="93" t="b">
        <v>0</v>
      </c>
      <c r="AN18" s="93" t="b">
        <v>0</v>
      </c>
      <c r="AO18" s="93" t="b">
        <v>0</v>
      </c>
      <c r="AP18" s="93" t="b">
        <v>0</v>
      </c>
      <c r="AQ18" s="92"/>
      <c r="AR18" s="92"/>
      <c r="AS18" s="92"/>
      <c r="AT18" s="91"/>
    </row>
    <row r="19" spans="1:46" ht="12.95" customHeight="1" x14ac:dyDescent="0.2">
      <c r="A19" s="97">
        <v>36617</v>
      </c>
      <c r="B19" s="92" t="s">
        <v>247</v>
      </c>
      <c r="C19" s="92" t="s">
        <v>246</v>
      </c>
      <c r="D19" s="92" t="s">
        <v>28</v>
      </c>
      <c r="E19" s="92" t="s">
        <v>488</v>
      </c>
      <c r="F19" s="92"/>
      <c r="G19" s="92"/>
      <c r="H19" s="96">
        <v>42906.806250000001</v>
      </c>
      <c r="I19" s="96">
        <v>42906.816666666666</v>
      </c>
      <c r="J19" s="95">
        <v>15</v>
      </c>
      <c r="K19" s="95">
        <v>1053</v>
      </c>
      <c r="L19" s="94">
        <v>0.56189999999999996</v>
      </c>
      <c r="M19" s="92" t="s">
        <v>562</v>
      </c>
      <c r="N19" s="92" t="s">
        <v>22</v>
      </c>
      <c r="O19" s="92" t="s">
        <v>477</v>
      </c>
      <c r="P19" s="92" t="s">
        <v>60</v>
      </c>
      <c r="Q19" s="92" t="s">
        <v>561</v>
      </c>
      <c r="R19" s="92" t="s">
        <v>24</v>
      </c>
      <c r="S19" s="92" t="s">
        <v>24</v>
      </c>
      <c r="T19" s="92" t="s">
        <v>24</v>
      </c>
      <c r="U19" s="92"/>
      <c r="V19" s="92"/>
      <c r="W19" s="92" t="s">
        <v>27</v>
      </c>
      <c r="X19" s="92"/>
      <c r="Y19" s="92"/>
      <c r="Z19" s="92"/>
      <c r="AA19" s="92"/>
      <c r="AB19" s="92" t="s">
        <v>482</v>
      </c>
      <c r="AC19" s="93" t="b">
        <v>0</v>
      </c>
      <c r="AD19" s="93" t="b">
        <v>0</v>
      </c>
      <c r="AE19" s="93" t="b">
        <v>0</v>
      </c>
      <c r="AF19" s="93" t="b">
        <v>0</v>
      </c>
      <c r="AG19" s="93" t="b">
        <v>0</v>
      </c>
      <c r="AH19" s="93" t="b">
        <v>0</v>
      </c>
      <c r="AI19" s="93" t="b">
        <v>0</v>
      </c>
      <c r="AJ19" s="93" t="b">
        <v>0</v>
      </c>
      <c r="AK19" s="93" t="b">
        <v>0</v>
      </c>
      <c r="AL19" s="93" t="b">
        <v>0</v>
      </c>
      <c r="AM19" s="93" t="b">
        <v>0</v>
      </c>
      <c r="AN19" s="93" t="b">
        <v>0</v>
      </c>
      <c r="AO19" s="93" t="b">
        <v>0</v>
      </c>
      <c r="AP19" s="93" t="b">
        <v>0</v>
      </c>
      <c r="AQ19" s="92"/>
      <c r="AR19" s="92"/>
      <c r="AS19" s="92"/>
      <c r="AT19" s="91"/>
    </row>
    <row r="20" spans="1:46" ht="12.95" customHeight="1" x14ac:dyDescent="0.2">
      <c r="A20" s="97">
        <v>36617</v>
      </c>
      <c r="B20" s="92" t="s">
        <v>247</v>
      </c>
      <c r="C20" s="92" t="s">
        <v>246</v>
      </c>
      <c r="D20" s="92" t="s">
        <v>28</v>
      </c>
      <c r="E20" s="92" t="s">
        <v>488</v>
      </c>
      <c r="F20" s="92"/>
      <c r="G20" s="92"/>
      <c r="H20" s="96">
        <v>42906.837500000001</v>
      </c>
      <c r="I20" s="96">
        <v>42906.947916666664</v>
      </c>
      <c r="J20" s="95">
        <v>159</v>
      </c>
      <c r="K20" s="95">
        <v>0</v>
      </c>
      <c r="L20" s="94">
        <v>0</v>
      </c>
      <c r="M20" s="92" t="s">
        <v>562</v>
      </c>
      <c r="N20" s="92" t="s">
        <v>22</v>
      </c>
      <c r="O20" s="92" t="s">
        <v>477</v>
      </c>
      <c r="P20" s="92" t="s">
        <v>60</v>
      </c>
      <c r="Q20" s="92" t="s">
        <v>561</v>
      </c>
      <c r="R20" s="92" t="s">
        <v>24</v>
      </c>
      <c r="S20" s="92" t="s">
        <v>24</v>
      </c>
      <c r="T20" s="92" t="s">
        <v>24</v>
      </c>
      <c r="U20" s="92"/>
      <c r="V20" s="92"/>
      <c r="W20" s="92" t="s">
        <v>27</v>
      </c>
      <c r="X20" s="92"/>
      <c r="Y20" s="92"/>
      <c r="Z20" s="92"/>
      <c r="AA20" s="92"/>
      <c r="AB20" s="92" t="s">
        <v>482</v>
      </c>
      <c r="AC20" s="93" t="b">
        <v>0</v>
      </c>
      <c r="AD20" s="93" t="b">
        <v>0</v>
      </c>
      <c r="AE20" s="93" t="b">
        <v>0</v>
      </c>
      <c r="AF20" s="93" t="b">
        <v>0</v>
      </c>
      <c r="AG20" s="93" t="b">
        <v>0</v>
      </c>
      <c r="AH20" s="93" t="b">
        <v>0</v>
      </c>
      <c r="AI20" s="93" t="b">
        <v>0</v>
      </c>
      <c r="AJ20" s="93" t="b">
        <v>0</v>
      </c>
      <c r="AK20" s="93" t="b">
        <v>0</v>
      </c>
      <c r="AL20" s="93" t="b">
        <v>0</v>
      </c>
      <c r="AM20" s="93" t="b">
        <v>0</v>
      </c>
      <c r="AN20" s="93" t="b">
        <v>0</v>
      </c>
      <c r="AO20" s="93" t="b">
        <v>0</v>
      </c>
      <c r="AP20" s="93" t="b">
        <v>0</v>
      </c>
      <c r="AQ20" s="92"/>
      <c r="AR20" s="92"/>
      <c r="AS20" s="92"/>
      <c r="AT20" s="91"/>
    </row>
    <row r="21" spans="1:46" ht="12.95" customHeight="1" x14ac:dyDescent="0.2">
      <c r="A21" s="97">
        <v>36620</v>
      </c>
      <c r="B21" s="92" t="s">
        <v>560</v>
      </c>
      <c r="C21" s="92" t="s">
        <v>559</v>
      </c>
      <c r="D21" s="92" t="s">
        <v>28</v>
      </c>
      <c r="E21" s="92" t="s">
        <v>488</v>
      </c>
      <c r="F21" s="92"/>
      <c r="G21" s="92"/>
      <c r="H21" s="96">
        <v>42912.390972222223</v>
      </c>
      <c r="I21" s="96">
        <v>42912.391064814816</v>
      </c>
      <c r="J21" s="95">
        <v>0</v>
      </c>
      <c r="K21" s="95">
        <v>0</v>
      </c>
      <c r="L21" s="94">
        <v>0</v>
      </c>
      <c r="M21" s="92" t="s">
        <v>558</v>
      </c>
      <c r="N21" s="92" t="s">
        <v>22</v>
      </c>
      <c r="O21" s="92" t="s">
        <v>477</v>
      </c>
      <c r="P21" s="92" t="s">
        <v>95</v>
      </c>
      <c r="Q21" s="92" t="s">
        <v>557</v>
      </c>
      <c r="R21" s="92" t="s">
        <v>24</v>
      </c>
      <c r="S21" s="92" t="s">
        <v>24</v>
      </c>
      <c r="T21" s="92" t="s">
        <v>24</v>
      </c>
      <c r="U21" s="92"/>
      <c r="V21" s="92"/>
      <c r="W21" s="92" t="s">
        <v>27</v>
      </c>
      <c r="X21" s="92"/>
      <c r="Y21" s="92"/>
      <c r="Z21" s="92"/>
      <c r="AA21" s="92"/>
      <c r="AB21" s="92" t="s">
        <v>475</v>
      </c>
      <c r="AC21" s="93" t="b">
        <v>0</v>
      </c>
      <c r="AD21" s="93" t="b">
        <v>0</v>
      </c>
      <c r="AE21" s="93" t="b">
        <v>0</v>
      </c>
      <c r="AF21" s="93" t="b">
        <v>0</v>
      </c>
      <c r="AG21" s="93" t="b">
        <v>0</v>
      </c>
      <c r="AH21" s="93" t="b">
        <v>0</v>
      </c>
      <c r="AI21" s="93" t="b">
        <v>0</v>
      </c>
      <c r="AJ21" s="93" t="b">
        <v>0</v>
      </c>
      <c r="AK21" s="93" t="b">
        <v>0</v>
      </c>
      <c r="AL21" s="93" t="b">
        <v>0</v>
      </c>
      <c r="AM21" s="93" t="b">
        <v>0</v>
      </c>
      <c r="AN21" s="93" t="b">
        <v>0</v>
      </c>
      <c r="AO21" s="93" t="b">
        <v>0</v>
      </c>
      <c r="AP21" s="93" t="b">
        <v>0</v>
      </c>
      <c r="AQ21" s="92"/>
      <c r="AR21" s="92"/>
      <c r="AS21" s="92"/>
      <c r="AT21" s="91"/>
    </row>
    <row r="22" spans="1:46" ht="12.95" customHeight="1" x14ac:dyDescent="0.2">
      <c r="A22" s="97">
        <v>36699</v>
      </c>
      <c r="B22" s="92" t="s">
        <v>556</v>
      </c>
      <c r="C22" s="92" t="s">
        <v>555</v>
      </c>
      <c r="D22" s="92" t="s">
        <v>28</v>
      </c>
      <c r="E22" s="92" t="s">
        <v>488</v>
      </c>
      <c r="F22" s="92"/>
      <c r="G22" s="92"/>
      <c r="H22" s="96">
        <v>42934.377083333333</v>
      </c>
      <c r="I22" s="96">
        <v>42934.377175925925</v>
      </c>
      <c r="J22" s="95">
        <v>0</v>
      </c>
      <c r="K22" s="95">
        <v>0</v>
      </c>
      <c r="L22" s="95"/>
      <c r="M22" s="92" t="s">
        <v>554</v>
      </c>
      <c r="N22" s="92" t="s">
        <v>22</v>
      </c>
      <c r="O22" s="92" t="s">
        <v>477</v>
      </c>
      <c r="P22" s="92" t="s">
        <v>553</v>
      </c>
      <c r="Q22" s="92" t="s">
        <v>552</v>
      </c>
      <c r="R22" s="92" t="s">
        <v>24</v>
      </c>
      <c r="S22" s="92" t="s">
        <v>24</v>
      </c>
      <c r="T22" s="92" t="s">
        <v>24</v>
      </c>
      <c r="U22" s="92"/>
      <c r="V22" s="92"/>
      <c r="W22" s="92" t="s">
        <v>27</v>
      </c>
      <c r="X22" s="92"/>
      <c r="Y22" s="92"/>
      <c r="Z22" s="92"/>
      <c r="AA22" s="92"/>
      <c r="AB22" s="92" t="s">
        <v>475</v>
      </c>
      <c r="AC22" s="93" t="b">
        <v>0</v>
      </c>
      <c r="AD22" s="93" t="b">
        <v>0</v>
      </c>
      <c r="AE22" s="93" t="b">
        <v>0</v>
      </c>
      <c r="AF22" s="93" t="b">
        <v>0</v>
      </c>
      <c r="AG22" s="93" t="b">
        <v>0</v>
      </c>
      <c r="AH22" s="93" t="b">
        <v>0</v>
      </c>
      <c r="AI22" s="93" t="b">
        <v>0</v>
      </c>
      <c r="AJ22" s="93" t="b">
        <v>0</v>
      </c>
      <c r="AK22" s="93" t="b">
        <v>0</v>
      </c>
      <c r="AL22" s="93" t="b">
        <v>0</v>
      </c>
      <c r="AM22" s="93" t="b">
        <v>0</v>
      </c>
      <c r="AN22" s="93" t="b">
        <v>0</v>
      </c>
      <c r="AO22" s="93" t="b">
        <v>0</v>
      </c>
      <c r="AP22" s="93" t="b">
        <v>0</v>
      </c>
      <c r="AQ22" s="92"/>
      <c r="AR22" s="92"/>
      <c r="AS22" s="92"/>
      <c r="AT22" s="91"/>
    </row>
    <row r="23" spans="1:46" ht="12.95" customHeight="1" x14ac:dyDescent="0.2">
      <c r="A23" s="97">
        <v>36700</v>
      </c>
      <c r="B23" s="92" t="s">
        <v>364</v>
      </c>
      <c r="C23" s="92" t="s">
        <v>363</v>
      </c>
      <c r="D23" s="92" t="s">
        <v>43</v>
      </c>
      <c r="E23" s="92" t="s">
        <v>551</v>
      </c>
      <c r="F23" s="92"/>
      <c r="G23" s="92"/>
      <c r="H23" s="96">
        <v>42942.455555555556</v>
      </c>
      <c r="I23" s="96">
        <v>42942.456944444442</v>
      </c>
      <c r="J23" s="95">
        <v>2</v>
      </c>
      <c r="K23" s="95">
        <v>11</v>
      </c>
      <c r="L23" s="94">
        <v>5.8999999999999999E-3</v>
      </c>
      <c r="M23" s="92" t="s">
        <v>550</v>
      </c>
      <c r="N23" s="92" t="s">
        <v>22</v>
      </c>
      <c r="O23" s="92" t="s">
        <v>493</v>
      </c>
      <c r="P23" s="92" t="s">
        <v>39</v>
      </c>
      <c r="Q23" s="92" t="s">
        <v>549</v>
      </c>
      <c r="R23" s="92" t="s">
        <v>24</v>
      </c>
      <c r="S23" s="92" t="s">
        <v>24</v>
      </c>
      <c r="T23" s="92" t="s">
        <v>23</v>
      </c>
      <c r="U23" s="92"/>
      <c r="V23" s="92"/>
      <c r="W23" s="92" t="s">
        <v>27</v>
      </c>
      <c r="X23" s="92"/>
      <c r="Y23" s="92"/>
      <c r="Z23" s="92"/>
      <c r="AA23" s="92"/>
      <c r="AB23" s="92" t="s">
        <v>482</v>
      </c>
      <c r="AC23" s="93" t="b">
        <v>0</v>
      </c>
      <c r="AD23" s="93" t="b">
        <v>0</v>
      </c>
      <c r="AE23" s="93" t="b">
        <v>0</v>
      </c>
      <c r="AF23" s="93" t="b">
        <v>0</v>
      </c>
      <c r="AG23" s="93" t="b">
        <v>0</v>
      </c>
      <c r="AH23" s="93" t="b">
        <v>0</v>
      </c>
      <c r="AI23" s="93" t="b">
        <v>0</v>
      </c>
      <c r="AJ23" s="93" t="b">
        <v>0</v>
      </c>
      <c r="AK23" s="93" t="b">
        <v>0</v>
      </c>
      <c r="AL23" s="93" t="b">
        <v>0</v>
      </c>
      <c r="AM23" s="93" t="b">
        <v>0</v>
      </c>
      <c r="AN23" s="93" t="b">
        <v>0</v>
      </c>
      <c r="AO23" s="93" t="b">
        <v>0</v>
      </c>
      <c r="AP23" s="93" t="b">
        <v>0</v>
      </c>
      <c r="AQ23" s="92"/>
      <c r="AR23" s="92"/>
      <c r="AS23" s="92"/>
      <c r="AT23" s="91"/>
    </row>
    <row r="24" spans="1:46" ht="12.95" customHeight="1" x14ac:dyDescent="0.2">
      <c r="A24" s="97">
        <v>36784</v>
      </c>
      <c r="B24" s="92" t="s">
        <v>548</v>
      </c>
      <c r="C24" s="92" t="s">
        <v>547</v>
      </c>
      <c r="D24" s="92" t="s">
        <v>28</v>
      </c>
      <c r="E24" s="92" t="s">
        <v>488</v>
      </c>
      <c r="F24" s="92"/>
      <c r="G24" s="92"/>
      <c r="H24" s="96">
        <v>42958.908333333333</v>
      </c>
      <c r="I24" s="96">
        <v>42958.919444444444</v>
      </c>
      <c r="J24" s="95">
        <v>16</v>
      </c>
      <c r="K24" s="95">
        <v>0</v>
      </c>
      <c r="L24" s="94">
        <v>0</v>
      </c>
      <c r="M24" s="92" t="s">
        <v>546</v>
      </c>
      <c r="N24" s="92" t="s">
        <v>22</v>
      </c>
      <c r="O24" s="92" t="s">
        <v>477</v>
      </c>
      <c r="P24" s="92" t="s">
        <v>60</v>
      </c>
      <c r="Q24" s="92" t="s">
        <v>476</v>
      </c>
      <c r="R24" s="92" t="s">
        <v>24</v>
      </c>
      <c r="S24" s="92" t="s">
        <v>24</v>
      </c>
      <c r="T24" s="92" t="s">
        <v>24</v>
      </c>
      <c r="U24" s="92"/>
      <c r="V24" s="92"/>
      <c r="W24" s="92" t="s">
        <v>27</v>
      </c>
      <c r="X24" s="92"/>
      <c r="Y24" s="92"/>
      <c r="Z24" s="92"/>
      <c r="AA24" s="92"/>
      <c r="AB24" s="92" t="s">
        <v>482</v>
      </c>
      <c r="AC24" s="93" t="b">
        <v>0</v>
      </c>
      <c r="AD24" s="93" t="b">
        <v>0</v>
      </c>
      <c r="AE24" s="93" t="b">
        <v>0</v>
      </c>
      <c r="AF24" s="93" t="b">
        <v>0</v>
      </c>
      <c r="AG24" s="93" t="b">
        <v>0</v>
      </c>
      <c r="AH24" s="93" t="b">
        <v>0</v>
      </c>
      <c r="AI24" s="93" t="b">
        <v>0</v>
      </c>
      <c r="AJ24" s="93" t="b">
        <v>0</v>
      </c>
      <c r="AK24" s="93" t="b">
        <v>0</v>
      </c>
      <c r="AL24" s="93" t="b">
        <v>0</v>
      </c>
      <c r="AM24" s="93" t="b">
        <v>0</v>
      </c>
      <c r="AN24" s="93" t="b">
        <v>0</v>
      </c>
      <c r="AO24" s="93" t="b">
        <v>0</v>
      </c>
      <c r="AP24" s="93" t="b">
        <v>0</v>
      </c>
      <c r="AQ24" s="92"/>
      <c r="AR24" s="92"/>
      <c r="AS24" s="92"/>
      <c r="AT24" s="91"/>
    </row>
    <row r="25" spans="1:46" ht="12.95" hidden="1" customHeight="1" x14ac:dyDescent="0.2">
      <c r="A25" s="97">
        <v>36787</v>
      </c>
      <c r="B25" s="92" t="s">
        <v>452</v>
      </c>
      <c r="C25" s="92" t="s">
        <v>451</v>
      </c>
      <c r="D25" s="92" t="s">
        <v>21</v>
      </c>
      <c r="E25" s="92" t="s">
        <v>537</v>
      </c>
      <c r="F25" s="92"/>
      <c r="G25" s="92"/>
      <c r="H25" s="96">
        <v>42958.909722222219</v>
      </c>
      <c r="I25" s="96">
        <v>42959.012499999997</v>
      </c>
      <c r="J25" s="95">
        <v>148</v>
      </c>
      <c r="K25" s="95">
        <v>14</v>
      </c>
      <c r="L25" s="94">
        <v>7.4999999999999997E-3</v>
      </c>
      <c r="M25" s="92" t="s">
        <v>545</v>
      </c>
      <c r="N25" s="92" t="s">
        <v>22</v>
      </c>
      <c r="O25" s="92" t="s">
        <v>33</v>
      </c>
      <c r="P25" s="92" t="s">
        <v>33</v>
      </c>
      <c r="Q25" s="92" t="s">
        <v>544</v>
      </c>
      <c r="R25" s="92" t="s">
        <v>24</v>
      </c>
      <c r="S25" s="92" t="s">
        <v>24</v>
      </c>
      <c r="T25" s="92" t="s">
        <v>24</v>
      </c>
      <c r="U25" s="92"/>
      <c r="V25" s="92"/>
      <c r="W25" s="92" t="s">
        <v>91</v>
      </c>
      <c r="X25" s="92"/>
      <c r="Y25" s="92"/>
      <c r="Z25" s="92"/>
      <c r="AA25" s="92"/>
      <c r="AB25" s="92" t="s">
        <v>482</v>
      </c>
      <c r="AC25" s="93" t="b">
        <v>0</v>
      </c>
      <c r="AD25" s="93" t="b">
        <v>0</v>
      </c>
      <c r="AE25" s="93" t="b">
        <v>0</v>
      </c>
      <c r="AF25" s="93" t="b">
        <v>0</v>
      </c>
      <c r="AG25" s="93" t="b">
        <v>0</v>
      </c>
      <c r="AH25" s="93" t="b">
        <v>0</v>
      </c>
      <c r="AI25" s="93" t="b">
        <v>0</v>
      </c>
      <c r="AJ25" s="93" t="b">
        <v>0</v>
      </c>
      <c r="AK25" s="93" t="b">
        <v>0</v>
      </c>
      <c r="AL25" s="93" t="b">
        <v>0</v>
      </c>
      <c r="AM25" s="93" t="b">
        <v>0</v>
      </c>
      <c r="AN25" s="93" t="b">
        <v>0</v>
      </c>
      <c r="AO25" s="93" t="b">
        <v>0</v>
      </c>
      <c r="AP25" s="93" t="b">
        <v>0</v>
      </c>
      <c r="AQ25" s="92"/>
      <c r="AR25" s="92"/>
      <c r="AS25" s="92"/>
      <c r="AT25" s="91"/>
    </row>
    <row r="26" spans="1:46" ht="12.95" customHeight="1" x14ac:dyDescent="0.2">
      <c r="A26" s="97">
        <v>36785</v>
      </c>
      <c r="B26" s="92" t="s">
        <v>112</v>
      </c>
      <c r="C26" s="92" t="s">
        <v>111</v>
      </c>
      <c r="D26" s="92" t="s">
        <v>28</v>
      </c>
      <c r="E26" s="92" t="s">
        <v>488</v>
      </c>
      <c r="F26" s="92"/>
      <c r="G26" s="92"/>
      <c r="H26" s="96">
        <v>42958.936111111107</v>
      </c>
      <c r="I26" s="96">
        <v>42958.936203703699</v>
      </c>
      <c r="J26" s="95">
        <v>0</v>
      </c>
      <c r="K26" s="95">
        <v>0</v>
      </c>
      <c r="L26" s="94">
        <v>0</v>
      </c>
      <c r="M26" s="92" t="s">
        <v>543</v>
      </c>
      <c r="N26" s="92" t="s">
        <v>22</v>
      </c>
      <c r="O26" s="92" t="s">
        <v>477</v>
      </c>
      <c r="P26" s="92" t="s">
        <v>60</v>
      </c>
      <c r="Q26" s="92" t="s">
        <v>476</v>
      </c>
      <c r="R26" s="92" t="s">
        <v>24</v>
      </c>
      <c r="S26" s="92" t="s">
        <v>24</v>
      </c>
      <c r="T26" s="92" t="s">
        <v>24</v>
      </c>
      <c r="U26" s="92"/>
      <c r="V26" s="92"/>
      <c r="W26" s="92" t="s">
        <v>27</v>
      </c>
      <c r="X26" s="92"/>
      <c r="Y26" s="92"/>
      <c r="Z26" s="92"/>
      <c r="AA26" s="92"/>
      <c r="AB26" s="92" t="s">
        <v>475</v>
      </c>
      <c r="AC26" s="93" t="b">
        <v>0</v>
      </c>
      <c r="AD26" s="93" t="b">
        <v>0</v>
      </c>
      <c r="AE26" s="93" t="b">
        <v>0</v>
      </c>
      <c r="AF26" s="93" t="b">
        <v>0</v>
      </c>
      <c r="AG26" s="93" t="b">
        <v>0</v>
      </c>
      <c r="AH26" s="93" t="b">
        <v>0</v>
      </c>
      <c r="AI26" s="93" t="b">
        <v>0</v>
      </c>
      <c r="AJ26" s="93" t="b">
        <v>0</v>
      </c>
      <c r="AK26" s="93" t="b">
        <v>0</v>
      </c>
      <c r="AL26" s="93" t="b">
        <v>0</v>
      </c>
      <c r="AM26" s="93" t="b">
        <v>0</v>
      </c>
      <c r="AN26" s="93" t="b">
        <v>0</v>
      </c>
      <c r="AO26" s="93" t="b">
        <v>0</v>
      </c>
      <c r="AP26" s="93" t="b">
        <v>0</v>
      </c>
      <c r="AQ26" s="92"/>
      <c r="AR26" s="92"/>
      <c r="AS26" s="92"/>
      <c r="AT26" s="91"/>
    </row>
    <row r="27" spans="1:46" ht="12.95" customHeight="1" x14ac:dyDescent="0.2">
      <c r="A27" s="97">
        <v>36788</v>
      </c>
      <c r="B27" s="92" t="s">
        <v>542</v>
      </c>
      <c r="C27" s="92" t="s">
        <v>541</v>
      </c>
      <c r="D27" s="92" t="s">
        <v>28</v>
      </c>
      <c r="E27" s="92" t="s">
        <v>479</v>
      </c>
      <c r="F27" s="92"/>
      <c r="G27" s="92"/>
      <c r="H27" s="96">
        <v>42968.561805555553</v>
      </c>
      <c r="I27" s="96">
        <v>42968.666666666664</v>
      </c>
      <c r="J27" s="95">
        <v>151</v>
      </c>
      <c r="K27" s="95">
        <v>0</v>
      </c>
      <c r="L27" s="94">
        <v>0</v>
      </c>
      <c r="M27" s="92" t="s">
        <v>540</v>
      </c>
      <c r="N27" s="92" t="s">
        <v>22</v>
      </c>
      <c r="O27" s="92" t="s">
        <v>499</v>
      </c>
      <c r="P27" s="92" t="s">
        <v>48</v>
      </c>
      <c r="Q27" s="92"/>
      <c r="R27" s="92" t="s">
        <v>24</v>
      </c>
      <c r="S27" s="92" t="s">
        <v>24</v>
      </c>
      <c r="T27" s="92" t="s">
        <v>24</v>
      </c>
      <c r="U27" s="92"/>
      <c r="V27" s="92"/>
      <c r="W27" s="92" t="s">
        <v>27</v>
      </c>
      <c r="X27" s="92"/>
      <c r="Y27" s="92"/>
      <c r="Z27" s="92"/>
      <c r="AA27" s="92"/>
      <c r="AB27" s="92" t="s">
        <v>482</v>
      </c>
      <c r="AC27" s="93" t="b">
        <v>0</v>
      </c>
      <c r="AD27" s="93" t="b">
        <v>0</v>
      </c>
      <c r="AE27" s="93" t="b">
        <v>0</v>
      </c>
      <c r="AF27" s="93" t="b">
        <v>0</v>
      </c>
      <c r="AG27" s="93" t="b">
        <v>0</v>
      </c>
      <c r="AH27" s="93" t="b">
        <v>0</v>
      </c>
      <c r="AI27" s="93" t="b">
        <v>0</v>
      </c>
      <c r="AJ27" s="93" t="b">
        <v>0</v>
      </c>
      <c r="AK27" s="93" t="b">
        <v>0</v>
      </c>
      <c r="AL27" s="93" t="b">
        <v>0</v>
      </c>
      <c r="AM27" s="93" t="b">
        <v>0</v>
      </c>
      <c r="AN27" s="93" t="b">
        <v>0</v>
      </c>
      <c r="AO27" s="93" t="b">
        <v>0</v>
      </c>
      <c r="AP27" s="93" t="b">
        <v>0</v>
      </c>
      <c r="AQ27" s="92"/>
      <c r="AR27" s="92"/>
      <c r="AS27" s="92"/>
      <c r="AT27" s="91"/>
    </row>
    <row r="28" spans="1:46" ht="12.95" customHeight="1" x14ac:dyDescent="0.2">
      <c r="A28" s="97">
        <v>36789</v>
      </c>
      <c r="B28" s="92" t="s">
        <v>126</v>
      </c>
      <c r="C28" s="92" t="s">
        <v>125</v>
      </c>
      <c r="D28" s="92" t="s">
        <v>43</v>
      </c>
      <c r="E28" s="92" t="s">
        <v>518</v>
      </c>
      <c r="F28" s="92"/>
      <c r="G28" s="92"/>
      <c r="H28" s="96">
        <v>42979.495138888888</v>
      </c>
      <c r="I28" s="96">
        <v>42979.516666666663</v>
      </c>
      <c r="J28" s="95">
        <v>31</v>
      </c>
      <c r="K28" s="95">
        <v>7</v>
      </c>
      <c r="L28" s="94">
        <v>3.7000000000000002E-3</v>
      </c>
      <c r="M28" s="92" t="s">
        <v>539</v>
      </c>
      <c r="N28" s="92" t="s">
        <v>22</v>
      </c>
      <c r="O28" s="92" t="s">
        <v>499</v>
      </c>
      <c r="P28" s="92" t="s">
        <v>48</v>
      </c>
      <c r="Q28" s="92"/>
      <c r="R28" s="92" t="s">
        <v>24</v>
      </c>
      <c r="S28" s="92" t="s">
        <v>24</v>
      </c>
      <c r="T28" s="92" t="s">
        <v>24</v>
      </c>
      <c r="U28" s="92"/>
      <c r="V28" s="92"/>
      <c r="W28" s="92" t="s">
        <v>27</v>
      </c>
      <c r="X28" s="92"/>
      <c r="Y28" s="92"/>
      <c r="Z28" s="92"/>
      <c r="AA28" s="92"/>
      <c r="AB28" s="92" t="s">
        <v>482</v>
      </c>
      <c r="AC28" s="93" t="b">
        <v>0</v>
      </c>
      <c r="AD28" s="93" t="b">
        <v>0</v>
      </c>
      <c r="AE28" s="93" t="b">
        <v>0</v>
      </c>
      <c r="AF28" s="93" t="b">
        <v>0</v>
      </c>
      <c r="AG28" s="93" t="b">
        <v>0</v>
      </c>
      <c r="AH28" s="93" t="b">
        <v>0</v>
      </c>
      <c r="AI28" s="93" t="b">
        <v>0</v>
      </c>
      <c r="AJ28" s="93" t="b">
        <v>0</v>
      </c>
      <c r="AK28" s="93" t="b">
        <v>0</v>
      </c>
      <c r="AL28" s="93" t="b">
        <v>0</v>
      </c>
      <c r="AM28" s="93" t="b">
        <v>0</v>
      </c>
      <c r="AN28" s="93" t="b">
        <v>0</v>
      </c>
      <c r="AO28" s="93" t="b">
        <v>0</v>
      </c>
      <c r="AP28" s="93" t="b">
        <v>0</v>
      </c>
      <c r="AQ28" s="92"/>
      <c r="AR28" s="92"/>
      <c r="AS28" s="92"/>
      <c r="AT28" s="91"/>
    </row>
    <row r="29" spans="1:46" ht="12.95" customHeight="1" x14ac:dyDescent="0.2">
      <c r="A29" s="97">
        <v>36790</v>
      </c>
      <c r="B29" s="92" t="s">
        <v>131</v>
      </c>
      <c r="C29" s="92" t="s">
        <v>130</v>
      </c>
      <c r="D29" s="92" t="s">
        <v>28</v>
      </c>
      <c r="E29" s="92" t="s">
        <v>488</v>
      </c>
      <c r="F29" s="92"/>
      <c r="G29" s="92"/>
      <c r="H29" s="96">
        <v>42984.018749999996</v>
      </c>
      <c r="I29" s="96">
        <v>42984.018749999996</v>
      </c>
      <c r="J29" s="95">
        <v>0</v>
      </c>
      <c r="K29" s="95">
        <v>0</v>
      </c>
      <c r="L29" s="94">
        <v>0</v>
      </c>
      <c r="M29" s="92" t="s">
        <v>538</v>
      </c>
      <c r="N29" s="92" t="s">
        <v>22</v>
      </c>
      <c r="O29" s="92" t="s">
        <v>477</v>
      </c>
      <c r="P29" s="92" t="s">
        <v>60</v>
      </c>
      <c r="Q29" s="92" t="s">
        <v>476</v>
      </c>
      <c r="R29" s="92" t="s">
        <v>24</v>
      </c>
      <c r="S29" s="92" t="s">
        <v>24</v>
      </c>
      <c r="T29" s="92" t="s">
        <v>24</v>
      </c>
      <c r="U29" s="92"/>
      <c r="V29" s="92"/>
      <c r="W29" s="92" t="s">
        <v>27</v>
      </c>
      <c r="X29" s="92"/>
      <c r="Y29" s="92"/>
      <c r="Z29" s="92"/>
      <c r="AA29" s="92"/>
      <c r="AB29" s="92" t="s">
        <v>475</v>
      </c>
      <c r="AC29" s="93" t="b">
        <v>0</v>
      </c>
      <c r="AD29" s="93" t="b">
        <v>0</v>
      </c>
      <c r="AE29" s="93" t="b">
        <v>0</v>
      </c>
      <c r="AF29" s="93" t="b">
        <v>0</v>
      </c>
      <c r="AG29" s="93" t="b">
        <v>0</v>
      </c>
      <c r="AH29" s="93" t="b">
        <v>0</v>
      </c>
      <c r="AI29" s="93" t="b">
        <v>0</v>
      </c>
      <c r="AJ29" s="93" t="b">
        <v>0</v>
      </c>
      <c r="AK29" s="93" t="b">
        <v>0</v>
      </c>
      <c r="AL29" s="93" t="b">
        <v>0</v>
      </c>
      <c r="AM29" s="93" t="b">
        <v>0</v>
      </c>
      <c r="AN29" s="93" t="b">
        <v>0</v>
      </c>
      <c r="AO29" s="93" t="b">
        <v>0</v>
      </c>
      <c r="AP29" s="93" t="b">
        <v>0</v>
      </c>
      <c r="AQ29" s="92"/>
      <c r="AR29" s="92"/>
      <c r="AS29" s="92"/>
      <c r="AT29" s="91"/>
    </row>
    <row r="30" spans="1:46" ht="12.95" customHeight="1" x14ac:dyDescent="0.2">
      <c r="A30" s="97">
        <v>36791</v>
      </c>
      <c r="B30" s="92" t="s">
        <v>457</v>
      </c>
      <c r="C30" s="92" t="s">
        <v>456</v>
      </c>
      <c r="D30" s="92" t="s">
        <v>21</v>
      </c>
      <c r="E30" s="92" t="s">
        <v>537</v>
      </c>
      <c r="F30" s="92"/>
      <c r="G30" s="92"/>
      <c r="H30" s="96">
        <v>42995.460416666661</v>
      </c>
      <c r="I30" s="96">
        <v>42995.468055555553</v>
      </c>
      <c r="J30" s="95">
        <v>11</v>
      </c>
      <c r="K30" s="95">
        <v>113</v>
      </c>
      <c r="L30" s="94">
        <v>6.0299999999999999E-2</v>
      </c>
      <c r="M30" s="92" t="s">
        <v>536</v>
      </c>
      <c r="N30" s="92" t="s">
        <v>22</v>
      </c>
      <c r="O30" s="92" t="s">
        <v>493</v>
      </c>
      <c r="P30" s="92" t="s">
        <v>458</v>
      </c>
      <c r="Q30" s="92"/>
      <c r="R30" s="92" t="s">
        <v>24</v>
      </c>
      <c r="S30" s="92" t="s">
        <v>24</v>
      </c>
      <c r="T30" s="92" t="s">
        <v>24</v>
      </c>
      <c r="U30" s="92"/>
      <c r="V30" s="92"/>
      <c r="W30" s="92" t="s">
        <v>27</v>
      </c>
      <c r="X30" s="92"/>
      <c r="Y30" s="92"/>
      <c r="Z30" s="92"/>
      <c r="AA30" s="92"/>
      <c r="AB30" s="92" t="s">
        <v>482</v>
      </c>
      <c r="AC30" s="93" t="b">
        <v>0</v>
      </c>
      <c r="AD30" s="93" t="b">
        <v>0</v>
      </c>
      <c r="AE30" s="93" t="b">
        <v>0</v>
      </c>
      <c r="AF30" s="93" t="b">
        <v>0</v>
      </c>
      <c r="AG30" s="93" t="b">
        <v>0</v>
      </c>
      <c r="AH30" s="93" t="b">
        <v>0</v>
      </c>
      <c r="AI30" s="93" t="b">
        <v>0</v>
      </c>
      <c r="AJ30" s="93" t="b">
        <v>0</v>
      </c>
      <c r="AK30" s="93" t="b">
        <v>0</v>
      </c>
      <c r="AL30" s="93" t="b">
        <v>0</v>
      </c>
      <c r="AM30" s="93" t="b">
        <v>0</v>
      </c>
      <c r="AN30" s="93" t="b">
        <v>0</v>
      </c>
      <c r="AO30" s="93" t="b">
        <v>0</v>
      </c>
      <c r="AP30" s="93" t="b">
        <v>0</v>
      </c>
      <c r="AQ30" s="92"/>
      <c r="AR30" s="92"/>
      <c r="AS30" s="92"/>
      <c r="AT30" s="91"/>
    </row>
    <row r="31" spans="1:46" ht="12.95" customHeight="1" x14ac:dyDescent="0.2">
      <c r="A31" s="97">
        <v>36792</v>
      </c>
      <c r="B31" s="92" t="s">
        <v>461</v>
      </c>
      <c r="C31" s="92" t="s">
        <v>460</v>
      </c>
      <c r="D31" s="92" t="s">
        <v>28</v>
      </c>
      <c r="E31" s="92" t="s">
        <v>488</v>
      </c>
      <c r="F31" s="92"/>
      <c r="G31" s="92"/>
      <c r="H31" s="96">
        <v>43001.197222222218</v>
      </c>
      <c r="I31" s="96">
        <v>43001.200694444444</v>
      </c>
      <c r="J31" s="95">
        <v>5</v>
      </c>
      <c r="K31" s="95">
        <v>8</v>
      </c>
      <c r="L31" s="94">
        <v>4.3E-3</v>
      </c>
      <c r="M31" s="92" t="s">
        <v>535</v>
      </c>
      <c r="N31" s="92" t="s">
        <v>22</v>
      </c>
      <c r="O31" s="92" t="s">
        <v>477</v>
      </c>
      <c r="P31" s="92" t="s">
        <v>60</v>
      </c>
      <c r="Q31" s="92" t="s">
        <v>476</v>
      </c>
      <c r="R31" s="92" t="s">
        <v>24</v>
      </c>
      <c r="S31" s="92" t="s">
        <v>24</v>
      </c>
      <c r="T31" s="92" t="s">
        <v>24</v>
      </c>
      <c r="U31" s="92"/>
      <c r="V31" s="92"/>
      <c r="W31" s="92" t="s">
        <v>27</v>
      </c>
      <c r="X31" s="92"/>
      <c r="Y31" s="92"/>
      <c r="Z31" s="92"/>
      <c r="AA31" s="92"/>
      <c r="AB31" s="92" t="s">
        <v>482</v>
      </c>
      <c r="AC31" s="93" t="b">
        <v>0</v>
      </c>
      <c r="AD31" s="93" t="b">
        <v>0</v>
      </c>
      <c r="AE31" s="93" t="b">
        <v>0</v>
      </c>
      <c r="AF31" s="93" t="b">
        <v>0</v>
      </c>
      <c r="AG31" s="93" t="b">
        <v>0</v>
      </c>
      <c r="AH31" s="93" t="b">
        <v>0</v>
      </c>
      <c r="AI31" s="93" t="b">
        <v>0</v>
      </c>
      <c r="AJ31" s="93" t="b">
        <v>0</v>
      </c>
      <c r="AK31" s="93" t="b">
        <v>0</v>
      </c>
      <c r="AL31" s="93" t="b">
        <v>0</v>
      </c>
      <c r="AM31" s="93" t="b">
        <v>0</v>
      </c>
      <c r="AN31" s="93" t="b">
        <v>0</v>
      </c>
      <c r="AO31" s="93" t="b">
        <v>0</v>
      </c>
      <c r="AP31" s="93" t="b">
        <v>0</v>
      </c>
      <c r="AQ31" s="92"/>
      <c r="AR31" s="92"/>
      <c r="AS31" s="92"/>
      <c r="AT31" s="91"/>
    </row>
    <row r="32" spans="1:46" ht="12.95" customHeight="1" x14ac:dyDescent="0.2">
      <c r="A32" s="97">
        <v>36793</v>
      </c>
      <c r="B32" s="92" t="s">
        <v>464</v>
      </c>
      <c r="C32" s="92" t="s">
        <v>463</v>
      </c>
      <c r="D32" s="92" t="s">
        <v>28</v>
      </c>
      <c r="E32" s="92" t="s">
        <v>488</v>
      </c>
      <c r="F32" s="92"/>
      <c r="G32" s="92"/>
      <c r="H32" s="96">
        <v>43001.620833333334</v>
      </c>
      <c r="I32" s="96">
        <v>43001.65625</v>
      </c>
      <c r="J32" s="95">
        <v>51</v>
      </c>
      <c r="K32" s="95">
        <v>477</v>
      </c>
      <c r="L32" s="94">
        <v>0.2545</v>
      </c>
      <c r="M32" s="92" t="s">
        <v>534</v>
      </c>
      <c r="N32" s="92" t="s">
        <v>22</v>
      </c>
      <c r="O32" s="92" t="s">
        <v>510</v>
      </c>
      <c r="P32" s="92" t="s">
        <v>225</v>
      </c>
      <c r="Q32" s="92"/>
      <c r="R32" s="92" t="s">
        <v>23</v>
      </c>
      <c r="S32" s="92" t="s">
        <v>23</v>
      </c>
      <c r="T32" s="92" t="s">
        <v>24</v>
      </c>
      <c r="U32" s="92"/>
      <c r="V32" s="92"/>
      <c r="W32" s="92" t="s">
        <v>27</v>
      </c>
      <c r="X32" s="92" t="s">
        <v>520</v>
      </c>
      <c r="Y32" s="92" t="s">
        <v>464</v>
      </c>
      <c r="Z32" s="92"/>
      <c r="AA32" s="92"/>
      <c r="AB32" s="92" t="s">
        <v>482</v>
      </c>
      <c r="AC32" s="93" t="b">
        <v>0</v>
      </c>
      <c r="AD32" s="93" t="b">
        <v>0</v>
      </c>
      <c r="AE32" s="93" t="b">
        <v>0</v>
      </c>
      <c r="AF32" s="93" t="b">
        <v>0</v>
      </c>
      <c r="AG32" s="93" t="b">
        <v>0</v>
      </c>
      <c r="AH32" s="93" t="b">
        <v>0</v>
      </c>
      <c r="AI32" s="93" t="b">
        <v>0</v>
      </c>
      <c r="AJ32" s="93" t="b">
        <v>0</v>
      </c>
      <c r="AK32" s="93" t="b">
        <v>0</v>
      </c>
      <c r="AL32" s="93" t="b">
        <v>0</v>
      </c>
      <c r="AM32" s="93" t="b">
        <v>0</v>
      </c>
      <c r="AN32" s="93" t="b">
        <v>0</v>
      </c>
      <c r="AO32" s="93" t="b">
        <v>0</v>
      </c>
      <c r="AP32" s="93" t="b">
        <v>0</v>
      </c>
      <c r="AQ32" s="92"/>
      <c r="AR32" s="92"/>
      <c r="AS32" s="92"/>
      <c r="AT32" s="91"/>
    </row>
    <row r="33" spans="1:46" ht="12.95" customHeight="1" x14ac:dyDescent="0.2">
      <c r="A33" s="97">
        <v>36795</v>
      </c>
      <c r="B33" s="92" t="s">
        <v>533</v>
      </c>
      <c r="C33" s="92" t="s">
        <v>532</v>
      </c>
      <c r="D33" s="92" t="s">
        <v>28</v>
      </c>
      <c r="E33" s="92" t="s">
        <v>488</v>
      </c>
      <c r="F33" s="92"/>
      <c r="G33" s="92"/>
      <c r="H33" s="96">
        <v>43002.143749999996</v>
      </c>
      <c r="I33" s="96">
        <v>43002.53402777778</v>
      </c>
      <c r="J33" s="95">
        <v>562</v>
      </c>
      <c r="K33" s="95">
        <v>0</v>
      </c>
      <c r="L33" s="94">
        <v>0</v>
      </c>
      <c r="M33" s="92" t="s">
        <v>531</v>
      </c>
      <c r="N33" s="92" t="s">
        <v>22</v>
      </c>
      <c r="O33" s="92" t="s">
        <v>33</v>
      </c>
      <c r="P33" s="92" t="s">
        <v>33</v>
      </c>
      <c r="Q33" s="92" t="s">
        <v>33</v>
      </c>
      <c r="R33" s="92" t="s">
        <v>24</v>
      </c>
      <c r="S33" s="92" t="s">
        <v>24</v>
      </c>
      <c r="T33" s="92" t="s">
        <v>24</v>
      </c>
      <c r="U33" s="92" t="s">
        <v>498</v>
      </c>
      <c r="V33" s="92" t="s">
        <v>508</v>
      </c>
      <c r="W33" s="92" t="s">
        <v>27</v>
      </c>
      <c r="X33" s="92"/>
      <c r="Y33" s="92"/>
      <c r="Z33" s="92"/>
      <c r="AA33" s="92"/>
      <c r="AB33" s="92" t="s">
        <v>482</v>
      </c>
      <c r="AC33" s="93" t="b">
        <v>0</v>
      </c>
      <c r="AD33" s="93" t="b">
        <v>0</v>
      </c>
      <c r="AE33" s="93" t="b">
        <v>0</v>
      </c>
      <c r="AF33" s="93" t="b">
        <v>0</v>
      </c>
      <c r="AG33" s="93" t="b">
        <v>0</v>
      </c>
      <c r="AH33" s="93" t="b">
        <v>0</v>
      </c>
      <c r="AI33" s="93" t="b">
        <v>0</v>
      </c>
      <c r="AJ33" s="93" t="b">
        <v>0</v>
      </c>
      <c r="AK33" s="93" t="b">
        <v>0</v>
      </c>
      <c r="AL33" s="93" t="b">
        <v>0</v>
      </c>
      <c r="AM33" s="93" t="b">
        <v>0</v>
      </c>
      <c r="AN33" s="93" t="b">
        <v>0</v>
      </c>
      <c r="AO33" s="93" t="b">
        <v>0</v>
      </c>
      <c r="AP33" s="93" t="b">
        <v>0</v>
      </c>
      <c r="AQ33" s="92"/>
      <c r="AR33" s="92"/>
      <c r="AS33" s="92"/>
      <c r="AT33" s="91" t="s">
        <v>530</v>
      </c>
    </row>
    <row r="34" spans="1:46" ht="12.95" customHeight="1" x14ac:dyDescent="0.2">
      <c r="A34" s="97">
        <v>36794</v>
      </c>
      <c r="B34" s="92" t="s">
        <v>177</v>
      </c>
      <c r="C34" s="92" t="s">
        <v>176</v>
      </c>
      <c r="D34" s="92" t="s">
        <v>43</v>
      </c>
      <c r="E34" s="92" t="s">
        <v>526</v>
      </c>
      <c r="F34" s="92"/>
      <c r="G34" s="92"/>
      <c r="H34" s="96">
        <v>43002.512499999997</v>
      </c>
      <c r="I34" s="96">
        <v>43004.850694444445</v>
      </c>
      <c r="J34" s="95">
        <v>3367</v>
      </c>
      <c r="K34" s="95">
        <v>793</v>
      </c>
      <c r="L34" s="94">
        <v>0.42320000000000002</v>
      </c>
      <c r="M34" s="92" t="s">
        <v>529</v>
      </c>
      <c r="N34" s="92" t="s">
        <v>22</v>
      </c>
      <c r="O34" s="92" t="s">
        <v>510</v>
      </c>
      <c r="P34" s="92" t="s">
        <v>347</v>
      </c>
      <c r="Q34" s="92"/>
      <c r="R34" s="92" t="s">
        <v>24</v>
      </c>
      <c r="S34" s="92" t="s">
        <v>24</v>
      </c>
      <c r="T34" s="92" t="s">
        <v>24</v>
      </c>
      <c r="U34" s="92" t="s">
        <v>516</v>
      </c>
      <c r="V34" s="92" t="s">
        <v>508</v>
      </c>
      <c r="W34" s="92" t="s">
        <v>27</v>
      </c>
      <c r="X34" s="92" t="s">
        <v>528</v>
      </c>
      <c r="Y34" s="92" t="s">
        <v>177</v>
      </c>
      <c r="Z34" s="92"/>
      <c r="AA34" s="92"/>
      <c r="AB34" s="92" t="s">
        <v>482</v>
      </c>
      <c r="AC34" s="93" t="b">
        <v>0</v>
      </c>
      <c r="AD34" s="93" t="b">
        <v>0</v>
      </c>
      <c r="AE34" s="93" t="b">
        <v>0</v>
      </c>
      <c r="AF34" s="93" t="b">
        <v>0</v>
      </c>
      <c r="AG34" s="93" t="b">
        <v>0</v>
      </c>
      <c r="AH34" s="93" t="b">
        <v>0</v>
      </c>
      <c r="AI34" s="93" t="b">
        <v>0</v>
      </c>
      <c r="AJ34" s="93" t="b">
        <v>0</v>
      </c>
      <c r="AK34" s="93" t="b">
        <v>0</v>
      </c>
      <c r="AL34" s="93" t="b">
        <v>0</v>
      </c>
      <c r="AM34" s="93" t="b">
        <v>0</v>
      </c>
      <c r="AN34" s="93" t="b">
        <v>0</v>
      </c>
      <c r="AO34" s="93" t="b">
        <v>0</v>
      </c>
      <c r="AP34" s="93" t="b">
        <v>0</v>
      </c>
      <c r="AQ34" s="92"/>
      <c r="AR34" s="92"/>
      <c r="AS34" s="92"/>
      <c r="AT34" s="91"/>
    </row>
    <row r="35" spans="1:46" ht="12.95" customHeight="1" x14ac:dyDescent="0.2">
      <c r="A35" s="97">
        <v>36970</v>
      </c>
      <c r="B35" s="92" t="s">
        <v>522</v>
      </c>
      <c r="C35" s="92" t="s">
        <v>527</v>
      </c>
      <c r="D35" s="92" t="s">
        <v>43</v>
      </c>
      <c r="E35" s="92" t="s">
        <v>526</v>
      </c>
      <c r="F35" s="92"/>
      <c r="G35" s="92"/>
      <c r="H35" s="96">
        <v>43006.647222222222</v>
      </c>
      <c r="I35" s="96">
        <v>43068.584027777775</v>
      </c>
      <c r="J35" s="95">
        <v>89189</v>
      </c>
      <c r="K35" s="95">
        <v>0</v>
      </c>
      <c r="L35" s="94">
        <v>0</v>
      </c>
      <c r="M35" s="92" t="s">
        <v>525</v>
      </c>
      <c r="N35" s="92" t="s">
        <v>22</v>
      </c>
      <c r="O35" s="92" t="s">
        <v>510</v>
      </c>
      <c r="P35" s="92" t="s">
        <v>524</v>
      </c>
      <c r="Q35" s="92"/>
      <c r="R35" s="92" t="s">
        <v>24</v>
      </c>
      <c r="S35" s="92" t="s">
        <v>24</v>
      </c>
      <c r="T35" s="92" t="s">
        <v>24</v>
      </c>
      <c r="U35" s="92" t="s">
        <v>516</v>
      </c>
      <c r="V35" s="92" t="s">
        <v>508</v>
      </c>
      <c r="W35" s="92" t="s">
        <v>27</v>
      </c>
      <c r="X35" s="92" t="s">
        <v>523</v>
      </c>
      <c r="Y35" s="92" t="s">
        <v>522</v>
      </c>
      <c r="Z35" s="92"/>
      <c r="AA35" s="92" t="s">
        <v>519</v>
      </c>
      <c r="AB35" s="92" t="s">
        <v>482</v>
      </c>
      <c r="AC35" s="93" t="b">
        <v>0</v>
      </c>
      <c r="AD35" s="93" t="b">
        <v>0</v>
      </c>
      <c r="AE35" s="93" t="b">
        <v>0</v>
      </c>
      <c r="AF35" s="93" t="b">
        <v>0</v>
      </c>
      <c r="AG35" s="93" t="b">
        <v>0</v>
      </c>
      <c r="AH35" s="93" t="b">
        <v>0</v>
      </c>
      <c r="AI35" s="93" t="b">
        <v>0</v>
      </c>
      <c r="AJ35" s="93" t="b">
        <v>0</v>
      </c>
      <c r="AK35" s="93" t="b">
        <v>0</v>
      </c>
      <c r="AL35" s="93" t="b">
        <v>0</v>
      </c>
      <c r="AM35" s="93" t="b">
        <v>0</v>
      </c>
      <c r="AN35" s="93" t="b">
        <v>0</v>
      </c>
      <c r="AO35" s="93" t="b">
        <v>0</v>
      </c>
      <c r="AP35" s="93" t="b">
        <v>0</v>
      </c>
      <c r="AQ35" s="92"/>
      <c r="AR35" s="92"/>
      <c r="AS35" s="92"/>
      <c r="AT35" s="91"/>
    </row>
    <row r="36" spans="1:46" ht="12.95" customHeight="1" x14ac:dyDescent="0.2">
      <c r="A36" s="97">
        <v>36971</v>
      </c>
      <c r="B36" s="92" t="s">
        <v>464</v>
      </c>
      <c r="C36" s="92" t="s">
        <v>463</v>
      </c>
      <c r="D36" s="92" t="s">
        <v>28</v>
      </c>
      <c r="E36" s="92" t="s">
        <v>488</v>
      </c>
      <c r="F36" s="92"/>
      <c r="G36" s="92"/>
      <c r="H36" s="96">
        <v>43009.700694444444</v>
      </c>
      <c r="I36" s="96">
        <v>43009.700787037036</v>
      </c>
      <c r="J36" s="95">
        <v>0</v>
      </c>
      <c r="K36" s="95">
        <v>0</v>
      </c>
      <c r="L36" s="94">
        <v>0</v>
      </c>
      <c r="M36" s="92" t="s">
        <v>521</v>
      </c>
      <c r="N36" s="92" t="s">
        <v>22</v>
      </c>
      <c r="O36" s="92" t="s">
        <v>33</v>
      </c>
      <c r="P36" s="92" t="s">
        <v>33</v>
      </c>
      <c r="Q36" s="92"/>
      <c r="R36" s="92" t="s">
        <v>24</v>
      </c>
      <c r="S36" s="92" t="s">
        <v>24</v>
      </c>
      <c r="T36" s="92" t="s">
        <v>24</v>
      </c>
      <c r="U36" s="92" t="s">
        <v>498</v>
      </c>
      <c r="V36" s="92" t="s">
        <v>508</v>
      </c>
      <c r="W36" s="92" t="s">
        <v>27</v>
      </c>
      <c r="X36" s="92" t="s">
        <v>520</v>
      </c>
      <c r="Y36" s="92" t="s">
        <v>464</v>
      </c>
      <c r="Z36" s="92"/>
      <c r="AA36" s="92" t="s">
        <v>519</v>
      </c>
      <c r="AB36" s="92" t="s">
        <v>475</v>
      </c>
      <c r="AC36" s="93" t="b">
        <v>0</v>
      </c>
      <c r="AD36" s="93" t="b">
        <v>0</v>
      </c>
      <c r="AE36" s="93" t="b">
        <v>0</v>
      </c>
      <c r="AF36" s="93" t="b">
        <v>0</v>
      </c>
      <c r="AG36" s="93" t="b">
        <v>0</v>
      </c>
      <c r="AH36" s="93" t="b">
        <v>0</v>
      </c>
      <c r="AI36" s="93" t="b">
        <v>0</v>
      </c>
      <c r="AJ36" s="93" t="b">
        <v>0</v>
      </c>
      <c r="AK36" s="93" t="b">
        <v>0</v>
      </c>
      <c r="AL36" s="93" t="b">
        <v>0</v>
      </c>
      <c r="AM36" s="93" t="b">
        <v>0</v>
      </c>
      <c r="AN36" s="93" t="b">
        <v>0</v>
      </c>
      <c r="AO36" s="93" t="b">
        <v>0</v>
      </c>
      <c r="AP36" s="93" t="b">
        <v>0</v>
      </c>
      <c r="AQ36" s="92"/>
      <c r="AR36" s="92"/>
      <c r="AS36" s="92"/>
      <c r="AT36" s="91"/>
    </row>
    <row r="37" spans="1:46" ht="12.95" hidden="1" customHeight="1" x14ac:dyDescent="0.2">
      <c r="A37" s="97">
        <v>36975</v>
      </c>
      <c r="B37" s="92" t="s">
        <v>126</v>
      </c>
      <c r="C37" s="92" t="s">
        <v>125</v>
      </c>
      <c r="D37" s="92" t="s">
        <v>43</v>
      </c>
      <c r="E37" s="92" t="s">
        <v>518</v>
      </c>
      <c r="F37" s="92"/>
      <c r="G37" s="92"/>
      <c r="H37" s="96">
        <v>43013.4375</v>
      </c>
      <c r="I37" s="96">
        <v>43013.44027777778</v>
      </c>
      <c r="J37" s="95">
        <v>4</v>
      </c>
      <c r="K37" s="95">
        <v>2</v>
      </c>
      <c r="L37" s="94">
        <v>1.1000000000000001E-3</v>
      </c>
      <c r="M37" s="92" t="s">
        <v>517</v>
      </c>
      <c r="N37" s="92" t="s">
        <v>22</v>
      </c>
      <c r="O37" s="92" t="s">
        <v>499</v>
      </c>
      <c r="P37" s="92" t="s">
        <v>73</v>
      </c>
      <c r="Q37" s="92"/>
      <c r="R37" s="92" t="s">
        <v>24</v>
      </c>
      <c r="S37" s="92" t="s">
        <v>24</v>
      </c>
      <c r="T37" s="92" t="s">
        <v>24</v>
      </c>
      <c r="U37" s="92" t="s">
        <v>516</v>
      </c>
      <c r="V37" s="92" t="s">
        <v>508</v>
      </c>
      <c r="W37" s="92" t="s">
        <v>49</v>
      </c>
      <c r="X37" s="92" t="s">
        <v>515</v>
      </c>
      <c r="Y37" s="92" t="s">
        <v>126</v>
      </c>
      <c r="Z37" s="92"/>
      <c r="AA37" s="92"/>
      <c r="AB37" s="92" t="s">
        <v>482</v>
      </c>
      <c r="AC37" s="93" t="b">
        <v>0</v>
      </c>
      <c r="AD37" s="93" t="b">
        <v>0</v>
      </c>
      <c r="AE37" s="93" t="b">
        <v>0</v>
      </c>
      <c r="AF37" s="93" t="b">
        <v>0</v>
      </c>
      <c r="AG37" s="93" t="b">
        <v>0</v>
      </c>
      <c r="AH37" s="93" t="b">
        <v>0</v>
      </c>
      <c r="AI37" s="93" t="b">
        <v>0</v>
      </c>
      <c r="AJ37" s="93" t="b">
        <v>0</v>
      </c>
      <c r="AK37" s="93" t="b">
        <v>0</v>
      </c>
      <c r="AL37" s="93" t="b">
        <v>0</v>
      </c>
      <c r="AM37" s="93" t="b">
        <v>0</v>
      </c>
      <c r="AN37" s="93" t="b">
        <v>0</v>
      </c>
      <c r="AO37" s="93" t="b">
        <v>0</v>
      </c>
      <c r="AP37" s="93" t="b">
        <v>0</v>
      </c>
      <c r="AQ37" s="92"/>
      <c r="AR37" s="92"/>
      <c r="AS37" s="92"/>
      <c r="AT37" s="91"/>
    </row>
    <row r="38" spans="1:46" ht="12.95" customHeight="1" x14ac:dyDescent="0.2">
      <c r="A38" s="97">
        <v>36976</v>
      </c>
      <c r="B38" s="92" t="s">
        <v>514</v>
      </c>
      <c r="C38" s="92" t="s">
        <v>513</v>
      </c>
      <c r="D38" s="92" t="s">
        <v>512</v>
      </c>
      <c r="E38" s="92" t="s">
        <v>488</v>
      </c>
      <c r="F38" s="92"/>
      <c r="G38" s="92"/>
      <c r="H38" s="96">
        <v>43013.902777777774</v>
      </c>
      <c r="I38" s="96">
        <v>43019.561805555553</v>
      </c>
      <c r="J38" s="95">
        <v>8149</v>
      </c>
      <c r="K38" s="95">
        <v>0</v>
      </c>
      <c r="L38" s="94">
        <v>0</v>
      </c>
      <c r="M38" s="92" t="s">
        <v>511</v>
      </c>
      <c r="N38" s="92" t="s">
        <v>22</v>
      </c>
      <c r="O38" s="92" t="s">
        <v>510</v>
      </c>
      <c r="P38" s="92" t="s">
        <v>81</v>
      </c>
      <c r="Q38" s="92"/>
      <c r="R38" s="92" t="s">
        <v>24</v>
      </c>
      <c r="S38" s="92" t="s">
        <v>24</v>
      </c>
      <c r="T38" s="92" t="s">
        <v>24</v>
      </c>
      <c r="U38" s="92" t="s">
        <v>509</v>
      </c>
      <c r="V38" s="92" t="s">
        <v>508</v>
      </c>
      <c r="W38" s="92" t="s">
        <v>27</v>
      </c>
      <c r="X38" s="92" t="s">
        <v>507</v>
      </c>
      <c r="Y38" s="92" t="s">
        <v>506</v>
      </c>
      <c r="Z38" s="92"/>
      <c r="AA38" s="92"/>
      <c r="AB38" s="92" t="s">
        <v>482</v>
      </c>
      <c r="AC38" s="93" t="b">
        <v>0</v>
      </c>
      <c r="AD38" s="93" t="b">
        <v>0</v>
      </c>
      <c r="AE38" s="93" t="b">
        <v>0</v>
      </c>
      <c r="AF38" s="93" t="b">
        <v>0</v>
      </c>
      <c r="AG38" s="93" t="b">
        <v>0</v>
      </c>
      <c r="AH38" s="93" t="b">
        <v>0</v>
      </c>
      <c r="AI38" s="93" t="b">
        <v>0</v>
      </c>
      <c r="AJ38" s="93" t="b">
        <v>0</v>
      </c>
      <c r="AK38" s="93" t="b">
        <v>0</v>
      </c>
      <c r="AL38" s="93" t="b">
        <v>0</v>
      </c>
      <c r="AM38" s="93" t="b">
        <v>0</v>
      </c>
      <c r="AN38" s="93" t="b">
        <v>0</v>
      </c>
      <c r="AO38" s="93" t="b">
        <v>0</v>
      </c>
      <c r="AP38" s="93" t="b">
        <v>0</v>
      </c>
      <c r="AQ38" s="92"/>
      <c r="AR38" s="92"/>
      <c r="AS38" s="92"/>
      <c r="AT38" s="91"/>
    </row>
    <row r="39" spans="1:46" ht="12.95" customHeight="1" x14ac:dyDescent="0.2">
      <c r="A39" s="97">
        <v>36972</v>
      </c>
      <c r="B39" s="92" t="s">
        <v>502</v>
      </c>
      <c r="C39" s="92" t="s">
        <v>505</v>
      </c>
      <c r="D39" s="92" t="s">
        <v>28</v>
      </c>
      <c r="E39" s="92" t="s">
        <v>479</v>
      </c>
      <c r="F39" s="92"/>
      <c r="G39" s="92"/>
      <c r="H39" s="96">
        <v>43025.118055555555</v>
      </c>
      <c r="I39" s="96">
        <v>43025.118078703701</v>
      </c>
      <c r="J39" s="95">
        <v>0</v>
      </c>
      <c r="K39" s="95">
        <v>0</v>
      </c>
      <c r="L39" s="94">
        <v>0</v>
      </c>
      <c r="M39" s="92" t="s">
        <v>504</v>
      </c>
      <c r="N39" s="92" t="s">
        <v>22</v>
      </c>
      <c r="O39" s="92" t="s">
        <v>33</v>
      </c>
      <c r="P39" s="92" t="s">
        <v>33</v>
      </c>
      <c r="Q39" s="92"/>
      <c r="R39" s="92" t="s">
        <v>24</v>
      </c>
      <c r="S39" s="92" t="s">
        <v>24</v>
      </c>
      <c r="T39" s="92" t="s">
        <v>24</v>
      </c>
      <c r="U39" s="92" t="s">
        <v>498</v>
      </c>
      <c r="V39" s="92" t="s">
        <v>497</v>
      </c>
      <c r="W39" s="92" t="s">
        <v>27</v>
      </c>
      <c r="X39" s="92" t="s">
        <v>503</v>
      </c>
      <c r="Y39" s="92" t="s">
        <v>502</v>
      </c>
      <c r="Z39" s="92"/>
      <c r="AA39" s="92"/>
      <c r="AB39" s="92" t="s">
        <v>475</v>
      </c>
      <c r="AC39" s="93" t="b">
        <v>0</v>
      </c>
      <c r="AD39" s="93" t="b">
        <v>0</v>
      </c>
      <c r="AE39" s="93" t="b">
        <v>0</v>
      </c>
      <c r="AF39" s="93" t="b">
        <v>0</v>
      </c>
      <c r="AG39" s="93" t="b">
        <v>0</v>
      </c>
      <c r="AH39" s="93" t="b">
        <v>0</v>
      </c>
      <c r="AI39" s="93" t="b">
        <v>0</v>
      </c>
      <c r="AJ39" s="93" t="b">
        <v>0</v>
      </c>
      <c r="AK39" s="93" t="b">
        <v>0</v>
      </c>
      <c r="AL39" s="93" t="b">
        <v>0</v>
      </c>
      <c r="AM39" s="93" t="b">
        <v>0</v>
      </c>
      <c r="AN39" s="93" t="b">
        <v>0</v>
      </c>
      <c r="AO39" s="93" t="b">
        <v>0</v>
      </c>
      <c r="AP39" s="93" t="b">
        <v>0</v>
      </c>
      <c r="AQ39" s="92"/>
      <c r="AR39" s="92"/>
      <c r="AS39" s="92"/>
      <c r="AT39" s="91"/>
    </row>
    <row r="40" spans="1:46" ht="12.95" hidden="1" customHeight="1" x14ac:dyDescent="0.2">
      <c r="A40" s="97">
        <v>36973</v>
      </c>
      <c r="B40" s="92" t="s">
        <v>495</v>
      </c>
      <c r="C40" s="92" t="s">
        <v>501</v>
      </c>
      <c r="D40" s="92" t="s">
        <v>28</v>
      </c>
      <c r="E40" s="92" t="s">
        <v>479</v>
      </c>
      <c r="F40" s="92"/>
      <c r="G40" s="92"/>
      <c r="H40" s="96">
        <v>43032.642361111109</v>
      </c>
      <c r="I40" s="96">
        <v>43033.468055555553</v>
      </c>
      <c r="J40" s="95">
        <v>1189</v>
      </c>
      <c r="K40" s="95">
        <v>0</v>
      </c>
      <c r="L40" s="94">
        <v>0</v>
      </c>
      <c r="M40" s="92" t="s">
        <v>500</v>
      </c>
      <c r="N40" s="92" t="s">
        <v>22</v>
      </c>
      <c r="O40" s="92" t="s">
        <v>499</v>
      </c>
      <c r="P40" s="92" t="s">
        <v>73</v>
      </c>
      <c r="Q40" s="92"/>
      <c r="R40" s="92" t="s">
        <v>24</v>
      </c>
      <c r="S40" s="92" t="s">
        <v>24</v>
      </c>
      <c r="T40" s="92" t="s">
        <v>24</v>
      </c>
      <c r="U40" s="92" t="s">
        <v>498</v>
      </c>
      <c r="V40" s="92" t="s">
        <v>497</v>
      </c>
      <c r="W40" s="92" t="s">
        <v>49</v>
      </c>
      <c r="X40" s="92" t="s">
        <v>496</v>
      </c>
      <c r="Y40" s="92" t="s">
        <v>495</v>
      </c>
      <c r="Z40" s="92"/>
      <c r="AA40" s="92"/>
      <c r="AB40" s="92" t="s">
        <v>482</v>
      </c>
      <c r="AC40" s="93" t="b">
        <v>0</v>
      </c>
      <c r="AD40" s="93" t="b">
        <v>0</v>
      </c>
      <c r="AE40" s="93" t="b">
        <v>0</v>
      </c>
      <c r="AF40" s="93" t="b">
        <v>0</v>
      </c>
      <c r="AG40" s="93" t="b">
        <v>0</v>
      </c>
      <c r="AH40" s="93" t="b">
        <v>0</v>
      </c>
      <c r="AI40" s="93" t="b">
        <v>0</v>
      </c>
      <c r="AJ40" s="93" t="b">
        <v>0</v>
      </c>
      <c r="AK40" s="93" t="b">
        <v>0</v>
      </c>
      <c r="AL40" s="93" t="b">
        <v>0</v>
      </c>
      <c r="AM40" s="93" t="b">
        <v>0</v>
      </c>
      <c r="AN40" s="93" t="b">
        <v>0</v>
      </c>
      <c r="AO40" s="93" t="b">
        <v>0</v>
      </c>
      <c r="AP40" s="93" t="b">
        <v>0</v>
      </c>
      <c r="AQ40" s="92"/>
      <c r="AR40" s="92"/>
      <c r="AS40" s="92"/>
      <c r="AT40" s="91"/>
    </row>
    <row r="41" spans="1:46" ht="12.95" customHeight="1" x14ac:dyDescent="0.2">
      <c r="A41" s="97">
        <v>36977</v>
      </c>
      <c r="B41" s="92" t="s">
        <v>471</v>
      </c>
      <c r="C41" s="92" t="s">
        <v>470</v>
      </c>
      <c r="D41" s="92" t="s">
        <v>38</v>
      </c>
      <c r="E41" s="92" t="s">
        <v>479</v>
      </c>
      <c r="F41" s="92"/>
      <c r="G41" s="92"/>
      <c r="H41" s="96">
        <v>43052.411111111112</v>
      </c>
      <c r="I41" s="96">
        <v>43052.415972222218</v>
      </c>
      <c r="J41" s="95">
        <v>7</v>
      </c>
      <c r="K41" s="95">
        <v>2233</v>
      </c>
      <c r="L41" s="94">
        <v>1.1916</v>
      </c>
      <c r="M41" s="92" t="s">
        <v>494</v>
      </c>
      <c r="N41" s="92" t="s">
        <v>22</v>
      </c>
      <c r="O41" s="92" t="s">
        <v>493</v>
      </c>
      <c r="P41" s="92" t="s">
        <v>39</v>
      </c>
      <c r="Q41" s="92" t="s">
        <v>492</v>
      </c>
      <c r="R41" s="92" t="s">
        <v>24</v>
      </c>
      <c r="S41" s="92" t="s">
        <v>24</v>
      </c>
      <c r="T41" s="92" t="s">
        <v>23</v>
      </c>
      <c r="U41" s="92"/>
      <c r="V41" s="92"/>
      <c r="W41" s="92" t="s">
        <v>27</v>
      </c>
      <c r="X41" s="92"/>
      <c r="Y41" s="92"/>
      <c r="Z41" s="92"/>
      <c r="AA41" s="92"/>
      <c r="AB41" s="92" t="s">
        <v>482</v>
      </c>
      <c r="AC41" s="93" t="b">
        <v>0</v>
      </c>
      <c r="AD41" s="93" t="b">
        <v>0</v>
      </c>
      <c r="AE41" s="93" t="b">
        <v>0</v>
      </c>
      <c r="AF41" s="93" t="b">
        <v>0</v>
      </c>
      <c r="AG41" s="93" t="b">
        <v>0</v>
      </c>
      <c r="AH41" s="93" t="b">
        <v>0</v>
      </c>
      <c r="AI41" s="93" t="b">
        <v>0</v>
      </c>
      <c r="AJ41" s="93" t="b">
        <v>0</v>
      </c>
      <c r="AK41" s="93" t="b">
        <v>0</v>
      </c>
      <c r="AL41" s="93" t="b">
        <v>0</v>
      </c>
      <c r="AM41" s="93" t="b">
        <v>0</v>
      </c>
      <c r="AN41" s="93" t="b">
        <v>0</v>
      </c>
      <c r="AO41" s="93" t="b">
        <v>0</v>
      </c>
      <c r="AP41" s="93" t="b">
        <v>0</v>
      </c>
      <c r="AQ41" s="92"/>
      <c r="AR41" s="92"/>
      <c r="AS41" s="92"/>
      <c r="AT41" s="91"/>
    </row>
    <row r="42" spans="1:46" ht="12.95" customHeight="1" x14ac:dyDescent="0.2">
      <c r="A42" s="97">
        <v>37078</v>
      </c>
      <c r="B42" s="92" t="s">
        <v>156</v>
      </c>
      <c r="C42" s="92" t="s">
        <v>155</v>
      </c>
      <c r="D42" s="92" t="s">
        <v>28</v>
      </c>
      <c r="E42" s="92" t="s">
        <v>479</v>
      </c>
      <c r="F42" s="92"/>
      <c r="G42" s="92"/>
      <c r="H42" s="96">
        <v>43063.570833333331</v>
      </c>
      <c r="I42" s="96">
        <v>43063.574999999997</v>
      </c>
      <c r="J42" s="95">
        <v>6</v>
      </c>
      <c r="K42" s="95">
        <v>0</v>
      </c>
      <c r="L42" s="94">
        <v>0</v>
      </c>
      <c r="M42" s="92" t="s">
        <v>489</v>
      </c>
      <c r="N42" s="92" t="s">
        <v>22</v>
      </c>
      <c r="O42" s="92" t="s">
        <v>477</v>
      </c>
      <c r="P42" s="92" t="s">
        <v>60</v>
      </c>
      <c r="Q42" s="92" t="s">
        <v>476</v>
      </c>
      <c r="R42" s="92" t="s">
        <v>24</v>
      </c>
      <c r="S42" s="92" t="s">
        <v>24</v>
      </c>
      <c r="T42" s="92" t="s">
        <v>24</v>
      </c>
      <c r="U42" s="92"/>
      <c r="V42" s="92"/>
      <c r="W42" s="92" t="s">
        <v>27</v>
      </c>
      <c r="X42" s="92"/>
      <c r="Y42" s="92"/>
      <c r="Z42" s="92"/>
      <c r="AA42" s="92"/>
      <c r="AB42" s="92" t="s">
        <v>482</v>
      </c>
      <c r="AC42" s="93" t="b">
        <v>0</v>
      </c>
      <c r="AD42" s="93" t="b">
        <v>0</v>
      </c>
      <c r="AE42" s="93" t="b">
        <v>0</v>
      </c>
      <c r="AF42" s="93" t="b">
        <v>0</v>
      </c>
      <c r="AG42" s="93" t="b">
        <v>0</v>
      </c>
      <c r="AH42" s="93" t="b">
        <v>0</v>
      </c>
      <c r="AI42" s="93" t="b">
        <v>0</v>
      </c>
      <c r="AJ42" s="93" t="b">
        <v>0</v>
      </c>
      <c r="AK42" s="93" t="b">
        <v>0</v>
      </c>
      <c r="AL42" s="93" t="b">
        <v>0</v>
      </c>
      <c r="AM42" s="93" t="b">
        <v>0</v>
      </c>
      <c r="AN42" s="93" t="b">
        <v>0</v>
      </c>
      <c r="AO42" s="93" t="b">
        <v>0</v>
      </c>
      <c r="AP42" s="93" t="b">
        <v>0</v>
      </c>
      <c r="AQ42" s="92"/>
      <c r="AR42" s="92"/>
      <c r="AS42" s="92"/>
      <c r="AT42" s="91"/>
    </row>
    <row r="43" spans="1:46" ht="12.95" customHeight="1" x14ac:dyDescent="0.2">
      <c r="A43" s="97">
        <v>37078</v>
      </c>
      <c r="B43" s="92" t="s">
        <v>491</v>
      </c>
      <c r="C43" s="92" t="s">
        <v>490</v>
      </c>
      <c r="D43" s="92" t="s">
        <v>28</v>
      </c>
      <c r="E43" s="92" t="s">
        <v>479</v>
      </c>
      <c r="F43" s="92"/>
      <c r="G43" s="92"/>
      <c r="H43" s="96">
        <v>43063.570833333331</v>
      </c>
      <c r="I43" s="96">
        <v>43063.574999999997</v>
      </c>
      <c r="J43" s="95">
        <v>6</v>
      </c>
      <c r="K43" s="95">
        <v>0</v>
      </c>
      <c r="L43" s="94">
        <v>0</v>
      </c>
      <c r="M43" s="92" t="s">
        <v>489</v>
      </c>
      <c r="N43" s="92" t="s">
        <v>22</v>
      </c>
      <c r="O43" s="92" t="s">
        <v>477</v>
      </c>
      <c r="P43" s="92" t="s">
        <v>60</v>
      </c>
      <c r="Q43" s="92" t="s">
        <v>476</v>
      </c>
      <c r="R43" s="92" t="s">
        <v>24</v>
      </c>
      <c r="S43" s="92" t="s">
        <v>24</v>
      </c>
      <c r="T43" s="92" t="s">
        <v>24</v>
      </c>
      <c r="U43" s="92"/>
      <c r="V43" s="92"/>
      <c r="W43" s="92" t="s">
        <v>27</v>
      </c>
      <c r="X43" s="92"/>
      <c r="Y43" s="92"/>
      <c r="Z43" s="92"/>
      <c r="AA43" s="92"/>
      <c r="AB43" s="92" t="s">
        <v>482</v>
      </c>
      <c r="AC43" s="93" t="b">
        <v>0</v>
      </c>
      <c r="AD43" s="93" t="b">
        <v>0</v>
      </c>
      <c r="AE43" s="93" t="b">
        <v>0</v>
      </c>
      <c r="AF43" s="93" t="b">
        <v>0</v>
      </c>
      <c r="AG43" s="93" t="b">
        <v>0</v>
      </c>
      <c r="AH43" s="93" t="b">
        <v>0</v>
      </c>
      <c r="AI43" s="93" t="b">
        <v>0</v>
      </c>
      <c r="AJ43" s="93" t="b">
        <v>0</v>
      </c>
      <c r="AK43" s="93" t="b">
        <v>0</v>
      </c>
      <c r="AL43" s="93" t="b">
        <v>0</v>
      </c>
      <c r="AM43" s="93" t="b">
        <v>0</v>
      </c>
      <c r="AN43" s="93" t="b">
        <v>0</v>
      </c>
      <c r="AO43" s="93" t="b">
        <v>0</v>
      </c>
      <c r="AP43" s="93" t="b">
        <v>0</v>
      </c>
      <c r="AQ43" s="92"/>
      <c r="AR43" s="92"/>
      <c r="AS43" s="92"/>
      <c r="AT43" s="91"/>
    </row>
    <row r="44" spans="1:46" ht="12.95" customHeight="1" x14ac:dyDescent="0.2">
      <c r="A44" s="97">
        <v>37079</v>
      </c>
      <c r="B44" s="92" t="s">
        <v>263</v>
      </c>
      <c r="C44" s="92" t="s">
        <v>262</v>
      </c>
      <c r="D44" s="92" t="s">
        <v>28</v>
      </c>
      <c r="E44" s="92" t="s">
        <v>488</v>
      </c>
      <c r="F44" s="92"/>
      <c r="G44" s="92"/>
      <c r="H44" s="96">
        <v>43063.674305555556</v>
      </c>
      <c r="I44" s="96">
        <v>43063.675694444442</v>
      </c>
      <c r="J44" s="95">
        <v>2</v>
      </c>
      <c r="K44" s="95">
        <v>11</v>
      </c>
      <c r="L44" s="94">
        <v>5.8999999999999999E-3</v>
      </c>
      <c r="M44" s="92" t="s">
        <v>487</v>
      </c>
      <c r="N44" s="92" t="s">
        <v>22</v>
      </c>
      <c r="O44" s="92" t="s">
        <v>477</v>
      </c>
      <c r="P44" s="92" t="s">
        <v>60</v>
      </c>
      <c r="Q44" s="92" t="s">
        <v>476</v>
      </c>
      <c r="R44" s="92" t="s">
        <v>24</v>
      </c>
      <c r="S44" s="92" t="s">
        <v>24</v>
      </c>
      <c r="T44" s="92" t="s">
        <v>24</v>
      </c>
      <c r="U44" s="92"/>
      <c r="V44" s="92"/>
      <c r="W44" s="92" t="s">
        <v>27</v>
      </c>
      <c r="X44" s="92"/>
      <c r="Y44" s="92"/>
      <c r="Z44" s="92"/>
      <c r="AA44" s="92"/>
      <c r="AB44" s="92" t="s">
        <v>482</v>
      </c>
      <c r="AC44" s="93" t="b">
        <v>0</v>
      </c>
      <c r="AD44" s="93" t="b">
        <v>0</v>
      </c>
      <c r="AE44" s="93" t="b">
        <v>0</v>
      </c>
      <c r="AF44" s="93" t="b">
        <v>0</v>
      </c>
      <c r="AG44" s="93" t="b">
        <v>0</v>
      </c>
      <c r="AH44" s="93" t="b">
        <v>0</v>
      </c>
      <c r="AI44" s="93" t="b">
        <v>0</v>
      </c>
      <c r="AJ44" s="93" t="b">
        <v>0</v>
      </c>
      <c r="AK44" s="93" t="b">
        <v>0</v>
      </c>
      <c r="AL44" s="93" t="b">
        <v>0</v>
      </c>
      <c r="AM44" s="93" t="b">
        <v>0</v>
      </c>
      <c r="AN44" s="93" t="b">
        <v>0</v>
      </c>
      <c r="AO44" s="93" t="b">
        <v>0</v>
      </c>
      <c r="AP44" s="93" t="b">
        <v>0</v>
      </c>
      <c r="AQ44" s="92"/>
      <c r="AR44" s="92"/>
      <c r="AS44" s="92"/>
      <c r="AT44" s="91"/>
    </row>
    <row r="45" spans="1:46" ht="12.95" customHeight="1" x14ac:dyDescent="0.2">
      <c r="A45" s="97">
        <v>37080</v>
      </c>
      <c r="B45" s="92" t="s">
        <v>486</v>
      </c>
      <c r="C45" s="92" t="s">
        <v>485</v>
      </c>
      <c r="D45" s="92" t="s">
        <v>43</v>
      </c>
      <c r="E45" s="92" t="s">
        <v>484</v>
      </c>
      <c r="F45" s="92"/>
      <c r="G45" s="92"/>
      <c r="H45" s="96">
        <v>43076.646527777775</v>
      </c>
      <c r="I45" s="96">
        <v>43076.649305555555</v>
      </c>
      <c r="J45" s="95">
        <v>4</v>
      </c>
      <c r="K45" s="95">
        <v>0</v>
      </c>
      <c r="L45" s="94">
        <v>0</v>
      </c>
      <c r="M45" s="92" t="s">
        <v>483</v>
      </c>
      <c r="N45" s="92" t="s">
        <v>22</v>
      </c>
      <c r="O45" s="92" t="s">
        <v>493</v>
      </c>
      <c r="P45" s="92" t="s">
        <v>39</v>
      </c>
      <c r="Q45" s="92"/>
      <c r="R45" s="92" t="s">
        <v>24</v>
      </c>
      <c r="S45" s="92" t="s">
        <v>24</v>
      </c>
      <c r="T45" s="92" t="s">
        <v>23</v>
      </c>
      <c r="U45" s="92"/>
      <c r="V45" s="92"/>
      <c r="W45" s="92" t="s">
        <v>27</v>
      </c>
      <c r="X45" s="92"/>
      <c r="Y45" s="92"/>
      <c r="Z45" s="92"/>
      <c r="AA45" s="92"/>
      <c r="AB45" s="92" t="s">
        <v>482</v>
      </c>
      <c r="AC45" s="93" t="b">
        <v>0</v>
      </c>
      <c r="AD45" s="93" t="b">
        <v>0</v>
      </c>
      <c r="AE45" s="93" t="b">
        <v>0</v>
      </c>
      <c r="AF45" s="93" t="b">
        <v>0</v>
      </c>
      <c r="AG45" s="93" t="b">
        <v>0</v>
      </c>
      <c r="AH45" s="93" t="b">
        <v>0</v>
      </c>
      <c r="AI45" s="93" t="b">
        <v>0</v>
      </c>
      <c r="AJ45" s="93" t="b">
        <v>0</v>
      </c>
      <c r="AK45" s="93" t="b">
        <v>0</v>
      </c>
      <c r="AL45" s="93" t="b">
        <v>0</v>
      </c>
      <c r="AM45" s="93" t="b">
        <v>0</v>
      </c>
      <c r="AN45" s="93" t="b">
        <v>0</v>
      </c>
      <c r="AO45" s="93" t="b">
        <v>0</v>
      </c>
      <c r="AP45" s="93" t="b">
        <v>0</v>
      </c>
      <c r="AQ45" s="92"/>
      <c r="AR45" s="92"/>
      <c r="AS45" s="92"/>
      <c r="AT45" s="91"/>
    </row>
    <row r="46" spans="1:46" ht="12.95" customHeight="1" x14ac:dyDescent="0.2">
      <c r="A46" s="90">
        <v>37133</v>
      </c>
      <c r="B46" s="85" t="s">
        <v>481</v>
      </c>
      <c r="C46" s="85" t="s">
        <v>480</v>
      </c>
      <c r="D46" s="85" t="s">
        <v>28</v>
      </c>
      <c r="E46" s="85" t="s">
        <v>479</v>
      </c>
      <c r="F46" s="85"/>
      <c r="G46" s="85"/>
      <c r="H46" s="89">
        <v>43093.160416666666</v>
      </c>
      <c r="I46" s="89">
        <v>43093.160509259258</v>
      </c>
      <c r="J46" s="88">
        <v>0</v>
      </c>
      <c r="K46" s="88">
        <v>0</v>
      </c>
      <c r="L46" s="87">
        <v>0</v>
      </c>
      <c r="M46" s="85" t="s">
        <v>478</v>
      </c>
      <c r="N46" s="85" t="s">
        <v>22</v>
      </c>
      <c r="O46" s="85" t="s">
        <v>477</v>
      </c>
      <c r="P46" s="85" t="s">
        <v>60</v>
      </c>
      <c r="Q46" s="85" t="s">
        <v>476</v>
      </c>
      <c r="R46" s="85" t="s">
        <v>24</v>
      </c>
      <c r="S46" s="85" t="s">
        <v>24</v>
      </c>
      <c r="T46" s="85" t="s">
        <v>24</v>
      </c>
      <c r="U46" s="85"/>
      <c r="V46" s="85"/>
      <c r="W46" s="85" t="s">
        <v>27</v>
      </c>
      <c r="X46" s="85"/>
      <c r="Y46" s="85"/>
      <c r="Z46" s="85"/>
      <c r="AA46" s="85"/>
      <c r="AB46" s="85" t="s">
        <v>475</v>
      </c>
      <c r="AC46" s="86" t="b">
        <v>0</v>
      </c>
      <c r="AD46" s="86" t="b">
        <v>0</v>
      </c>
      <c r="AE46" s="86" t="b">
        <v>0</v>
      </c>
      <c r="AF46" s="86" t="b">
        <v>0</v>
      </c>
      <c r="AG46" s="86" t="b">
        <v>0</v>
      </c>
      <c r="AH46" s="86" t="b">
        <v>0</v>
      </c>
      <c r="AI46" s="86" t="b">
        <v>0</v>
      </c>
      <c r="AJ46" s="86" t="b">
        <v>0</v>
      </c>
      <c r="AK46" s="86" t="b">
        <v>0</v>
      </c>
      <c r="AL46" s="86" t="b">
        <v>0</v>
      </c>
      <c r="AM46" s="86" t="b">
        <v>0</v>
      </c>
      <c r="AN46" s="86" t="b">
        <v>0</v>
      </c>
      <c r="AO46" s="86" t="b">
        <v>0</v>
      </c>
      <c r="AP46" s="86" t="b">
        <v>0</v>
      </c>
      <c r="AQ46" s="85"/>
      <c r="AR46" s="85"/>
      <c r="AS46" s="85"/>
      <c r="AT46" s="84"/>
    </row>
  </sheetData>
  <autoFilter ref="A2:AT46">
    <filterColumn colId="22">
      <filters>
        <filter val="Transend"/>
      </filters>
    </filterColumn>
  </autoFilter>
  <mergeCells count="1">
    <mergeCell ref="A1:AT1"/>
  </mergeCells>
  <pageMargins left="0.98425196850393704" right="0.98425196850393704" top="0.98425196850393704" bottom="1.2019527559055119" header="0.98425196850393704" footer="0.98425196850393704"/>
  <pageSetup paperSize="9" orientation="landscape" horizontalDpi="1200" verticalDpi="1200" r:id="rId1"/>
  <headerFooter alignWithMargins="0">
    <oddFooter>&amp;L&amp;"Arial"&amp;8&amp;IGenerated on Wednesday, 10 January 2018&amp;I 
&amp;IPage &amp;P of &amp;N&amp;I &amp;C&amp;R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60"/>
  <sheetViews>
    <sheetView workbookViewId="0">
      <selection activeCell="E64" sqref="E64"/>
    </sheetView>
  </sheetViews>
  <sheetFormatPr defaultRowHeight="12.75" x14ac:dyDescent="0.2"/>
  <cols>
    <col min="1" max="1" width="22.7109375" customWidth="1"/>
    <col min="2" max="2" width="17.140625" customWidth="1"/>
    <col min="3" max="6" width="13" customWidth="1"/>
    <col min="7" max="8" width="9" customWidth="1"/>
    <col min="9" max="9" width="9.140625" customWidth="1"/>
    <col min="10" max="10" width="8.140625" customWidth="1"/>
    <col min="11" max="11" width="22.7109375" customWidth="1"/>
    <col min="12" max="12" width="5.140625" customWidth="1"/>
    <col min="13" max="13" width="5.85546875" customWidth="1"/>
    <col min="14" max="14" width="13.5703125" customWidth="1"/>
    <col min="15" max="15" width="15.140625" customWidth="1"/>
    <col min="16" max="16" width="10.140625" customWidth="1"/>
  </cols>
  <sheetData>
    <row r="1" spans="1:15" x14ac:dyDescent="0.2">
      <c r="A1" s="104" t="s">
        <v>417</v>
      </c>
      <c r="B1" s="104"/>
      <c r="C1" s="104"/>
      <c r="D1" s="104"/>
      <c r="E1" s="104"/>
      <c r="F1" s="104"/>
      <c r="G1" s="104"/>
      <c r="H1" s="104"/>
      <c r="I1" s="104"/>
      <c r="J1" s="104"/>
      <c r="K1" s="104"/>
      <c r="L1" s="104"/>
      <c r="M1" s="104"/>
      <c r="N1" s="104"/>
      <c r="O1" s="104"/>
    </row>
    <row r="3" spans="1:15" ht="18" customHeight="1" x14ac:dyDescent="0.2">
      <c r="A3" s="2" t="s">
        <v>418</v>
      </c>
    </row>
    <row r="4" spans="1:15" ht="15" customHeight="1" x14ac:dyDescent="0.2">
      <c r="A4" s="3" t="s">
        <v>369</v>
      </c>
      <c r="B4" s="3" t="s">
        <v>370</v>
      </c>
      <c r="C4" s="3" t="s">
        <v>373</v>
      </c>
      <c r="D4" s="3" t="s">
        <v>372</v>
      </c>
      <c r="E4" s="3" t="s">
        <v>371</v>
      </c>
      <c r="F4" s="3" t="s">
        <v>374</v>
      </c>
    </row>
    <row r="5" spans="1:15" ht="15" customHeight="1" x14ac:dyDescent="0.2">
      <c r="A5" t="s">
        <v>402</v>
      </c>
      <c r="B5">
        <v>0</v>
      </c>
      <c r="C5">
        <v>0</v>
      </c>
      <c r="D5">
        <v>4</v>
      </c>
      <c r="E5">
        <v>8</v>
      </c>
      <c r="F5">
        <v>14</v>
      </c>
    </row>
    <row r="6" spans="1:15" ht="15" customHeight="1" x14ac:dyDescent="0.2">
      <c r="A6" t="s">
        <v>381</v>
      </c>
      <c r="B6">
        <v>1E-3</v>
      </c>
      <c r="C6">
        <v>1E-3</v>
      </c>
      <c r="D6">
        <v>0</v>
      </c>
      <c r="E6">
        <v>-1E-3</v>
      </c>
      <c r="F6">
        <v>-1E-3</v>
      </c>
    </row>
    <row r="7" spans="1:15" ht="15" customHeight="1" x14ac:dyDescent="0.2"/>
    <row r="8" spans="1:15" ht="15" customHeight="1" x14ac:dyDescent="0.2">
      <c r="B8" t="s">
        <v>378</v>
      </c>
      <c r="C8">
        <f>SLOPE(C6:E6,C5:E5)</f>
        <v>-2.5000000000000001E-4</v>
      </c>
    </row>
    <row r="9" spans="1:15" ht="15" customHeight="1" x14ac:dyDescent="0.2">
      <c r="B9" t="s">
        <v>382</v>
      </c>
      <c r="C9">
        <f>INTERCEPT(C6:E6,C5:E5)</f>
        <v>1E-3</v>
      </c>
    </row>
    <row r="10" spans="1:15" ht="15" customHeight="1" x14ac:dyDescent="0.2"/>
    <row r="11" spans="1:15" ht="15" customHeight="1" x14ac:dyDescent="0.2"/>
    <row r="12" spans="1:15" ht="15" customHeight="1" x14ac:dyDescent="0.2">
      <c r="B12" s="43" t="s">
        <v>419</v>
      </c>
      <c r="C12" s="3" t="s">
        <v>340</v>
      </c>
      <c r="D12" s="3" t="s">
        <v>377</v>
      </c>
    </row>
    <row r="13" spans="1:15" ht="15" customHeight="1" x14ac:dyDescent="0.2">
      <c r="B13" s="41">
        <v>2013</v>
      </c>
      <c r="C13">
        <v>13</v>
      </c>
      <c r="D13">
        <f>IF(C13&gt;$E$5,$E$6,IF(C13&gt;=$C$5,$C$8*C13+$C$9,$C$6))</f>
        <v>-1E-3</v>
      </c>
    </row>
    <row r="14" spans="1:15" ht="15" customHeight="1" x14ac:dyDescent="0.2">
      <c r="B14" s="41">
        <v>2014</v>
      </c>
      <c r="C14">
        <v>0</v>
      </c>
      <c r="D14">
        <f>IF(C14&gt;$E$5,$E$6,IF(C14&gt;=$C$5,$C$8*C14+$C$9,$C$6))</f>
        <v>1E-3</v>
      </c>
    </row>
    <row r="15" spans="1:15" ht="15" customHeight="1" x14ac:dyDescent="0.2">
      <c r="B15" s="41">
        <v>2015</v>
      </c>
      <c r="C15">
        <v>4</v>
      </c>
      <c r="D15">
        <f>IF(C15&gt;$E$5,$E$6,IF(C15&gt;=$C$5,$C$8*C15+$C$9,$C$6))</f>
        <v>0</v>
      </c>
    </row>
    <row r="16" spans="1:15" ht="15" customHeight="1" x14ac:dyDescent="0.2">
      <c r="B16" s="41">
        <v>2016</v>
      </c>
      <c r="C16">
        <v>1</v>
      </c>
      <c r="D16">
        <f>IF(C16&gt;$E$5,$E$6,IF(C16&gt;=$C$5,$C$8*C16+$C$9,$C$6))</f>
        <v>7.5000000000000002E-4</v>
      </c>
    </row>
    <row r="17" spans="1:6" ht="15" customHeight="1" x14ac:dyDescent="0.2">
      <c r="B17" s="42">
        <v>2017</v>
      </c>
      <c r="C17" s="5">
        <v>3</v>
      </c>
      <c r="D17">
        <f>IF(C17&gt;$E$5,$E$6,IF(C17&gt;=$C$5,$C$8*C17+$C$9,$C$6))</f>
        <v>2.5000000000000001E-4</v>
      </c>
    </row>
    <row r="18" spans="1:6" ht="15" customHeight="1" x14ac:dyDescent="0.2">
      <c r="B18" t="s">
        <v>379</v>
      </c>
      <c r="D18">
        <f>SUM(D13:D17)</f>
        <v>1E-3</v>
      </c>
    </row>
    <row r="19" spans="1:6" ht="15" customHeight="1" x14ac:dyDescent="0.2">
      <c r="B19" t="s">
        <v>368</v>
      </c>
      <c r="C19">
        <f>_xlfn.STDEV.S(C13:C17)</f>
        <v>5.1672042731055257</v>
      </c>
    </row>
    <row r="20" spans="1:6" ht="15" customHeight="1" x14ac:dyDescent="0.2">
      <c r="B20" t="s">
        <v>375</v>
      </c>
      <c r="C20">
        <f>AVERAGE(C13:C17)</f>
        <v>4.2</v>
      </c>
    </row>
    <row r="21" spans="1:6" ht="15" customHeight="1" x14ac:dyDescent="0.2"/>
    <row r="22" spans="1:6" ht="15" customHeight="1" x14ac:dyDescent="0.2"/>
    <row r="23" spans="1:6" ht="15" customHeight="1" x14ac:dyDescent="0.2">
      <c r="A23" s="2" t="s">
        <v>415</v>
      </c>
    </row>
    <row r="24" spans="1:6" ht="15" customHeight="1" x14ac:dyDescent="0.2">
      <c r="A24" s="3" t="s">
        <v>369</v>
      </c>
      <c r="B24" s="3" t="s">
        <v>370</v>
      </c>
      <c r="C24" s="3" t="s">
        <v>373</v>
      </c>
      <c r="D24" s="3" t="s">
        <v>372</v>
      </c>
      <c r="E24" s="3" t="s">
        <v>371</v>
      </c>
      <c r="F24" s="3" t="s">
        <v>374</v>
      </c>
    </row>
    <row r="25" spans="1:6" ht="15" customHeight="1" x14ac:dyDescent="0.2">
      <c r="A25" s="3" t="s">
        <v>402</v>
      </c>
      <c r="B25" s="3">
        <v>0</v>
      </c>
      <c r="C25" s="3">
        <v>2</v>
      </c>
      <c r="D25" s="3">
        <v>3</v>
      </c>
      <c r="E25" s="3">
        <v>4</v>
      </c>
      <c r="F25" s="3">
        <v>6</v>
      </c>
    </row>
    <row r="26" spans="1:6" ht="15" customHeight="1" x14ac:dyDescent="0.2">
      <c r="A26" t="s">
        <v>381</v>
      </c>
      <c r="B26">
        <v>1E-3</v>
      </c>
      <c r="C26">
        <v>1E-3</v>
      </c>
      <c r="D26">
        <v>0</v>
      </c>
      <c r="E26">
        <v>-1E-3</v>
      </c>
      <c r="F26">
        <v>-1E-3</v>
      </c>
    </row>
    <row r="27" spans="1:6" ht="15.75" customHeight="1" x14ac:dyDescent="0.2"/>
    <row r="28" spans="1:6" x14ac:dyDescent="0.2">
      <c r="B28" t="s">
        <v>378</v>
      </c>
      <c r="C28">
        <f>SLOPE(C26:E26,C25:E25)</f>
        <v>-1E-3</v>
      </c>
    </row>
    <row r="29" spans="1:6" x14ac:dyDescent="0.2">
      <c r="B29" t="s">
        <v>382</v>
      </c>
      <c r="C29">
        <f>INTERCEPT(C26:E26,C25:E25)</f>
        <v>3.0000000000000001E-3</v>
      </c>
    </row>
    <row r="32" spans="1:6" x14ac:dyDescent="0.2">
      <c r="B32" s="6" t="s">
        <v>419</v>
      </c>
      <c r="C32" s="6" t="s">
        <v>340</v>
      </c>
      <c r="D32" s="3" t="s">
        <v>377</v>
      </c>
    </row>
    <row r="33" spans="1:6" x14ac:dyDescent="0.2">
      <c r="B33">
        <v>2013</v>
      </c>
      <c r="C33">
        <v>2</v>
      </c>
      <c r="D33">
        <f>IF(C33&gt;$E$25,$E$26,IF(C33&gt;=$C$25,$C$28*C33+$C$29,$C$26))</f>
        <v>1E-3</v>
      </c>
    </row>
    <row r="34" spans="1:6" x14ac:dyDescent="0.2">
      <c r="B34">
        <v>2014</v>
      </c>
      <c r="C34">
        <v>2</v>
      </c>
      <c r="D34">
        <f>IF(C34&gt;$E$25,$E$26,IF(C34&gt;=$C$25,$C$28*C34+$C$29,$C$26))</f>
        <v>1E-3</v>
      </c>
    </row>
    <row r="35" spans="1:6" x14ac:dyDescent="0.2">
      <c r="B35">
        <v>2015</v>
      </c>
      <c r="C35">
        <v>2</v>
      </c>
      <c r="D35">
        <f>IF(C35&gt;$E$25,$E$26,IF(C35&gt;=$C$25,$C$28*C35+$C$29,$C$26))</f>
        <v>1E-3</v>
      </c>
    </row>
    <row r="36" spans="1:6" x14ac:dyDescent="0.2">
      <c r="B36">
        <v>2016</v>
      </c>
      <c r="C36">
        <v>4</v>
      </c>
      <c r="D36">
        <f>IF(C36&gt;$E$25,$E$26,IF(C36&gt;=$C$25,$C$28*C36+$C$29,$C$26))</f>
        <v>-1E-3</v>
      </c>
    </row>
    <row r="37" spans="1:6" x14ac:dyDescent="0.2">
      <c r="B37">
        <v>2017</v>
      </c>
      <c r="C37" s="5">
        <v>4</v>
      </c>
      <c r="D37">
        <f>IF(C37&gt;$E$25,$E$26,IF(C37&gt;=$C$25,$C$28*C37+$C$29,$C$26))</f>
        <v>-1E-3</v>
      </c>
    </row>
    <row r="38" spans="1:6" ht="12" customHeight="1" x14ac:dyDescent="0.2">
      <c r="B38" t="s">
        <v>379</v>
      </c>
      <c r="D38">
        <f>SUM(D33:D37)</f>
        <v>1E-3</v>
      </c>
    </row>
    <row r="39" spans="1:6" ht="15" customHeight="1" x14ac:dyDescent="0.2">
      <c r="B39" t="s">
        <v>368</v>
      </c>
      <c r="C39">
        <f>_xlfn.STDEV.S(C33:C37)</f>
        <v>1.0954451150103319</v>
      </c>
    </row>
    <row r="40" spans="1:6" x14ac:dyDescent="0.2">
      <c r="B40" t="s">
        <v>375</v>
      </c>
      <c r="C40">
        <f>AVERAGE(C33:C37)</f>
        <v>2.8</v>
      </c>
    </row>
    <row r="41" spans="1:6" ht="33" customHeight="1" x14ac:dyDescent="0.2"/>
    <row r="42" spans="1:6" ht="13.5" customHeight="1" x14ac:dyDescent="0.2"/>
    <row r="43" spans="1:6" ht="13.5" customHeight="1" x14ac:dyDescent="0.2">
      <c r="A43" s="2" t="s">
        <v>420</v>
      </c>
    </row>
    <row r="44" spans="1:6" ht="13.5" customHeight="1" x14ac:dyDescent="0.2">
      <c r="A44" s="3" t="s">
        <v>369</v>
      </c>
      <c r="B44" s="3" t="s">
        <v>370</v>
      </c>
      <c r="C44" s="3" t="s">
        <v>373</v>
      </c>
      <c r="D44" s="3" t="s">
        <v>372</v>
      </c>
      <c r="E44" s="3" t="s">
        <v>371</v>
      </c>
      <c r="F44" s="3" t="s">
        <v>374</v>
      </c>
    </row>
    <row r="45" spans="1:6" ht="13.5" customHeight="1" x14ac:dyDescent="0.2">
      <c r="A45" t="s">
        <v>402</v>
      </c>
      <c r="B45">
        <v>0</v>
      </c>
      <c r="C45">
        <v>2</v>
      </c>
      <c r="D45">
        <v>4</v>
      </c>
      <c r="E45">
        <v>6</v>
      </c>
      <c r="F45">
        <v>8</v>
      </c>
    </row>
    <row r="46" spans="1:6" ht="13.5" customHeight="1" x14ac:dyDescent="0.2">
      <c r="A46" t="s">
        <v>381</v>
      </c>
      <c r="B46">
        <v>5.0000000000000001E-4</v>
      </c>
      <c r="C46">
        <v>5.0000000000000001E-4</v>
      </c>
      <c r="D46">
        <v>0</v>
      </c>
      <c r="E46">
        <v>-5.0000000000000001E-4</v>
      </c>
      <c r="F46">
        <v>-5.0000000000000001E-4</v>
      </c>
    </row>
    <row r="47" spans="1:6" ht="13.5" customHeight="1" x14ac:dyDescent="0.2"/>
    <row r="48" spans="1:6" ht="13.5" customHeight="1" x14ac:dyDescent="0.2">
      <c r="B48" t="s">
        <v>378</v>
      </c>
      <c r="C48">
        <f>SLOPE(C46:E46,C45:E45)</f>
        <v>-2.5000000000000001E-4</v>
      </c>
    </row>
    <row r="49" spans="2:4" ht="13.5" customHeight="1" x14ac:dyDescent="0.2">
      <c r="B49" t="s">
        <v>382</v>
      </c>
      <c r="C49">
        <f>INTERCEPT(C46:E46,C45:E45)</f>
        <v>1E-3</v>
      </c>
    </row>
    <row r="50" spans="2:4" ht="13.5" customHeight="1" x14ac:dyDescent="0.2"/>
    <row r="51" spans="2:4" ht="12.75" customHeight="1" x14ac:dyDescent="0.2"/>
    <row r="52" spans="2:4" ht="15.75" customHeight="1" x14ac:dyDescent="0.2">
      <c r="B52" s="6" t="s">
        <v>419</v>
      </c>
      <c r="C52" s="6" t="s">
        <v>340</v>
      </c>
      <c r="D52" s="3" t="s">
        <v>377</v>
      </c>
    </row>
    <row r="53" spans="2:4" x14ac:dyDescent="0.2">
      <c r="B53">
        <v>2013</v>
      </c>
      <c r="C53">
        <v>2</v>
      </c>
      <c r="D53">
        <f>IF(C53&gt;$E$45,$E$46,IF(C53&gt;=$C$45,$C$48*C53+$C$49,$C$46))</f>
        <v>5.0000000000000001E-4</v>
      </c>
    </row>
    <row r="54" spans="2:4" x14ac:dyDescent="0.2">
      <c r="B54">
        <v>2014</v>
      </c>
      <c r="C54">
        <v>4</v>
      </c>
      <c r="D54">
        <f>IF(C54&gt;$E$45,$E$46,IF(C54&gt;=$C$45,$C$48*C54+$C$49,$C$46))</f>
        <v>0</v>
      </c>
    </row>
    <row r="55" spans="2:4" x14ac:dyDescent="0.2">
      <c r="B55">
        <v>2015</v>
      </c>
      <c r="C55">
        <v>6</v>
      </c>
      <c r="D55">
        <f>IF(C55&gt;$E$45,$E$46,IF(C55&gt;=$C$45,$C$48*C55+$C$49,$C$46))</f>
        <v>-5.0000000000000001E-4</v>
      </c>
    </row>
    <row r="56" spans="2:4" x14ac:dyDescent="0.2">
      <c r="B56">
        <v>2016</v>
      </c>
      <c r="C56">
        <v>6</v>
      </c>
      <c r="D56">
        <f>IF(C56&gt;$E$45,$E$46,IF(C56&gt;=$C$45,$C$48*C56+$C$49,$C$46))</f>
        <v>-5.0000000000000001E-4</v>
      </c>
    </row>
    <row r="57" spans="2:4" x14ac:dyDescent="0.2">
      <c r="B57">
        <v>2017</v>
      </c>
      <c r="C57" s="5">
        <v>4</v>
      </c>
      <c r="D57">
        <f>IF(C57&gt;$E$45,$E$46,IF(C57&gt;=$C$45,$C$48*C57+$C$49,$C$46))</f>
        <v>0</v>
      </c>
    </row>
    <row r="58" spans="2:4" x14ac:dyDescent="0.2">
      <c r="B58" t="s">
        <v>379</v>
      </c>
      <c r="D58">
        <f>SUM(D53:D57)</f>
        <v>-5.0000000000000001E-4</v>
      </c>
    </row>
    <row r="59" spans="2:4" x14ac:dyDescent="0.2">
      <c r="B59" t="s">
        <v>368</v>
      </c>
      <c r="C59">
        <f>_xlfn.STDEV.S(C53:C57)</f>
        <v>1.6733200530681513</v>
      </c>
    </row>
    <row r="60" spans="2:4" x14ac:dyDescent="0.2">
      <c r="B60" t="s">
        <v>375</v>
      </c>
      <c r="C60">
        <f>AVERAGE(C53:C57)</f>
        <v>4.4000000000000004</v>
      </c>
    </row>
  </sheetData>
  <mergeCells count="1">
    <mergeCell ref="A1:O1"/>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D7:G16"/>
  <sheetViews>
    <sheetView workbookViewId="0">
      <selection activeCell="H23" sqref="H23"/>
    </sheetView>
  </sheetViews>
  <sheetFormatPr defaultRowHeight="12.75" x14ac:dyDescent="0.2"/>
  <cols>
    <col min="4" max="7" width="17.140625" customWidth="1"/>
  </cols>
  <sheetData>
    <row r="7" spans="4:7" x14ac:dyDescent="0.2">
      <c r="D7" t="s">
        <v>334</v>
      </c>
    </row>
    <row r="8" spans="4:7" x14ac:dyDescent="0.2">
      <c r="D8" s="3" t="s">
        <v>413</v>
      </c>
      <c r="E8" s="3" t="s">
        <v>414</v>
      </c>
      <c r="F8" s="3" t="s">
        <v>415</v>
      </c>
      <c r="G8" s="3" t="s">
        <v>416</v>
      </c>
    </row>
    <row r="9" spans="4:7" x14ac:dyDescent="0.2">
      <c r="D9">
        <v>2011</v>
      </c>
    </row>
    <row r="10" spans="4:7" x14ac:dyDescent="0.2">
      <c r="D10">
        <v>2012</v>
      </c>
    </row>
    <row r="11" spans="4:7" x14ac:dyDescent="0.2">
      <c r="D11">
        <v>2013</v>
      </c>
      <c r="E11">
        <v>13</v>
      </c>
      <c r="F11">
        <v>2</v>
      </c>
      <c r="G11">
        <v>2</v>
      </c>
    </row>
    <row r="12" spans="4:7" x14ac:dyDescent="0.2">
      <c r="D12">
        <v>2014</v>
      </c>
      <c r="E12">
        <v>0</v>
      </c>
      <c r="F12">
        <v>2</v>
      </c>
      <c r="G12">
        <v>4</v>
      </c>
    </row>
    <row r="13" spans="4:7" x14ac:dyDescent="0.2">
      <c r="D13">
        <v>2015</v>
      </c>
      <c r="E13">
        <v>4</v>
      </c>
      <c r="F13">
        <v>2</v>
      </c>
      <c r="G13">
        <v>6</v>
      </c>
    </row>
    <row r="14" spans="4:7" x14ac:dyDescent="0.2">
      <c r="D14">
        <v>2016</v>
      </c>
      <c r="E14">
        <v>1</v>
      </c>
      <c r="F14">
        <v>4</v>
      </c>
      <c r="G14">
        <v>6</v>
      </c>
    </row>
    <row r="15" spans="4:7" x14ac:dyDescent="0.2">
      <c r="D15" s="1">
        <v>2017</v>
      </c>
      <c r="E15">
        <v>3</v>
      </c>
      <c r="F15">
        <v>4</v>
      </c>
      <c r="G15">
        <v>4</v>
      </c>
    </row>
    <row r="16" spans="4:7" x14ac:dyDescent="0.2">
      <c r="D16" s="3" t="s">
        <v>384</v>
      </c>
      <c r="E16" s="3">
        <f>AVERAGE(E11:E15)</f>
        <v>4.2</v>
      </c>
      <c r="F16" s="3">
        <f>AVERAGE(F11:F15)</f>
        <v>2.8</v>
      </c>
      <c r="G16" s="3">
        <f>AVERAGE(G11:G15)</f>
        <v>4.4000000000000004</v>
      </c>
    </row>
  </sheetData>
  <pageMargins left="0.7" right="0.7" top="0.75" bottom="0.75" header="0.3" footer="0.3"/>
  <pageSetup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23"/>
  <sheetViews>
    <sheetView workbookViewId="0">
      <selection activeCell="J18" sqref="J18"/>
    </sheetView>
  </sheetViews>
  <sheetFormatPr defaultRowHeight="12.75" x14ac:dyDescent="0.2"/>
  <cols>
    <col min="1" max="1" width="14" customWidth="1"/>
    <col min="2" max="2" width="15.28515625" customWidth="1"/>
    <col min="3" max="7" width="14" customWidth="1"/>
    <col min="8" max="8" width="14" style="12" customWidth="1"/>
    <col min="9" max="13" width="14" customWidth="1"/>
  </cols>
  <sheetData>
    <row r="1" spans="1:9" x14ac:dyDescent="0.2">
      <c r="A1" s="13" t="s">
        <v>439</v>
      </c>
    </row>
    <row r="4" spans="1:9" x14ac:dyDescent="0.2">
      <c r="B4" s="11"/>
      <c r="C4" s="11"/>
      <c r="D4" s="11"/>
      <c r="E4" s="11"/>
      <c r="F4" s="11"/>
      <c r="G4" s="11"/>
      <c r="I4" s="11"/>
    </row>
    <row r="5" spans="1:9" ht="38.25" x14ac:dyDescent="0.2">
      <c r="A5" s="8"/>
      <c r="B5" s="8"/>
      <c r="C5" s="8"/>
      <c r="D5" s="8"/>
      <c r="E5" s="8"/>
      <c r="F5" s="9" t="s">
        <v>430</v>
      </c>
      <c r="G5" s="9" t="s">
        <v>432</v>
      </c>
      <c r="I5" s="11"/>
    </row>
    <row r="6" spans="1:9" ht="38.25" x14ac:dyDescent="0.2">
      <c r="A6" s="9" t="s">
        <v>426</v>
      </c>
      <c r="B6" s="9" t="s">
        <v>449</v>
      </c>
      <c r="C6" s="9" t="s">
        <v>423</v>
      </c>
      <c r="D6" s="9" t="s">
        <v>425</v>
      </c>
      <c r="E6" s="9" t="s">
        <v>421</v>
      </c>
      <c r="F6" s="9" t="s">
        <v>431</v>
      </c>
      <c r="G6" s="9" t="s">
        <v>433</v>
      </c>
      <c r="I6" s="7"/>
    </row>
    <row r="7" spans="1:9" x14ac:dyDescent="0.2">
      <c r="A7" s="10" t="s">
        <v>427</v>
      </c>
      <c r="B7" s="8"/>
      <c r="C7" s="10" t="s">
        <v>422</v>
      </c>
      <c r="D7" s="10" t="s">
        <v>424</v>
      </c>
      <c r="E7" s="10" t="s">
        <v>428</v>
      </c>
      <c r="F7" s="10" t="s">
        <v>429</v>
      </c>
      <c r="G7" s="10" t="s">
        <v>434</v>
      </c>
      <c r="I7" s="11"/>
    </row>
    <row r="8" spans="1:9" x14ac:dyDescent="0.2">
      <c r="A8" s="11" t="s">
        <v>435</v>
      </c>
      <c r="B8" s="11">
        <v>2011</v>
      </c>
      <c r="C8" s="12">
        <f t="shared" ref="C8:C10" si="0">E8-D8</f>
        <v>667</v>
      </c>
      <c r="D8" s="11">
        <v>62</v>
      </c>
      <c r="E8" s="17">
        <v>729</v>
      </c>
      <c r="F8" s="11">
        <v>62</v>
      </c>
      <c r="G8" s="11">
        <f>C8+F8</f>
        <v>729</v>
      </c>
      <c r="I8" s="11"/>
    </row>
    <row r="9" spans="1:9" x14ac:dyDescent="0.2">
      <c r="A9" s="11" t="s">
        <v>435</v>
      </c>
      <c r="B9" s="11">
        <v>2012</v>
      </c>
      <c r="C9" s="48">
        <f t="shared" si="0"/>
        <v>1387</v>
      </c>
      <c r="D9" s="11">
        <v>42</v>
      </c>
      <c r="E9" s="15">
        <v>1429</v>
      </c>
      <c r="F9" s="11">
        <v>42</v>
      </c>
      <c r="G9" s="12">
        <f t="shared" ref="G9:G14" si="1">C9+F9</f>
        <v>1429</v>
      </c>
      <c r="I9" s="16" t="s">
        <v>440</v>
      </c>
    </row>
    <row r="10" spans="1:9" x14ac:dyDescent="0.2">
      <c r="A10" s="11" t="s">
        <v>435</v>
      </c>
      <c r="B10" s="11">
        <v>2013</v>
      </c>
      <c r="C10" s="12">
        <f t="shared" si="0"/>
        <v>1696</v>
      </c>
      <c r="D10" s="11">
        <v>64</v>
      </c>
      <c r="E10" s="15">
        <v>1760</v>
      </c>
      <c r="F10" s="11">
        <v>64</v>
      </c>
      <c r="G10" s="12">
        <f t="shared" si="1"/>
        <v>1760</v>
      </c>
      <c r="I10" s="18" t="s">
        <v>441</v>
      </c>
    </row>
    <row r="11" spans="1:9" x14ac:dyDescent="0.2">
      <c r="A11" s="11" t="s">
        <v>436</v>
      </c>
      <c r="B11" s="11">
        <v>2014</v>
      </c>
      <c r="C11" s="11">
        <f>E11-D11</f>
        <v>1122</v>
      </c>
      <c r="D11" s="11">
        <v>108</v>
      </c>
      <c r="E11" s="15">
        <v>1230</v>
      </c>
      <c r="F11" s="11">
        <v>108</v>
      </c>
      <c r="G11" s="12">
        <f t="shared" si="1"/>
        <v>1230</v>
      </c>
      <c r="I11" s="20" t="s">
        <v>442</v>
      </c>
    </row>
    <row r="12" spans="1:9" x14ac:dyDescent="0.2">
      <c r="A12" s="11" t="s">
        <v>436</v>
      </c>
      <c r="B12" s="11">
        <v>2015</v>
      </c>
      <c r="C12" s="12">
        <f>E12-D12</f>
        <v>160</v>
      </c>
      <c r="D12" s="11">
        <v>87</v>
      </c>
      <c r="E12" s="17">
        <v>247</v>
      </c>
      <c r="F12" s="11">
        <v>87</v>
      </c>
      <c r="G12" s="12">
        <f t="shared" si="1"/>
        <v>247</v>
      </c>
      <c r="I12" s="11"/>
    </row>
    <row r="13" spans="1:9" x14ac:dyDescent="0.2">
      <c r="A13" s="11" t="s">
        <v>436</v>
      </c>
      <c r="B13" s="11">
        <v>2016</v>
      </c>
      <c r="C13" s="12">
        <f>E13-D13</f>
        <v>2380</v>
      </c>
      <c r="D13" s="11">
        <v>597</v>
      </c>
      <c r="E13" s="17">
        <v>2977</v>
      </c>
      <c r="F13" s="11">
        <v>267</v>
      </c>
      <c r="G13" s="12">
        <f t="shared" si="1"/>
        <v>2647</v>
      </c>
      <c r="I13" s="12"/>
    </row>
    <row r="14" spans="1:9" x14ac:dyDescent="0.2">
      <c r="A14" s="11" t="s">
        <v>436</v>
      </c>
      <c r="B14" s="21" t="s">
        <v>335</v>
      </c>
      <c r="C14" s="48">
        <f>E14-D14</f>
        <v>2431</v>
      </c>
      <c r="D14" s="11">
        <v>271</v>
      </c>
      <c r="E14" s="19">
        <v>2702</v>
      </c>
      <c r="F14" s="11">
        <v>267</v>
      </c>
      <c r="G14" s="12">
        <f t="shared" si="1"/>
        <v>2698</v>
      </c>
      <c r="I14" s="11"/>
    </row>
    <row r="15" spans="1:9" x14ac:dyDescent="0.2">
      <c r="A15" s="23" t="s">
        <v>437</v>
      </c>
      <c r="B15" s="23"/>
      <c r="C15" s="23"/>
      <c r="D15" s="23"/>
      <c r="E15" s="23">
        <f>MAX(E8:E14)</f>
        <v>2977</v>
      </c>
      <c r="F15" s="23"/>
      <c r="G15" s="23"/>
      <c r="I15" s="11"/>
    </row>
    <row r="16" spans="1:9" x14ac:dyDescent="0.2">
      <c r="A16" s="23" t="s">
        <v>438</v>
      </c>
      <c r="B16" s="23"/>
      <c r="C16" s="23"/>
      <c r="D16" s="23"/>
      <c r="E16" s="23">
        <f>MIN(E8:E14)</f>
        <v>247</v>
      </c>
      <c r="F16" s="23"/>
      <c r="G16" s="23"/>
      <c r="I16" s="11"/>
    </row>
    <row r="17" spans="1:9" x14ac:dyDescent="0.2">
      <c r="A17" s="22" t="s">
        <v>443</v>
      </c>
      <c r="B17" s="23"/>
      <c r="C17" s="23"/>
      <c r="D17" s="29" t="s">
        <v>447</v>
      </c>
      <c r="E17" s="23">
        <f>(E8+E9+E10+E11+E14)/5</f>
        <v>1570</v>
      </c>
      <c r="F17" s="29" t="s">
        <v>448</v>
      </c>
      <c r="G17" s="23">
        <f>(G8+G9+G10+G11+G13)/5</f>
        <v>1559</v>
      </c>
    </row>
    <row r="19" spans="1:9" x14ac:dyDescent="0.2">
      <c r="A19" s="24" t="s">
        <v>444</v>
      </c>
      <c r="B19" s="26"/>
      <c r="C19" s="24"/>
      <c r="D19" s="25">
        <f>E17*0.17</f>
        <v>266.90000000000003</v>
      </c>
    </row>
    <row r="20" spans="1:9" s="14" customFormat="1" x14ac:dyDescent="0.2"/>
    <row r="21" spans="1:9" s="14" customFormat="1" x14ac:dyDescent="0.2"/>
    <row r="22" spans="1:9" x14ac:dyDescent="0.2">
      <c r="A22" s="13" t="s">
        <v>445</v>
      </c>
      <c r="C22" s="28">
        <f>C23*0.01/G17</f>
        <v>1090.4425914047467</v>
      </c>
    </row>
    <row r="23" spans="1:9" x14ac:dyDescent="0.2">
      <c r="A23" s="13" t="s">
        <v>446</v>
      </c>
      <c r="B23" s="13"/>
      <c r="C23" s="27">
        <v>170000000</v>
      </c>
      <c r="H23"/>
      <c r="I23" s="12"/>
    </row>
  </sheetData>
  <pageMargins left="0.7" right="0.7" top="0.75" bottom="0.75" header="0.3" footer="0.3"/>
  <pageSetup scale="8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6:J48"/>
  <sheetViews>
    <sheetView workbookViewId="0">
      <selection activeCell="K36" sqref="K36"/>
    </sheetView>
  </sheetViews>
  <sheetFormatPr defaultRowHeight="12.75" x14ac:dyDescent="0.2"/>
  <cols>
    <col min="1" max="1" width="9.140625" style="48"/>
    <col min="2" max="2" width="16.85546875" style="48" customWidth="1"/>
    <col min="3" max="5" width="10.42578125" style="48" customWidth="1"/>
    <col min="6" max="6" width="14.140625" style="48" customWidth="1"/>
    <col min="7" max="7" width="10.42578125" style="48" customWidth="1"/>
    <col min="8" max="8" width="11.28515625" style="48" customWidth="1"/>
    <col min="9" max="9" width="11.42578125" style="48" customWidth="1"/>
    <col min="10" max="10" width="11.85546875" style="48" customWidth="1"/>
    <col min="11" max="12" width="9.140625" style="48"/>
    <col min="13" max="13" width="16" style="48" customWidth="1"/>
    <col min="14" max="16384" width="9.140625" style="48"/>
  </cols>
  <sheetData>
    <row r="6" spans="2:10" x14ac:dyDescent="0.2">
      <c r="B6" s="48" t="s">
        <v>344</v>
      </c>
      <c r="F6" s="48" t="s">
        <v>338</v>
      </c>
      <c r="I6" s="103" t="s">
        <v>391</v>
      </c>
      <c r="J6" s="103" t="s">
        <v>394</v>
      </c>
    </row>
    <row r="7" spans="2:10" x14ac:dyDescent="0.2">
      <c r="B7" s="48" t="s">
        <v>309</v>
      </c>
      <c r="C7" s="48" t="s">
        <v>389</v>
      </c>
      <c r="D7" s="48" t="s">
        <v>390</v>
      </c>
      <c r="F7" s="48" t="s">
        <v>309</v>
      </c>
      <c r="G7" s="48" t="s">
        <v>389</v>
      </c>
      <c r="H7" s="48" t="s">
        <v>390</v>
      </c>
      <c r="I7" s="103"/>
      <c r="J7" s="103"/>
    </row>
    <row r="8" spans="2:10" x14ac:dyDescent="0.2">
      <c r="B8" s="48" t="s">
        <v>334</v>
      </c>
      <c r="C8" s="48">
        <v>0.1</v>
      </c>
      <c r="D8" s="48">
        <v>1</v>
      </c>
      <c r="F8" s="48" t="s">
        <v>393</v>
      </c>
      <c r="G8" s="48">
        <v>0.1</v>
      </c>
      <c r="H8" s="48">
        <v>1</v>
      </c>
      <c r="I8" s="48" t="s">
        <v>392</v>
      </c>
      <c r="J8" s="48" t="s">
        <v>395</v>
      </c>
    </row>
    <row r="9" spans="2:10" x14ac:dyDescent="0.2">
      <c r="B9" s="48" t="s">
        <v>310</v>
      </c>
      <c r="C9" s="48">
        <v>0.1</v>
      </c>
      <c r="D9" s="48">
        <v>0.75</v>
      </c>
      <c r="F9" s="48" t="s">
        <v>310</v>
      </c>
      <c r="G9" s="48">
        <v>0.05</v>
      </c>
      <c r="H9" s="48">
        <v>0.4</v>
      </c>
      <c r="I9" s="48" t="s">
        <v>388</v>
      </c>
      <c r="J9" s="48" t="s">
        <v>395</v>
      </c>
    </row>
    <row r="10" spans="2:10" x14ac:dyDescent="0.2">
      <c r="B10" s="48" t="s">
        <v>311</v>
      </c>
      <c r="C10" s="48">
        <v>0.05</v>
      </c>
      <c r="D10" s="48">
        <v>0.2</v>
      </c>
      <c r="F10" s="48" t="s">
        <v>311</v>
      </c>
      <c r="G10" s="48">
        <v>0.05</v>
      </c>
      <c r="H10" s="48">
        <v>0.2</v>
      </c>
      <c r="I10" s="48" t="s">
        <v>386</v>
      </c>
      <c r="J10" s="48" t="s">
        <v>395</v>
      </c>
    </row>
    <row r="11" spans="2:10" x14ac:dyDescent="0.2">
      <c r="B11" s="48" t="s">
        <v>312</v>
      </c>
      <c r="C11" s="48">
        <v>0.05</v>
      </c>
      <c r="D11" s="48">
        <v>0.25</v>
      </c>
      <c r="F11" s="48" t="s">
        <v>312</v>
      </c>
      <c r="G11" s="48">
        <v>0.05</v>
      </c>
      <c r="H11" s="48">
        <v>0.25</v>
      </c>
      <c r="I11" s="48" t="s">
        <v>388</v>
      </c>
      <c r="J11" s="48" t="s">
        <v>395</v>
      </c>
    </row>
    <row r="12" spans="2:10" x14ac:dyDescent="0.2">
      <c r="B12" s="48" t="s">
        <v>313</v>
      </c>
      <c r="C12" s="48">
        <v>0.05</v>
      </c>
      <c r="D12" s="48">
        <v>0.3</v>
      </c>
      <c r="F12" s="48" t="s">
        <v>313</v>
      </c>
      <c r="G12" s="48">
        <v>0.05</v>
      </c>
      <c r="H12" s="48">
        <v>0.3</v>
      </c>
      <c r="I12" s="48" t="s">
        <v>387</v>
      </c>
      <c r="J12" s="48" t="s">
        <v>395</v>
      </c>
    </row>
    <row r="14" spans="2:10" x14ac:dyDescent="0.2">
      <c r="B14" s="48" t="s">
        <v>335</v>
      </c>
    </row>
    <row r="15" spans="2:10" x14ac:dyDescent="0.2">
      <c r="B15" s="48" t="s">
        <v>334</v>
      </c>
    </row>
    <row r="16" spans="2:10" x14ac:dyDescent="0.2">
      <c r="B16" s="48" t="s">
        <v>337</v>
      </c>
      <c r="C16" s="48">
        <v>0.05</v>
      </c>
      <c r="D16" s="48">
        <v>0.1</v>
      </c>
      <c r="E16" s="48">
        <v>0.2</v>
      </c>
      <c r="F16" s="48">
        <v>0.3</v>
      </c>
      <c r="G16" s="48">
        <v>0.4</v>
      </c>
      <c r="H16" s="48">
        <v>0.5</v>
      </c>
      <c r="I16" s="48">
        <v>1</v>
      </c>
    </row>
    <row r="17" spans="2:9" hidden="1" x14ac:dyDescent="0.2">
      <c r="B17" s="48">
        <v>2011</v>
      </c>
      <c r="C17" s="48">
        <v>7</v>
      </c>
      <c r="D17" s="48">
        <v>7</v>
      </c>
      <c r="E17" s="48">
        <v>5</v>
      </c>
      <c r="F17" s="48">
        <v>4</v>
      </c>
      <c r="H17" s="48">
        <v>4</v>
      </c>
      <c r="I17" s="48">
        <v>3</v>
      </c>
    </row>
    <row r="18" spans="2:9" hidden="1" x14ac:dyDescent="0.2">
      <c r="B18" s="48">
        <v>2012</v>
      </c>
      <c r="C18" s="48">
        <v>18</v>
      </c>
      <c r="D18" s="48">
        <v>10</v>
      </c>
      <c r="E18" s="48">
        <v>9</v>
      </c>
      <c r="F18" s="48">
        <v>7</v>
      </c>
      <c r="G18" s="48">
        <v>6</v>
      </c>
      <c r="H18" s="48">
        <v>5</v>
      </c>
      <c r="I18" s="48">
        <v>2</v>
      </c>
    </row>
    <row r="19" spans="2:9" x14ac:dyDescent="0.2">
      <c r="B19" s="48">
        <v>2013</v>
      </c>
      <c r="C19" s="48">
        <v>12</v>
      </c>
      <c r="D19" s="48">
        <v>10</v>
      </c>
      <c r="E19" s="48">
        <v>8</v>
      </c>
      <c r="F19" s="48">
        <v>4</v>
      </c>
      <c r="G19" s="48">
        <v>4</v>
      </c>
      <c r="H19" s="48">
        <v>2</v>
      </c>
      <c r="I19" s="48">
        <v>1</v>
      </c>
    </row>
    <row r="20" spans="2:9" x14ac:dyDescent="0.2">
      <c r="B20" s="48">
        <v>2014</v>
      </c>
      <c r="C20" s="48">
        <v>5</v>
      </c>
      <c r="D20" s="48">
        <v>4</v>
      </c>
      <c r="E20" s="48">
        <v>3</v>
      </c>
      <c r="F20" s="48">
        <v>3</v>
      </c>
      <c r="G20" s="48">
        <v>2</v>
      </c>
      <c r="H20" s="48">
        <v>2</v>
      </c>
      <c r="I20" s="48">
        <v>0</v>
      </c>
    </row>
    <row r="21" spans="2:9" x14ac:dyDescent="0.2">
      <c r="B21" s="48">
        <v>2015</v>
      </c>
      <c r="C21" s="48">
        <v>4</v>
      </c>
      <c r="D21" s="48">
        <v>3</v>
      </c>
      <c r="E21" s="48">
        <v>3</v>
      </c>
      <c r="F21" s="48">
        <v>3</v>
      </c>
      <c r="G21" s="48">
        <v>1</v>
      </c>
      <c r="H21" s="48">
        <v>1</v>
      </c>
      <c r="I21" s="48">
        <v>0</v>
      </c>
    </row>
    <row r="22" spans="2:9" x14ac:dyDescent="0.2">
      <c r="B22" s="48">
        <v>2016</v>
      </c>
      <c r="C22" s="48">
        <v>2</v>
      </c>
      <c r="D22" s="48">
        <v>1</v>
      </c>
      <c r="E22" s="48">
        <v>1</v>
      </c>
      <c r="F22" s="48">
        <v>1</v>
      </c>
      <c r="G22" s="48">
        <v>1</v>
      </c>
      <c r="H22" s="48">
        <v>1</v>
      </c>
      <c r="I22" s="48">
        <v>1</v>
      </c>
    </row>
    <row r="23" spans="2:9" x14ac:dyDescent="0.2">
      <c r="B23" s="48" t="s">
        <v>335</v>
      </c>
      <c r="C23" s="48">
        <v>1</v>
      </c>
      <c r="D23" s="48">
        <v>1</v>
      </c>
      <c r="E23" s="48">
        <v>1</v>
      </c>
      <c r="F23" s="48">
        <v>1</v>
      </c>
      <c r="G23" s="48">
        <v>1</v>
      </c>
      <c r="H23" s="48">
        <v>1</v>
      </c>
      <c r="I23" s="48">
        <v>0</v>
      </c>
    </row>
    <row r="24" spans="2:9" ht="13.5" customHeight="1" x14ac:dyDescent="0.2">
      <c r="B24" s="48" t="s">
        <v>342</v>
      </c>
      <c r="C24" s="48">
        <f t="shared" ref="C24:I25" si="0">AVERAGE(C18:C22)</f>
        <v>8.1999999999999993</v>
      </c>
      <c r="D24" s="48">
        <f t="shared" si="0"/>
        <v>5.6</v>
      </c>
      <c r="E24" s="48">
        <f t="shared" si="0"/>
        <v>4.8</v>
      </c>
      <c r="F24" s="48">
        <f t="shared" si="0"/>
        <v>3.6</v>
      </c>
      <c r="G24" s="48">
        <f>AVERAGE(G18:G22)</f>
        <v>2.8</v>
      </c>
      <c r="H24" s="48">
        <f t="shared" si="0"/>
        <v>2.2000000000000002</v>
      </c>
      <c r="I24" s="48">
        <f t="shared" si="0"/>
        <v>0.8</v>
      </c>
    </row>
    <row r="25" spans="2:9" ht="13.5" customHeight="1" x14ac:dyDescent="0.2">
      <c r="B25" s="48" t="s">
        <v>343</v>
      </c>
      <c r="C25" s="48">
        <f t="shared" si="0"/>
        <v>4.8</v>
      </c>
      <c r="D25" s="48">
        <f t="shared" si="0"/>
        <v>3.8</v>
      </c>
      <c r="E25" s="48">
        <f t="shared" si="0"/>
        <v>3.2</v>
      </c>
      <c r="F25" s="48">
        <f t="shared" si="0"/>
        <v>2.4</v>
      </c>
      <c r="G25" s="48">
        <f>AVERAGE(G19:G23)</f>
        <v>1.8</v>
      </c>
      <c r="H25" s="48">
        <f t="shared" si="0"/>
        <v>1.4</v>
      </c>
      <c r="I25" s="48">
        <f t="shared" si="0"/>
        <v>0.4</v>
      </c>
    </row>
    <row r="26" spans="2:9" hidden="1" x14ac:dyDescent="0.2">
      <c r="B26" s="48" t="s">
        <v>341</v>
      </c>
      <c r="C26" s="48">
        <f t="shared" ref="C26:I26" si="1">SUM(C18:C22)</f>
        <v>41</v>
      </c>
      <c r="D26" s="48">
        <f t="shared" si="1"/>
        <v>28</v>
      </c>
      <c r="E26" s="48">
        <f t="shared" si="1"/>
        <v>24</v>
      </c>
      <c r="F26" s="48">
        <f t="shared" si="1"/>
        <v>18</v>
      </c>
      <c r="H26" s="48">
        <f t="shared" si="1"/>
        <v>11</v>
      </c>
      <c r="I26" s="48">
        <f t="shared" si="1"/>
        <v>4</v>
      </c>
    </row>
    <row r="28" spans="2:9" x14ac:dyDescent="0.2">
      <c r="B28" s="48" t="s">
        <v>333</v>
      </c>
    </row>
    <row r="29" spans="2:9" x14ac:dyDescent="0.2">
      <c r="B29" s="48" t="s">
        <v>331</v>
      </c>
    </row>
    <row r="30" spans="2:9" ht="15" x14ac:dyDescent="0.25">
      <c r="B30" s="48" t="s">
        <v>336</v>
      </c>
    </row>
    <row r="31" spans="2:9" x14ac:dyDescent="0.2">
      <c r="B31" s="48" t="s">
        <v>332</v>
      </c>
    </row>
    <row r="32" spans="2:9" x14ac:dyDescent="0.2">
      <c r="B32" s="48" t="s">
        <v>339</v>
      </c>
    </row>
    <row r="34" spans="2:9" x14ac:dyDescent="0.2">
      <c r="B34" s="48" t="s">
        <v>367</v>
      </c>
      <c r="D34" s="48" t="s">
        <v>385</v>
      </c>
    </row>
    <row r="35" spans="2:9" x14ac:dyDescent="0.2">
      <c r="B35" s="48" t="s">
        <v>334</v>
      </c>
    </row>
    <row r="36" spans="2:9" x14ac:dyDescent="0.2">
      <c r="B36" s="48" t="s">
        <v>337</v>
      </c>
      <c r="C36" s="48">
        <v>0.05</v>
      </c>
      <c r="D36" s="48">
        <v>0.1</v>
      </c>
      <c r="E36" s="48">
        <v>0.2</v>
      </c>
      <c r="F36" s="48">
        <v>0.3</v>
      </c>
      <c r="G36" s="48">
        <v>0.4</v>
      </c>
      <c r="H36" s="48">
        <v>0.5</v>
      </c>
      <c r="I36" s="48">
        <v>1</v>
      </c>
    </row>
    <row r="37" spans="2:9" ht="12.75" hidden="1" customHeight="1" x14ac:dyDescent="0.2">
      <c r="B37" s="48">
        <v>2011</v>
      </c>
      <c r="C37" s="48">
        <v>7</v>
      </c>
      <c r="D37" s="48">
        <v>7</v>
      </c>
      <c r="E37" s="48">
        <v>5</v>
      </c>
      <c r="F37" s="48">
        <v>4</v>
      </c>
      <c r="H37" s="48">
        <v>4</v>
      </c>
      <c r="I37" s="48">
        <v>3</v>
      </c>
    </row>
    <row r="38" spans="2:9" ht="12.75" hidden="1" customHeight="1" x14ac:dyDescent="0.2">
      <c r="B38" s="48">
        <v>2012</v>
      </c>
      <c r="C38" s="48">
        <v>18</v>
      </c>
      <c r="D38" s="48">
        <v>10</v>
      </c>
      <c r="E38" s="48">
        <v>9</v>
      </c>
      <c r="F38" s="48">
        <v>7</v>
      </c>
      <c r="G38" s="48">
        <v>6</v>
      </c>
      <c r="H38" s="48">
        <v>5</v>
      </c>
      <c r="I38" s="48">
        <v>2</v>
      </c>
    </row>
    <row r="39" spans="2:9" x14ac:dyDescent="0.2">
      <c r="B39" s="48">
        <v>2013</v>
      </c>
      <c r="C39" s="48">
        <v>12</v>
      </c>
      <c r="D39" s="48">
        <v>10</v>
      </c>
      <c r="E39" s="48">
        <v>8</v>
      </c>
      <c r="F39" s="48">
        <v>4</v>
      </c>
      <c r="G39" s="48">
        <v>4</v>
      </c>
      <c r="H39" s="48">
        <v>2</v>
      </c>
      <c r="I39" s="48">
        <v>1</v>
      </c>
    </row>
    <row r="40" spans="2:9" x14ac:dyDescent="0.2">
      <c r="B40" s="48">
        <v>2014</v>
      </c>
      <c r="C40" s="48">
        <v>5</v>
      </c>
      <c r="D40" s="48">
        <v>4</v>
      </c>
      <c r="E40" s="48">
        <v>3</v>
      </c>
      <c r="F40" s="48">
        <v>3</v>
      </c>
      <c r="G40" s="48">
        <v>2</v>
      </c>
      <c r="H40" s="48">
        <v>2</v>
      </c>
      <c r="I40" s="48">
        <v>0</v>
      </c>
    </row>
    <row r="41" spans="2:9" x14ac:dyDescent="0.2">
      <c r="B41" s="48">
        <v>2015</v>
      </c>
      <c r="C41" s="48">
        <v>4</v>
      </c>
      <c r="D41" s="48">
        <v>3</v>
      </c>
      <c r="E41" s="48">
        <v>3</v>
      </c>
      <c r="F41" s="48">
        <v>3</v>
      </c>
      <c r="G41" s="48">
        <v>1</v>
      </c>
      <c r="H41" s="48">
        <v>1</v>
      </c>
      <c r="I41" s="48">
        <v>0</v>
      </c>
    </row>
    <row r="42" spans="2:9" x14ac:dyDescent="0.2">
      <c r="B42" s="48">
        <v>2016</v>
      </c>
      <c r="C42" s="48">
        <v>2</v>
      </c>
      <c r="D42" s="48">
        <v>1</v>
      </c>
      <c r="E42" s="48">
        <v>1</v>
      </c>
      <c r="F42" s="48">
        <v>1</v>
      </c>
      <c r="G42" s="48">
        <v>1</v>
      </c>
      <c r="H42" s="48">
        <v>1</v>
      </c>
      <c r="I42" s="48">
        <v>1</v>
      </c>
    </row>
    <row r="43" spans="2:9" x14ac:dyDescent="0.2">
      <c r="B43" s="48">
        <v>2017</v>
      </c>
      <c r="C43" s="48">
        <v>6</v>
      </c>
      <c r="D43" s="48">
        <v>4</v>
      </c>
      <c r="E43" s="48">
        <v>4</v>
      </c>
      <c r="F43" s="48">
        <v>3</v>
      </c>
      <c r="G43" s="48">
        <v>2</v>
      </c>
      <c r="H43" s="48">
        <v>1</v>
      </c>
      <c r="I43" s="48">
        <v>1</v>
      </c>
    </row>
    <row r="44" spans="2:9" hidden="1" x14ac:dyDescent="0.2">
      <c r="B44" s="48" t="s">
        <v>342</v>
      </c>
      <c r="C44" s="48">
        <f t="shared" ref="C44:I45" si="2">AVERAGE(C38:C42)</f>
        <v>8.1999999999999993</v>
      </c>
      <c r="D44" s="48">
        <f t="shared" si="2"/>
        <v>5.6</v>
      </c>
      <c r="E44" s="48">
        <f t="shared" si="2"/>
        <v>4.8</v>
      </c>
      <c r="F44" s="48">
        <f t="shared" si="2"/>
        <v>3.6</v>
      </c>
      <c r="G44" s="48">
        <f t="shared" si="2"/>
        <v>2.8</v>
      </c>
      <c r="H44" s="48">
        <f t="shared" si="2"/>
        <v>2.2000000000000002</v>
      </c>
      <c r="I44" s="48">
        <f t="shared" si="2"/>
        <v>0.8</v>
      </c>
    </row>
    <row r="45" spans="2:9" x14ac:dyDescent="0.2">
      <c r="B45" s="48" t="s">
        <v>384</v>
      </c>
      <c r="C45" s="48">
        <f>AVERAGE(C39:C43)</f>
        <v>5.8</v>
      </c>
      <c r="D45" s="48">
        <f>AVERAGE(D39:D43)</f>
        <v>4.4000000000000004</v>
      </c>
      <c r="E45" s="48">
        <f>AVERAGE(E39:E43)</f>
        <v>3.8</v>
      </c>
      <c r="F45" s="48">
        <f>AVERAGE(F39:F43)</f>
        <v>2.8</v>
      </c>
      <c r="G45" s="48">
        <f t="shared" si="2"/>
        <v>2</v>
      </c>
      <c r="H45" s="48">
        <f t="shared" si="2"/>
        <v>1.4</v>
      </c>
      <c r="I45" s="48">
        <f t="shared" si="2"/>
        <v>0.6</v>
      </c>
    </row>
    <row r="48" spans="2:9" x14ac:dyDescent="0.2">
      <c r="C48" s="48" t="s">
        <v>368</v>
      </c>
      <c r="D48" s="48">
        <f>_xlfn.STDEV.S(C39:C43)</f>
        <v>3.7682887362833548</v>
      </c>
      <c r="G48" s="48" t="s">
        <v>368</v>
      </c>
      <c r="H48" s="48">
        <f>_xlfn.STDEV.S(G39:G43)</f>
        <v>1.2247448713915889</v>
      </c>
    </row>
  </sheetData>
  <mergeCells count="2">
    <mergeCell ref="I6:I7"/>
    <mergeCell ref="J6:J7"/>
  </mergeCells>
  <pageMargins left="0.7" right="0.7" top="0.75" bottom="0.75" header="0.3" footer="0.3"/>
  <pageSetup scale="7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sheetPr>
  <dimension ref="A1"/>
  <sheetViews>
    <sheetView workbookViewId="0"/>
  </sheetViews>
  <sheetFormatPr defaultRowHeight="12.75"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15"/>
  <sheetViews>
    <sheetView showGridLines="0" tabSelected="1" zoomScaleNormal="100" workbookViewId="0">
      <pane xSplit="2" ySplit="3" topLeftCell="E4" activePane="bottomRight" state="frozen"/>
      <selection pane="topRight" activeCell="C1" sqref="C1"/>
      <selection pane="bottomLeft" activeCell="A4" sqref="A4"/>
      <selection pane="bottomRight" activeCell="E5" sqref="E5"/>
    </sheetView>
  </sheetViews>
  <sheetFormatPr defaultRowHeight="12.95" customHeight="1" x14ac:dyDescent="0.2"/>
  <cols>
    <col min="1" max="1" width="6.7109375" customWidth="1"/>
    <col min="2" max="2" width="8" customWidth="1"/>
    <col min="3" max="3" width="14.28515625" customWidth="1"/>
    <col min="4" max="4" width="17.5703125" customWidth="1"/>
    <col min="5" max="5" width="17.140625" customWidth="1"/>
    <col min="6" max="7" width="8" customWidth="1"/>
    <col min="8" max="8" width="28.28515625" customWidth="1"/>
    <col min="9" max="9" width="10.7109375" customWidth="1"/>
    <col min="10" max="10" width="9.42578125" customWidth="1"/>
    <col min="11" max="11" width="12.140625" customWidth="1"/>
    <col min="12" max="12" width="10.7109375" customWidth="1"/>
    <col min="13" max="13" width="8" customWidth="1"/>
    <col min="14" max="14" width="9.42578125" customWidth="1"/>
    <col min="15" max="17" width="10.7109375" customWidth="1"/>
    <col min="18" max="18" width="40" customWidth="1"/>
    <col min="19" max="20" width="9.42578125" customWidth="1"/>
    <col min="21" max="23" width="5.7109375" customWidth="1"/>
  </cols>
  <sheetData>
    <row r="1" spans="1:21" ht="12.95" customHeight="1" x14ac:dyDescent="0.2">
      <c r="A1" s="103" t="s">
        <v>0</v>
      </c>
      <c r="B1" s="103"/>
      <c r="C1" s="103"/>
      <c r="D1" s="103"/>
      <c r="E1" s="103"/>
      <c r="F1" s="103"/>
      <c r="G1" s="103"/>
      <c r="H1" s="103"/>
      <c r="I1" s="103"/>
      <c r="J1" s="103"/>
      <c r="K1" s="103"/>
      <c r="L1" s="103"/>
      <c r="M1" s="103"/>
      <c r="N1" s="103"/>
      <c r="O1" s="103"/>
    </row>
    <row r="2" spans="1:21" ht="12.95" customHeight="1" x14ac:dyDescent="0.2">
      <c r="O2" t="s">
        <v>298</v>
      </c>
      <c r="P2">
        <v>0.05</v>
      </c>
      <c r="Q2">
        <v>0.4</v>
      </c>
    </row>
    <row r="3" spans="1:21" ht="12.95" customHeight="1" x14ac:dyDescent="0.2">
      <c r="A3" t="s">
        <v>1</v>
      </c>
      <c r="B3" t="s">
        <v>2</v>
      </c>
      <c r="C3" t="s">
        <v>3</v>
      </c>
      <c r="D3" t="s">
        <v>4</v>
      </c>
      <c r="E3" t="s">
        <v>5</v>
      </c>
      <c r="F3" t="s">
        <v>6</v>
      </c>
      <c r="G3" t="s">
        <v>7</v>
      </c>
      <c r="H3" t="s">
        <v>8</v>
      </c>
      <c r="I3" t="s">
        <v>9</v>
      </c>
      <c r="J3" t="s">
        <v>10</v>
      </c>
      <c r="K3" t="s">
        <v>11</v>
      </c>
      <c r="L3" t="s">
        <v>12</v>
      </c>
      <c r="M3" t="s">
        <v>13</v>
      </c>
      <c r="N3" t="s">
        <v>14</v>
      </c>
      <c r="O3" t="s">
        <v>15</v>
      </c>
      <c r="P3" s="82" t="s">
        <v>297</v>
      </c>
      <c r="Q3" t="s">
        <v>299</v>
      </c>
      <c r="R3" t="s">
        <v>16</v>
      </c>
      <c r="S3" t="s">
        <v>17</v>
      </c>
      <c r="T3" t="s">
        <v>18</v>
      </c>
      <c r="U3" t="s">
        <v>19</v>
      </c>
    </row>
    <row r="4" spans="1:21" ht="12.95" customHeight="1" x14ac:dyDescent="0.2">
      <c r="A4" s="53">
        <v>24243</v>
      </c>
      <c r="B4" s="53">
        <v>1669</v>
      </c>
      <c r="C4" s="53" t="s">
        <v>20</v>
      </c>
      <c r="D4" s="54">
        <v>40732.154166666667</v>
      </c>
      <c r="E4" s="54">
        <v>40732.171527777777</v>
      </c>
      <c r="F4" s="53">
        <v>25</v>
      </c>
      <c r="G4" s="53" t="s">
        <v>31</v>
      </c>
      <c r="H4" s="53" t="s">
        <v>32</v>
      </c>
      <c r="I4" s="53" t="s">
        <v>28</v>
      </c>
      <c r="J4" s="53" t="s">
        <v>22</v>
      </c>
      <c r="K4" s="53" t="s">
        <v>33</v>
      </c>
      <c r="L4" s="53" t="s">
        <v>27</v>
      </c>
      <c r="M4" s="53" t="s">
        <v>23</v>
      </c>
      <c r="N4" s="53">
        <v>3457</v>
      </c>
      <c r="O4" s="53">
        <v>1.8447</v>
      </c>
      <c r="P4" s="53">
        <f t="shared" ref="P4:P31" si="0">IF(O4&gt;$P$2,1)</f>
        <v>1</v>
      </c>
      <c r="Q4" s="53">
        <f t="shared" ref="Q4:Q31" si="1">IF(O4&gt;$Q$2,1)</f>
        <v>1</v>
      </c>
      <c r="R4" s="53" t="s">
        <v>34</v>
      </c>
      <c r="S4" s="53" t="s">
        <v>24</v>
      </c>
      <c r="T4" s="53" t="s">
        <v>35</v>
      </c>
      <c r="U4" s="53">
        <v>34</v>
      </c>
    </row>
    <row r="5" spans="1:21" ht="12.95" customHeight="1" x14ac:dyDescent="0.2">
      <c r="A5" s="53">
        <v>24244</v>
      </c>
      <c r="B5" s="53">
        <v>8903</v>
      </c>
      <c r="C5" s="53" t="s">
        <v>20</v>
      </c>
      <c r="D5" s="54">
        <v>40736.482638888891</v>
      </c>
      <c r="E5" s="54">
        <v>40736.485416666663</v>
      </c>
      <c r="F5" s="53">
        <v>4</v>
      </c>
      <c r="G5" s="53" t="s">
        <v>36</v>
      </c>
      <c r="H5" s="53" t="s">
        <v>37</v>
      </c>
      <c r="I5" s="53" t="s">
        <v>38</v>
      </c>
      <c r="J5" s="53" t="s">
        <v>22</v>
      </c>
      <c r="K5" s="53" t="s">
        <v>39</v>
      </c>
      <c r="L5" s="53" t="s">
        <v>27</v>
      </c>
      <c r="M5" s="53" t="s">
        <v>23</v>
      </c>
      <c r="N5" s="53">
        <v>33</v>
      </c>
      <c r="O5" s="53">
        <v>1.7600000000000001E-2</v>
      </c>
      <c r="P5" s="53" t="b">
        <f t="shared" si="0"/>
        <v>0</v>
      </c>
      <c r="Q5" s="53" t="b">
        <f t="shared" si="1"/>
        <v>0</v>
      </c>
      <c r="R5" s="53" t="s">
        <v>40</v>
      </c>
      <c r="S5" s="53" t="s">
        <v>24</v>
      </c>
      <c r="T5" s="53" t="s">
        <v>25</v>
      </c>
      <c r="U5" s="53">
        <v>4</v>
      </c>
    </row>
    <row r="6" spans="1:21" ht="12.95" customHeight="1" x14ac:dyDescent="0.2">
      <c r="A6" s="53">
        <v>24403</v>
      </c>
      <c r="B6" s="53">
        <v>1677</v>
      </c>
      <c r="C6" s="53" t="s">
        <v>20</v>
      </c>
      <c r="D6" s="54">
        <v>40738.670138888891</v>
      </c>
      <c r="E6" s="54">
        <v>40739.952777777777</v>
      </c>
      <c r="F6" s="53">
        <v>1847</v>
      </c>
      <c r="G6" s="53" t="s">
        <v>41</v>
      </c>
      <c r="H6" s="53" t="s">
        <v>42</v>
      </c>
      <c r="I6" s="53" t="s">
        <v>43</v>
      </c>
      <c r="J6" s="53" t="s">
        <v>22</v>
      </c>
      <c r="K6" s="53" t="s">
        <v>44</v>
      </c>
      <c r="L6" s="53" t="s">
        <v>27</v>
      </c>
      <c r="M6" s="53" t="s">
        <v>23</v>
      </c>
      <c r="N6" s="53">
        <v>2281</v>
      </c>
      <c r="O6" s="53">
        <v>1.2172000000000001</v>
      </c>
      <c r="P6" s="53">
        <f t="shared" si="0"/>
        <v>1</v>
      </c>
      <c r="Q6" s="53">
        <f t="shared" si="1"/>
        <v>1</v>
      </c>
      <c r="R6" s="53" t="s">
        <v>45</v>
      </c>
      <c r="S6" s="53" t="s">
        <v>24</v>
      </c>
      <c r="T6" s="53" t="s">
        <v>35</v>
      </c>
      <c r="U6" s="53">
        <v>89</v>
      </c>
    </row>
    <row r="7" spans="1:21" ht="12.95" customHeight="1" x14ac:dyDescent="0.2">
      <c r="A7" s="53">
        <v>24883</v>
      </c>
      <c r="B7" s="53">
        <v>1687</v>
      </c>
      <c r="C7" s="53" t="s">
        <v>47</v>
      </c>
      <c r="D7" s="54">
        <v>40800.592361111107</v>
      </c>
      <c r="E7" s="54">
        <v>40800.634027777778</v>
      </c>
      <c r="F7" s="53">
        <v>60</v>
      </c>
      <c r="G7" s="53" t="s">
        <v>50</v>
      </c>
      <c r="H7" s="53" t="s">
        <v>51</v>
      </c>
      <c r="I7" s="53" t="s">
        <v>38</v>
      </c>
      <c r="J7" s="53" t="s">
        <v>22</v>
      </c>
      <c r="K7" s="53" t="s">
        <v>39</v>
      </c>
      <c r="L7" s="53" t="s">
        <v>27</v>
      </c>
      <c r="M7" s="53" t="s">
        <v>23</v>
      </c>
      <c r="N7" s="53">
        <v>533</v>
      </c>
      <c r="O7" s="53">
        <v>0.28439999999999999</v>
      </c>
      <c r="P7" s="53">
        <f t="shared" si="0"/>
        <v>1</v>
      </c>
      <c r="Q7" s="53" t="b">
        <f t="shared" si="1"/>
        <v>0</v>
      </c>
      <c r="R7" s="53" t="s">
        <v>52</v>
      </c>
      <c r="S7" s="53" t="s">
        <v>24</v>
      </c>
      <c r="T7" s="53" t="s">
        <v>25</v>
      </c>
      <c r="U7" s="53">
        <v>56</v>
      </c>
    </row>
    <row r="8" spans="1:21" ht="12.95" customHeight="1" x14ac:dyDescent="0.2">
      <c r="A8" s="53">
        <v>24927</v>
      </c>
      <c r="B8" s="53">
        <v>1689</v>
      </c>
      <c r="C8" s="53" t="s">
        <v>47</v>
      </c>
      <c r="D8" s="54">
        <v>40805.28402777778</v>
      </c>
      <c r="E8" s="54">
        <v>40805.428472222222</v>
      </c>
      <c r="F8" s="53">
        <v>208</v>
      </c>
      <c r="G8" s="53" t="s">
        <v>53</v>
      </c>
      <c r="H8" s="53" t="s">
        <v>54</v>
      </c>
      <c r="I8" s="53" t="s">
        <v>38</v>
      </c>
      <c r="J8" s="53" t="s">
        <v>22</v>
      </c>
      <c r="K8" s="53" t="s">
        <v>55</v>
      </c>
      <c r="L8" s="53" t="s">
        <v>27</v>
      </c>
      <c r="M8" s="53" t="s">
        <v>23</v>
      </c>
      <c r="N8" s="53">
        <v>3940</v>
      </c>
      <c r="O8" s="53">
        <v>2.1025</v>
      </c>
      <c r="P8" s="53">
        <f t="shared" si="0"/>
        <v>1</v>
      </c>
      <c r="Q8" s="53">
        <f t="shared" si="1"/>
        <v>1</v>
      </c>
      <c r="R8" s="53" t="s">
        <v>56</v>
      </c>
      <c r="S8" s="53" t="s">
        <v>24</v>
      </c>
      <c r="T8" s="53" t="s">
        <v>25</v>
      </c>
      <c r="U8" s="53">
        <v>208</v>
      </c>
    </row>
    <row r="9" spans="1:21" ht="12.95" customHeight="1" x14ac:dyDescent="0.2">
      <c r="A9" s="53">
        <v>24782</v>
      </c>
      <c r="B9" s="53">
        <v>1688</v>
      </c>
      <c r="C9" s="53" t="s">
        <v>47</v>
      </c>
      <c r="D9" s="54">
        <v>40805.379166666666</v>
      </c>
      <c r="E9" s="54">
        <v>40805.396527777775</v>
      </c>
      <c r="F9" s="53">
        <v>25</v>
      </c>
      <c r="G9" s="53" t="s">
        <v>57</v>
      </c>
      <c r="H9" s="53" t="s">
        <v>58</v>
      </c>
      <c r="I9" s="53" t="s">
        <v>28</v>
      </c>
      <c r="J9" s="53" t="s">
        <v>22</v>
      </c>
      <c r="K9" s="53" t="s">
        <v>46</v>
      </c>
      <c r="L9" s="53" t="s">
        <v>27</v>
      </c>
      <c r="M9" s="53" t="s">
        <v>23</v>
      </c>
      <c r="N9" s="53">
        <v>1021</v>
      </c>
      <c r="O9" s="53">
        <v>0.54479999999999995</v>
      </c>
      <c r="P9" s="53">
        <f t="shared" si="0"/>
        <v>1</v>
      </c>
      <c r="Q9" s="53">
        <f t="shared" si="1"/>
        <v>1</v>
      </c>
      <c r="R9" s="53" t="s">
        <v>59</v>
      </c>
      <c r="S9" s="53" t="s">
        <v>24</v>
      </c>
      <c r="T9" s="53" t="s">
        <v>35</v>
      </c>
      <c r="U9" s="53">
        <v>146</v>
      </c>
    </row>
    <row r="10" spans="1:21" ht="12.95" customHeight="1" x14ac:dyDescent="0.2">
      <c r="A10" s="53">
        <v>24926</v>
      </c>
      <c r="B10" s="53">
        <v>1690</v>
      </c>
      <c r="C10" s="53" t="s">
        <v>47</v>
      </c>
      <c r="D10" s="54">
        <v>40805.821527777778</v>
      </c>
      <c r="E10" s="54">
        <v>40805.821620370371</v>
      </c>
      <c r="F10" s="53">
        <v>0</v>
      </c>
      <c r="G10" s="53" t="s">
        <v>62</v>
      </c>
      <c r="H10" s="53" t="s">
        <v>63</v>
      </c>
      <c r="I10" s="53" t="s">
        <v>28</v>
      </c>
      <c r="J10" s="53" t="s">
        <v>22</v>
      </c>
      <c r="K10" s="53" t="s">
        <v>60</v>
      </c>
      <c r="L10" s="53" t="s">
        <v>27</v>
      </c>
      <c r="M10" s="53" t="s">
        <v>23</v>
      </c>
      <c r="N10" s="53">
        <v>209</v>
      </c>
      <c r="O10" s="53">
        <v>0.1115</v>
      </c>
      <c r="P10" s="53">
        <f t="shared" si="0"/>
        <v>1</v>
      </c>
      <c r="Q10" s="53" t="b">
        <f t="shared" si="1"/>
        <v>0</v>
      </c>
      <c r="R10" s="53" t="s">
        <v>61</v>
      </c>
      <c r="S10" s="53" t="s">
        <v>24</v>
      </c>
      <c r="T10" s="53" t="s">
        <v>35</v>
      </c>
      <c r="U10" s="53">
        <v>17</v>
      </c>
    </row>
    <row r="11" spans="1:21" ht="12.95" customHeight="1" x14ac:dyDescent="0.2">
      <c r="A11" s="53">
        <v>25082</v>
      </c>
      <c r="B11" s="53">
        <v>1699</v>
      </c>
      <c r="C11" s="53" t="s">
        <v>66</v>
      </c>
      <c r="D11" s="54">
        <v>40842.94027777778</v>
      </c>
      <c r="E11" s="54">
        <v>40843.036805555552</v>
      </c>
      <c r="F11" s="53">
        <v>139</v>
      </c>
      <c r="G11" s="53" t="s">
        <v>67</v>
      </c>
      <c r="H11" s="53" t="s">
        <v>68</v>
      </c>
      <c r="I11" s="53" t="s">
        <v>28</v>
      </c>
      <c r="J11" s="53" t="s">
        <v>22</v>
      </c>
      <c r="K11" s="53" t="s">
        <v>69</v>
      </c>
      <c r="L11" s="53" t="s">
        <v>70</v>
      </c>
      <c r="M11" s="53" t="s">
        <v>23</v>
      </c>
      <c r="N11" s="53">
        <v>48480</v>
      </c>
      <c r="O11" s="53">
        <v>25.869800000000001</v>
      </c>
      <c r="P11" s="53">
        <f t="shared" si="0"/>
        <v>1</v>
      </c>
      <c r="Q11" s="53">
        <f t="shared" si="1"/>
        <v>1</v>
      </c>
      <c r="R11" s="53" t="s">
        <v>71</v>
      </c>
      <c r="S11" s="53" t="s">
        <v>24</v>
      </c>
      <c r="T11" s="53" t="s">
        <v>25</v>
      </c>
      <c r="U11" s="53">
        <v>139</v>
      </c>
    </row>
    <row r="12" spans="1:21" ht="12.95" customHeight="1" x14ac:dyDescent="0.2">
      <c r="A12" s="53">
        <v>25258</v>
      </c>
      <c r="B12" s="53">
        <v>1712</v>
      </c>
      <c r="C12" s="53" t="s">
        <v>72</v>
      </c>
      <c r="D12" s="54">
        <v>40871.395231481481</v>
      </c>
      <c r="E12" s="54">
        <v>40871.415370370371</v>
      </c>
      <c r="F12" s="53">
        <v>29</v>
      </c>
      <c r="G12" s="53" t="s">
        <v>74</v>
      </c>
      <c r="H12" s="53" t="s">
        <v>75</v>
      </c>
      <c r="I12" s="53" t="s">
        <v>38</v>
      </c>
      <c r="J12" s="53" t="s">
        <v>22</v>
      </c>
      <c r="K12" s="53" t="s">
        <v>26</v>
      </c>
      <c r="L12" s="53" t="s">
        <v>70</v>
      </c>
      <c r="M12" s="53" t="s">
        <v>23</v>
      </c>
      <c r="N12" s="53">
        <v>818</v>
      </c>
      <c r="O12" s="53">
        <v>0.4365</v>
      </c>
      <c r="P12" s="53">
        <f t="shared" si="0"/>
        <v>1</v>
      </c>
      <c r="Q12" s="53">
        <f t="shared" si="1"/>
        <v>1</v>
      </c>
      <c r="R12" s="53" t="s">
        <v>76</v>
      </c>
      <c r="S12" s="53" t="s">
        <v>24</v>
      </c>
      <c r="T12" s="53" t="s">
        <v>25</v>
      </c>
      <c r="U12" s="53"/>
    </row>
    <row r="13" spans="1:21" ht="12.95" customHeight="1" x14ac:dyDescent="0.2">
      <c r="A13" s="53">
        <v>25238</v>
      </c>
      <c r="B13" s="53">
        <v>1714</v>
      </c>
      <c r="C13" s="53" t="s">
        <v>72</v>
      </c>
      <c r="D13" s="54">
        <v>40873.375</v>
      </c>
      <c r="E13" s="54">
        <v>40873.620833333334</v>
      </c>
      <c r="F13" s="53">
        <v>354</v>
      </c>
      <c r="G13" s="53" t="s">
        <v>78</v>
      </c>
      <c r="H13" s="53" t="s">
        <v>79</v>
      </c>
      <c r="I13" s="53" t="s">
        <v>43</v>
      </c>
      <c r="J13" s="53" t="s">
        <v>22</v>
      </c>
      <c r="K13" s="53" t="s">
        <v>73</v>
      </c>
      <c r="L13" s="53" t="s">
        <v>49</v>
      </c>
      <c r="M13" s="53" t="s">
        <v>23</v>
      </c>
      <c r="N13" s="53">
        <v>110</v>
      </c>
      <c r="O13" s="53">
        <v>5.8700000000000002E-2</v>
      </c>
      <c r="P13" s="53">
        <f t="shared" si="0"/>
        <v>1</v>
      </c>
      <c r="Q13" s="53" t="b">
        <f t="shared" si="1"/>
        <v>0</v>
      </c>
      <c r="R13" s="53" t="s">
        <v>80</v>
      </c>
      <c r="S13" s="53" t="s">
        <v>24</v>
      </c>
      <c r="T13" s="53" t="s">
        <v>35</v>
      </c>
      <c r="U13" s="53">
        <v>6366</v>
      </c>
    </row>
    <row r="14" spans="1:21" ht="12.95" customHeight="1" x14ac:dyDescent="0.2">
      <c r="A14" s="53">
        <v>25354</v>
      </c>
      <c r="B14" s="53">
        <v>1795</v>
      </c>
      <c r="C14" s="53" t="s">
        <v>82</v>
      </c>
      <c r="D14" s="54">
        <v>40896.431944444441</v>
      </c>
      <c r="E14" s="54">
        <v>40897.882638888885</v>
      </c>
      <c r="F14" s="53">
        <v>2089</v>
      </c>
      <c r="G14" s="53" t="s">
        <v>83</v>
      </c>
      <c r="H14" s="53" t="s">
        <v>84</v>
      </c>
      <c r="I14" s="53" t="s">
        <v>43</v>
      </c>
      <c r="J14" s="53" t="s">
        <v>22</v>
      </c>
      <c r="K14" s="53" t="s">
        <v>85</v>
      </c>
      <c r="L14" s="53" t="s">
        <v>27</v>
      </c>
      <c r="M14" s="53" t="s">
        <v>23</v>
      </c>
      <c r="N14" s="53">
        <v>312</v>
      </c>
      <c r="O14" s="53">
        <v>0.16650000000000001</v>
      </c>
      <c r="P14" s="53">
        <f t="shared" si="0"/>
        <v>1</v>
      </c>
      <c r="Q14" s="53" t="b">
        <f t="shared" si="1"/>
        <v>0</v>
      </c>
      <c r="R14" s="53" t="s">
        <v>86</v>
      </c>
      <c r="S14" s="53" t="s">
        <v>24</v>
      </c>
      <c r="T14" s="53" t="s">
        <v>35</v>
      </c>
      <c r="U14" s="53">
        <v>84</v>
      </c>
    </row>
    <row r="15" spans="1:21" ht="12.95" customHeight="1" x14ac:dyDescent="0.2">
      <c r="A15" s="53">
        <v>25519</v>
      </c>
      <c r="B15" s="53">
        <v>1803</v>
      </c>
      <c r="C15" s="53" t="s">
        <v>90</v>
      </c>
      <c r="D15" s="54">
        <v>40940.021527777775</v>
      </c>
      <c r="E15" s="54">
        <v>40940.030555555553</v>
      </c>
      <c r="F15" s="53">
        <v>13</v>
      </c>
      <c r="G15" s="53" t="s">
        <v>93</v>
      </c>
      <c r="H15" s="53" t="s">
        <v>94</v>
      </c>
      <c r="I15" s="53" t="s">
        <v>21</v>
      </c>
      <c r="J15" s="53" t="s">
        <v>22</v>
      </c>
      <c r="K15" s="53" t="s">
        <v>44</v>
      </c>
      <c r="L15" s="53" t="s">
        <v>91</v>
      </c>
      <c r="M15" s="53" t="s">
        <v>23</v>
      </c>
      <c r="N15" s="53">
        <v>272</v>
      </c>
      <c r="O15" s="53">
        <v>0.14510000000000001</v>
      </c>
      <c r="P15" s="53">
        <f t="shared" si="0"/>
        <v>1</v>
      </c>
      <c r="Q15" s="53" t="b">
        <f t="shared" si="1"/>
        <v>0</v>
      </c>
      <c r="R15" s="53" t="s">
        <v>92</v>
      </c>
      <c r="S15" s="53" t="s">
        <v>24</v>
      </c>
      <c r="T15" s="53" t="s">
        <v>25</v>
      </c>
      <c r="U15" s="53">
        <v>13</v>
      </c>
    </row>
    <row r="16" spans="1:21" ht="12.95" customHeight="1" x14ac:dyDescent="0.2">
      <c r="A16" s="53">
        <v>25661</v>
      </c>
      <c r="B16" s="53">
        <v>1809</v>
      </c>
      <c r="C16" s="53" t="s">
        <v>90</v>
      </c>
      <c r="D16" s="54">
        <v>40953.31527777778</v>
      </c>
      <c r="E16" s="54">
        <v>40953.329861111109</v>
      </c>
      <c r="F16" s="53">
        <v>21</v>
      </c>
      <c r="G16" s="53" t="s">
        <v>96</v>
      </c>
      <c r="H16" s="53" t="s">
        <v>97</v>
      </c>
      <c r="I16" s="53" t="s">
        <v>38</v>
      </c>
      <c r="J16" s="53" t="s">
        <v>22</v>
      </c>
      <c r="K16" s="53" t="s">
        <v>39</v>
      </c>
      <c r="L16" s="53" t="s">
        <v>27</v>
      </c>
      <c r="M16" s="53" t="s">
        <v>23</v>
      </c>
      <c r="N16" s="53">
        <v>20</v>
      </c>
      <c r="O16" s="53">
        <v>1.0699999999999999E-2</v>
      </c>
      <c r="P16" s="53" t="b">
        <f t="shared" si="0"/>
        <v>0</v>
      </c>
      <c r="Q16" s="53" t="b">
        <f t="shared" si="1"/>
        <v>0</v>
      </c>
      <c r="R16" s="53" t="s">
        <v>98</v>
      </c>
      <c r="S16" s="53" t="s">
        <v>24</v>
      </c>
      <c r="T16" s="53" t="s">
        <v>25</v>
      </c>
      <c r="U16" s="53">
        <v>21</v>
      </c>
    </row>
    <row r="17" spans="1:21" ht="12.95" customHeight="1" x14ac:dyDescent="0.2">
      <c r="A17" s="53">
        <v>25663</v>
      </c>
      <c r="B17" s="53">
        <v>1812</v>
      </c>
      <c r="C17" s="53" t="s">
        <v>90</v>
      </c>
      <c r="D17" s="54">
        <v>40964.880555555552</v>
      </c>
      <c r="E17" s="54">
        <v>40964.884027777778</v>
      </c>
      <c r="F17" s="53">
        <v>5</v>
      </c>
      <c r="G17" s="53" t="s">
        <v>99</v>
      </c>
      <c r="H17" s="53" t="s">
        <v>100</v>
      </c>
      <c r="I17" s="53" t="s">
        <v>38</v>
      </c>
      <c r="J17" s="53" t="s">
        <v>22</v>
      </c>
      <c r="K17" s="53" t="s">
        <v>101</v>
      </c>
      <c r="L17" s="53" t="s">
        <v>27</v>
      </c>
      <c r="M17" s="53" t="s">
        <v>23</v>
      </c>
      <c r="N17" s="53">
        <v>153</v>
      </c>
      <c r="O17" s="53">
        <v>8.1600000000000006E-2</v>
      </c>
      <c r="P17" s="53">
        <f t="shared" si="0"/>
        <v>1</v>
      </c>
      <c r="Q17" s="53" t="b">
        <f t="shared" si="1"/>
        <v>0</v>
      </c>
      <c r="R17" s="53" t="s">
        <v>102</v>
      </c>
      <c r="S17" s="53" t="s">
        <v>24</v>
      </c>
      <c r="T17" s="53" t="s">
        <v>25</v>
      </c>
      <c r="U17" s="53">
        <v>41</v>
      </c>
    </row>
    <row r="18" spans="1:21" ht="12.95" customHeight="1" x14ac:dyDescent="0.2">
      <c r="A18" s="53">
        <v>26161</v>
      </c>
      <c r="B18" s="53">
        <v>1813</v>
      </c>
      <c r="C18" s="53" t="s">
        <v>103</v>
      </c>
      <c r="D18" s="54">
        <v>40983.970833333333</v>
      </c>
      <c r="E18" s="54">
        <v>40983.975694444445</v>
      </c>
      <c r="F18" s="53">
        <v>7</v>
      </c>
      <c r="G18" s="53" t="s">
        <v>104</v>
      </c>
      <c r="H18" s="53" t="s">
        <v>105</v>
      </c>
      <c r="I18" s="53" t="s">
        <v>28</v>
      </c>
      <c r="J18" s="53" t="s">
        <v>22</v>
      </c>
      <c r="K18" s="53" t="s">
        <v>60</v>
      </c>
      <c r="L18" s="53" t="s">
        <v>27</v>
      </c>
      <c r="M18" s="53" t="s">
        <v>23</v>
      </c>
      <c r="N18" s="53">
        <v>45</v>
      </c>
      <c r="O18" s="53">
        <v>2.4E-2</v>
      </c>
      <c r="P18" s="53" t="b">
        <f t="shared" si="0"/>
        <v>0</v>
      </c>
      <c r="Q18" s="53" t="b">
        <f t="shared" si="1"/>
        <v>0</v>
      </c>
      <c r="R18" s="53" t="s">
        <v>106</v>
      </c>
      <c r="S18" s="53" t="s">
        <v>24</v>
      </c>
      <c r="T18" s="53" t="s">
        <v>35</v>
      </c>
      <c r="U18" s="53">
        <v>7</v>
      </c>
    </row>
    <row r="19" spans="1:21" ht="12.95" customHeight="1" x14ac:dyDescent="0.2">
      <c r="A19" s="53">
        <v>26162</v>
      </c>
      <c r="B19" s="53">
        <v>1814</v>
      </c>
      <c r="C19" s="53" t="s">
        <v>103</v>
      </c>
      <c r="D19" s="54">
        <v>40988.606249999997</v>
      </c>
      <c r="E19" s="54">
        <v>40988.615277777775</v>
      </c>
      <c r="F19" s="53">
        <v>13</v>
      </c>
      <c r="G19" s="53" t="s">
        <v>107</v>
      </c>
      <c r="H19" s="53" t="s">
        <v>108</v>
      </c>
      <c r="I19" s="53" t="s">
        <v>43</v>
      </c>
      <c r="J19" s="53" t="s">
        <v>22</v>
      </c>
      <c r="K19" s="53" t="s">
        <v>39</v>
      </c>
      <c r="L19" s="53" t="s">
        <v>27</v>
      </c>
      <c r="M19" s="53" t="s">
        <v>23</v>
      </c>
      <c r="N19" s="53">
        <v>136</v>
      </c>
      <c r="O19" s="53">
        <v>7.2599999999999998E-2</v>
      </c>
      <c r="P19" s="53">
        <f t="shared" si="0"/>
        <v>1</v>
      </c>
      <c r="Q19" s="53" t="b">
        <f t="shared" si="1"/>
        <v>0</v>
      </c>
      <c r="R19" s="53" t="s">
        <v>109</v>
      </c>
      <c r="S19" s="53" t="s">
        <v>24</v>
      </c>
      <c r="T19" s="53" t="s">
        <v>35</v>
      </c>
      <c r="U19" s="53">
        <v>13</v>
      </c>
    </row>
    <row r="20" spans="1:21" ht="12.95" customHeight="1" x14ac:dyDescent="0.2">
      <c r="A20" s="53">
        <v>26186</v>
      </c>
      <c r="B20" s="53">
        <v>1816</v>
      </c>
      <c r="C20" s="53" t="s">
        <v>110</v>
      </c>
      <c r="D20" s="54">
        <v>41005.815972222219</v>
      </c>
      <c r="E20" s="54">
        <v>41005.884722222218</v>
      </c>
      <c r="F20" s="53">
        <v>99</v>
      </c>
      <c r="G20" s="53" t="s">
        <v>114</v>
      </c>
      <c r="H20" s="53" t="s">
        <v>115</v>
      </c>
      <c r="I20" s="53" t="s">
        <v>43</v>
      </c>
      <c r="J20" s="53" t="s">
        <v>22</v>
      </c>
      <c r="K20" s="53" t="s">
        <v>60</v>
      </c>
      <c r="L20" s="53" t="s">
        <v>27</v>
      </c>
      <c r="M20" s="53" t="s">
        <v>23</v>
      </c>
      <c r="N20" s="53">
        <v>1174</v>
      </c>
      <c r="O20" s="53">
        <v>0.62649999999999995</v>
      </c>
      <c r="P20" s="53">
        <f t="shared" si="0"/>
        <v>1</v>
      </c>
      <c r="Q20" s="53">
        <f t="shared" si="1"/>
        <v>1</v>
      </c>
      <c r="R20" s="53" t="s">
        <v>113</v>
      </c>
      <c r="S20" s="53" t="s">
        <v>24</v>
      </c>
      <c r="T20" s="53" t="s">
        <v>35</v>
      </c>
      <c r="U20" s="53">
        <v>30</v>
      </c>
    </row>
    <row r="21" spans="1:21" ht="12.95" customHeight="1" x14ac:dyDescent="0.2">
      <c r="A21" s="53">
        <v>26244</v>
      </c>
      <c r="B21" s="53">
        <v>1822</v>
      </c>
      <c r="C21" s="53" t="s">
        <v>110</v>
      </c>
      <c r="D21" s="54">
        <v>41010.531944444439</v>
      </c>
      <c r="E21" s="54">
        <v>41010.538888888885</v>
      </c>
      <c r="F21" s="53">
        <v>10</v>
      </c>
      <c r="G21" s="53" t="s">
        <v>31</v>
      </c>
      <c r="H21" s="53" t="s">
        <v>32</v>
      </c>
      <c r="I21" s="53" t="s">
        <v>28</v>
      </c>
      <c r="J21" s="53" t="s">
        <v>22</v>
      </c>
      <c r="K21" s="53" t="s">
        <v>39</v>
      </c>
      <c r="L21" s="53" t="s">
        <v>27</v>
      </c>
      <c r="M21" s="53" t="s">
        <v>23</v>
      </c>
      <c r="N21" s="53">
        <v>145</v>
      </c>
      <c r="O21" s="53">
        <v>7.7399999999999997E-2</v>
      </c>
      <c r="P21" s="53">
        <f t="shared" si="0"/>
        <v>1</v>
      </c>
      <c r="Q21" s="53" t="b">
        <f t="shared" si="1"/>
        <v>0</v>
      </c>
      <c r="R21" s="53" t="s">
        <v>116</v>
      </c>
      <c r="S21" s="53" t="s">
        <v>24</v>
      </c>
      <c r="T21" s="53" t="s">
        <v>35</v>
      </c>
      <c r="U21" s="53">
        <v>11</v>
      </c>
    </row>
    <row r="22" spans="1:21" ht="12.95" customHeight="1" x14ac:dyDescent="0.2">
      <c r="A22" s="53">
        <v>26501</v>
      </c>
      <c r="B22" s="53">
        <v>1830</v>
      </c>
      <c r="C22" s="53" t="s">
        <v>118</v>
      </c>
      <c r="D22" s="54">
        <v>41036.990972222222</v>
      </c>
      <c r="E22" s="54">
        <v>41037.087500000001</v>
      </c>
      <c r="F22" s="53">
        <v>139</v>
      </c>
      <c r="G22" s="53" t="s">
        <v>123</v>
      </c>
      <c r="H22" s="53" t="s">
        <v>124</v>
      </c>
      <c r="I22" s="53" t="s">
        <v>38</v>
      </c>
      <c r="J22" s="53" t="s">
        <v>22</v>
      </c>
      <c r="K22" s="53" t="s">
        <v>121</v>
      </c>
      <c r="L22" s="53" t="s">
        <v>27</v>
      </c>
      <c r="M22" s="53" t="s">
        <v>23</v>
      </c>
      <c r="N22" s="53">
        <v>1586</v>
      </c>
      <c r="O22" s="53">
        <v>0.84630000000000005</v>
      </c>
      <c r="P22" s="53">
        <f t="shared" si="0"/>
        <v>1</v>
      </c>
      <c r="Q22" s="53">
        <f t="shared" si="1"/>
        <v>1</v>
      </c>
      <c r="R22" s="53" t="s">
        <v>122</v>
      </c>
      <c r="S22" s="53" t="s">
        <v>24</v>
      </c>
      <c r="T22" s="53" t="s">
        <v>25</v>
      </c>
      <c r="U22" s="53">
        <v>139</v>
      </c>
    </row>
    <row r="23" spans="1:21" ht="12.95" customHeight="1" x14ac:dyDescent="0.2">
      <c r="A23" s="53">
        <v>26558</v>
      </c>
      <c r="B23" s="53">
        <v>1831</v>
      </c>
      <c r="C23" s="53" t="s">
        <v>118</v>
      </c>
      <c r="D23" s="54">
        <v>41039.441666666666</v>
      </c>
      <c r="E23" s="54">
        <v>41039.495138888888</v>
      </c>
      <c r="F23" s="53">
        <v>77</v>
      </c>
      <c r="G23" s="53" t="s">
        <v>125</v>
      </c>
      <c r="H23" s="53" t="s">
        <v>126</v>
      </c>
      <c r="I23" s="53" t="s">
        <v>43</v>
      </c>
      <c r="J23" s="53" t="s">
        <v>22</v>
      </c>
      <c r="K23" s="53" t="s">
        <v>33</v>
      </c>
      <c r="L23" s="53" t="s">
        <v>27</v>
      </c>
      <c r="M23" s="53" t="s">
        <v>23</v>
      </c>
      <c r="N23" s="53">
        <v>493</v>
      </c>
      <c r="O23" s="53">
        <v>0.2631</v>
      </c>
      <c r="P23" s="53">
        <f t="shared" si="0"/>
        <v>1</v>
      </c>
      <c r="Q23" s="53" t="b">
        <f t="shared" si="1"/>
        <v>0</v>
      </c>
      <c r="R23" s="53" t="s">
        <v>127</v>
      </c>
      <c r="S23" s="53" t="s">
        <v>24</v>
      </c>
      <c r="T23" s="53" t="s">
        <v>35</v>
      </c>
      <c r="U23" s="53">
        <v>77</v>
      </c>
    </row>
    <row r="24" spans="1:21" ht="12.95" customHeight="1" x14ac:dyDescent="0.2">
      <c r="A24" s="53">
        <v>26502</v>
      </c>
      <c r="B24" s="53">
        <v>1832</v>
      </c>
      <c r="C24" s="53" t="s">
        <v>118</v>
      </c>
      <c r="D24" s="54">
        <v>41040.959722222222</v>
      </c>
      <c r="E24" s="54">
        <v>41041.007638888885</v>
      </c>
      <c r="F24" s="53">
        <v>69</v>
      </c>
      <c r="G24" s="53" t="s">
        <v>123</v>
      </c>
      <c r="H24" s="53" t="s">
        <v>124</v>
      </c>
      <c r="I24" s="53" t="s">
        <v>38</v>
      </c>
      <c r="J24" s="53" t="s">
        <v>22</v>
      </c>
      <c r="K24" s="53" t="s">
        <v>121</v>
      </c>
      <c r="L24" s="53" t="s">
        <v>27</v>
      </c>
      <c r="M24" s="53" t="s">
        <v>23</v>
      </c>
      <c r="N24" s="53">
        <v>771</v>
      </c>
      <c r="O24" s="53">
        <v>0.41139999999999999</v>
      </c>
      <c r="P24" s="53">
        <f t="shared" si="0"/>
        <v>1</v>
      </c>
      <c r="Q24" s="53">
        <f t="shared" si="1"/>
        <v>1</v>
      </c>
      <c r="R24" s="53" t="s">
        <v>128</v>
      </c>
      <c r="S24" s="53" t="s">
        <v>24</v>
      </c>
      <c r="T24" s="53" t="s">
        <v>25</v>
      </c>
      <c r="U24" s="53">
        <v>65</v>
      </c>
    </row>
    <row r="25" spans="1:21" ht="12.95" customHeight="1" x14ac:dyDescent="0.2">
      <c r="A25" s="53">
        <v>26557</v>
      </c>
      <c r="B25" s="53">
        <v>1834</v>
      </c>
      <c r="C25" s="53" t="s">
        <v>118</v>
      </c>
      <c r="D25" s="54">
        <v>41041.240277777775</v>
      </c>
      <c r="E25" s="54">
        <v>41041.25</v>
      </c>
      <c r="F25" s="53">
        <v>14</v>
      </c>
      <c r="G25" s="53" t="s">
        <v>130</v>
      </c>
      <c r="H25" s="53" t="s">
        <v>131</v>
      </c>
      <c r="I25" s="53" t="s">
        <v>28</v>
      </c>
      <c r="J25" s="53" t="s">
        <v>22</v>
      </c>
      <c r="K25" s="53" t="s">
        <v>60</v>
      </c>
      <c r="L25" s="53" t="s">
        <v>27</v>
      </c>
      <c r="M25" s="53" t="s">
        <v>23</v>
      </c>
      <c r="N25" s="53">
        <v>41</v>
      </c>
      <c r="O25" s="53">
        <v>2.1899999999999999E-2</v>
      </c>
      <c r="P25" s="53" t="b">
        <f t="shared" si="0"/>
        <v>0</v>
      </c>
      <c r="Q25" s="53" t="b">
        <f t="shared" si="1"/>
        <v>0</v>
      </c>
      <c r="R25" s="53" t="s">
        <v>129</v>
      </c>
      <c r="S25" s="53" t="s">
        <v>24</v>
      </c>
      <c r="T25" s="53" t="s">
        <v>35</v>
      </c>
      <c r="U25" s="53">
        <v>12</v>
      </c>
    </row>
    <row r="26" spans="1:21" ht="12.95" customHeight="1" x14ac:dyDescent="0.2">
      <c r="A26" s="53">
        <v>27177</v>
      </c>
      <c r="B26" s="53">
        <v>1118480</v>
      </c>
      <c r="C26" s="53" t="s">
        <v>135</v>
      </c>
      <c r="D26" s="54">
        <v>41101.978472222218</v>
      </c>
      <c r="E26" s="54">
        <v>41102.281944444439</v>
      </c>
      <c r="F26" s="53">
        <v>437</v>
      </c>
      <c r="G26" s="53" t="s">
        <v>136</v>
      </c>
      <c r="H26" s="53" t="s">
        <v>137</v>
      </c>
      <c r="I26" s="53" t="s">
        <v>38</v>
      </c>
      <c r="J26" s="53" t="s">
        <v>22</v>
      </c>
      <c r="K26" s="53" t="s">
        <v>77</v>
      </c>
      <c r="L26" s="53" t="s">
        <v>27</v>
      </c>
      <c r="M26" s="53" t="s">
        <v>23</v>
      </c>
      <c r="N26" s="53">
        <v>105</v>
      </c>
      <c r="O26" s="53">
        <v>5.6000000000000001E-2</v>
      </c>
      <c r="P26" s="53">
        <f t="shared" si="0"/>
        <v>1</v>
      </c>
      <c r="Q26" s="53" t="b">
        <f t="shared" si="1"/>
        <v>0</v>
      </c>
      <c r="R26" s="53" t="s">
        <v>138</v>
      </c>
      <c r="S26" s="53" t="s">
        <v>24</v>
      </c>
      <c r="T26" s="53" t="s">
        <v>25</v>
      </c>
      <c r="U26" s="53">
        <v>438</v>
      </c>
    </row>
    <row r="27" spans="1:21" ht="12.95" customHeight="1" x14ac:dyDescent="0.2">
      <c r="A27" s="53">
        <v>27345</v>
      </c>
      <c r="B27" s="53">
        <v>1848</v>
      </c>
      <c r="C27" s="53" t="s">
        <v>139</v>
      </c>
      <c r="D27" s="54">
        <v>41125.333333333328</v>
      </c>
      <c r="E27" s="54">
        <v>41125.486111111109</v>
      </c>
      <c r="F27" s="53">
        <v>220</v>
      </c>
      <c r="G27" s="53" t="s">
        <v>140</v>
      </c>
      <c r="H27" s="53" t="s">
        <v>141</v>
      </c>
      <c r="I27" s="53" t="s">
        <v>43</v>
      </c>
      <c r="J27" s="53" t="s">
        <v>22</v>
      </c>
      <c r="K27" s="53" t="s">
        <v>95</v>
      </c>
      <c r="L27" s="53" t="s">
        <v>27</v>
      </c>
      <c r="M27" s="53" t="s">
        <v>23</v>
      </c>
      <c r="N27" s="53">
        <v>29</v>
      </c>
      <c r="O27" s="53">
        <v>1.55E-2</v>
      </c>
      <c r="P27" s="53" t="b">
        <f t="shared" si="0"/>
        <v>0</v>
      </c>
      <c r="Q27" s="53" t="b">
        <f t="shared" si="1"/>
        <v>0</v>
      </c>
      <c r="R27" s="53" t="s">
        <v>142</v>
      </c>
      <c r="S27" s="53" t="s">
        <v>24</v>
      </c>
      <c r="T27" s="53" t="s">
        <v>35</v>
      </c>
      <c r="U27" s="53">
        <v>220</v>
      </c>
    </row>
    <row r="28" spans="1:21" ht="12.95" customHeight="1" x14ac:dyDescent="0.2">
      <c r="A28" s="53">
        <v>27349</v>
      </c>
      <c r="B28" s="53">
        <v>1858</v>
      </c>
      <c r="C28" s="53" t="s">
        <v>143</v>
      </c>
      <c r="D28" s="54">
        <v>41156.572222222218</v>
      </c>
      <c r="E28" s="54">
        <v>41156.574999999997</v>
      </c>
      <c r="F28" s="53">
        <v>4</v>
      </c>
      <c r="G28" s="53" t="s">
        <v>145</v>
      </c>
      <c r="H28" s="53" t="s">
        <v>146</v>
      </c>
      <c r="I28" s="53" t="s">
        <v>21</v>
      </c>
      <c r="J28" s="53" t="s">
        <v>22</v>
      </c>
      <c r="K28" s="53" t="s">
        <v>39</v>
      </c>
      <c r="L28" s="53" t="s">
        <v>27</v>
      </c>
      <c r="M28" s="53" t="s">
        <v>23</v>
      </c>
      <c r="N28" s="53">
        <v>10</v>
      </c>
      <c r="O28" s="53">
        <v>5.3E-3</v>
      </c>
      <c r="P28" s="53" t="b">
        <f t="shared" si="0"/>
        <v>0</v>
      </c>
      <c r="Q28" s="53" t="b">
        <f t="shared" si="1"/>
        <v>0</v>
      </c>
      <c r="R28" s="53" t="s">
        <v>144</v>
      </c>
      <c r="S28" s="53" t="s">
        <v>24</v>
      </c>
      <c r="T28" s="53" t="s">
        <v>25</v>
      </c>
      <c r="U28" s="53">
        <v>4</v>
      </c>
    </row>
    <row r="29" spans="1:21" ht="12.95" customHeight="1" x14ac:dyDescent="0.2">
      <c r="A29" s="53">
        <v>27620</v>
      </c>
      <c r="B29" s="53">
        <v>1856</v>
      </c>
      <c r="C29" s="53" t="s">
        <v>143</v>
      </c>
      <c r="D29" s="54">
        <v>41159.765972222223</v>
      </c>
      <c r="E29" s="54">
        <v>41159.777083333334</v>
      </c>
      <c r="F29" s="53">
        <v>16</v>
      </c>
      <c r="G29" s="53" t="s">
        <v>130</v>
      </c>
      <c r="H29" s="53" t="s">
        <v>131</v>
      </c>
      <c r="I29" s="53" t="s">
        <v>28</v>
      </c>
      <c r="J29" s="53" t="s">
        <v>22</v>
      </c>
      <c r="K29" s="53" t="s">
        <v>29</v>
      </c>
      <c r="L29" s="53" t="s">
        <v>27</v>
      </c>
      <c r="M29" s="53" t="s">
        <v>23</v>
      </c>
      <c r="N29" s="53">
        <v>114</v>
      </c>
      <c r="O29" s="53">
        <v>6.08E-2</v>
      </c>
      <c r="P29" s="53">
        <f t="shared" si="0"/>
        <v>1</v>
      </c>
      <c r="Q29" s="53" t="b">
        <f t="shared" si="1"/>
        <v>0</v>
      </c>
      <c r="R29" s="53" t="s">
        <v>147</v>
      </c>
      <c r="S29" s="53" t="s">
        <v>24</v>
      </c>
      <c r="T29" s="53" t="s">
        <v>35</v>
      </c>
      <c r="U29" s="53">
        <v>16</v>
      </c>
    </row>
    <row r="30" spans="1:21" ht="12.95" customHeight="1" x14ac:dyDescent="0.2">
      <c r="A30" s="53">
        <v>27417</v>
      </c>
      <c r="B30" s="53">
        <v>1857</v>
      </c>
      <c r="C30" s="53" t="s">
        <v>143</v>
      </c>
      <c r="D30" s="54">
        <v>41161.651388888888</v>
      </c>
      <c r="E30" s="54">
        <v>41161.802777777775</v>
      </c>
      <c r="F30" s="53">
        <v>218</v>
      </c>
      <c r="G30" s="53" t="s">
        <v>148</v>
      </c>
      <c r="H30" s="53" t="s">
        <v>149</v>
      </c>
      <c r="I30" s="53" t="s">
        <v>28</v>
      </c>
      <c r="J30" s="53" t="s">
        <v>22</v>
      </c>
      <c r="K30" s="53" t="s">
        <v>134</v>
      </c>
      <c r="L30" s="53" t="s">
        <v>27</v>
      </c>
      <c r="M30" s="53" t="s">
        <v>23</v>
      </c>
      <c r="N30" s="53">
        <v>540</v>
      </c>
      <c r="O30" s="53">
        <v>0.28820000000000001</v>
      </c>
      <c r="P30" s="53">
        <f t="shared" si="0"/>
        <v>1</v>
      </c>
      <c r="Q30" s="53" t="b">
        <f t="shared" si="1"/>
        <v>0</v>
      </c>
      <c r="R30" s="53" t="s">
        <v>150</v>
      </c>
      <c r="S30" s="53" t="s">
        <v>24</v>
      </c>
      <c r="T30" s="53" t="s">
        <v>35</v>
      </c>
      <c r="U30" s="53">
        <v>221</v>
      </c>
    </row>
    <row r="31" spans="1:21" ht="12.95" customHeight="1" x14ac:dyDescent="0.2">
      <c r="A31" s="53">
        <v>27619</v>
      </c>
      <c r="B31" s="53">
        <v>1859</v>
      </c>
      <c r="C31" s="53" t="s">
        <v>143</v>
      </c>
      <c r="D31" s="54">
        <v>41165.479861111111</v>
      </c>
      <c r="E31" s="54">
        <v>41165.553472222222</v>
      </c>
      <c r="F31" s="53">
        <v>106</v>
      </c>
      <c r="G31" s="53" t="s">
        <v>57</v>
      </c>
      <c r="H31" s="53" t="s">
        <v>58</v>
      </c>
      <c r="I31" s="53" t="s">
        <v>28</v>
      </c>
      <c r="J31" s="53" t="s">
        <v>22</v>
      </c>
      <c r="K31" s="53" t="s">
        <v>101</v>
      </c>
      <c r="L31" s="53" t="s">
        <v>27</v>
      </c>
      <c r="M31" s="53" t="s">
        <v>23</v>
      </c>
      <c r="N31" s="53">
        <v>4353</v>
      </c>
      <c r="O31" s="53">
        <v>2.3228</v>
      </c>
      <c r="P31" s="53">
        <f t="shared" si="0"/>
        <v>1</v>
      </c>
      <c r="Q31" s="53">
        <f t="shared" si="1"/>
        <v>1</v>
      </c>
      <c r="R31" s="53" t="s">
        <v>151</v>
      </c>
      <c r="S31" s="53" t="s">
        <v>24</v>
      </c>
      <c r="T31" s="53" t="s">
        <v>35</v>
      </c>
      <c r="U31" s="53">
        <v>121</v>
      </c>
    </row>
    <row r="32" spans="1:21" ht="12.95" customHeight="1" x14ac:dyDescent="0.2">
      <c r="A32" s="53">
        <v>27904</v>
      </c>
      <c r="B32" s="53">
        <v>1862</v>
      </c>
      <c r="C32" s="53" t="s">
        <v>152</v>
      </c>
      <c r="D32" s="54">
        <v>41193.391666666663</v>
      </c>
      <c r="E32" s="54">
        <v>41193.394444444442</v>
      </c>
      <c r="F32" s="53">
        <v>4</v>
      </c>
      <c r="G32" s="53" t="s">
        <v>87</v>
      </c>
      <c r="H32" s="53" t="s">
        <v>88</v>
      </c>
      <c r="I32" s="53" t="s">
        <v>28</v>
      </c>
      <c r="J32" s="53" t="s">
        <v>22</v>
      </c>
      <c r="K32" s="53" t="s">
        <v>39</v>
      </c>
      <c r="L32" s="53" t="s">
        <v>27</v>
      </c>
      <c r="M32" s="53" t="s">
        <v>23</v>
      </c>
      <c r="N32" s="53">
        <v>62</v>
      </c>
      <c r="O32" s="53">
        <v>3.3099999999999997E-2</v>
      </c>
      <c r="P32" s="53" t="b">
        <f t="shared" ref="P32:P37" si="2">IF(O32&gt;$P$2,1)</f>
        <v>0</v>
      </c>
      <c r="Q32" s="53" t="b">
        <f t="shared" ref="Q32:Q37" si="3">IF(O32&gt;$Q$2,1)</f>
        <v>0</v>
      </c>
      <c r="R32" s="53" t="s">
        <v>153</v>
      </c>
      <c r="S32" s="53" t="s">
        <v>24</v>
      </c>
      <c r="T32" s="53" t="s">
        <v>35</v>
      </c>
      <c r="U32" s="53">
        <v>6</v>
      </c>
    </row>
    <row r="33" spans="1:21" ht="12.95" customHeight="1" x14ac:dyDescent="0.2">
      <c r="A33" s="53">
        <v>27973</v>
      </c>
      <c r="B33" s="53">
        <v>1867</v>
      </c>
      <c r="C33" s="53" t="s">
        <v>157</v>
      </c>
      <c r="D33" s="54">
        <v>41222.500694444439</v>
      </c>
      <c r="E33" s="54">
        <v>41222.504861111112</v>
      </c>
      <c r="F33" s="53">
        <v>6</v>
      </c>
      <c r="G33" s="53" t="s">
        <v>148</v>
      </c>
      <c r="H33" s="53" t="s">
        <v>149</v>
      </c>
      <c r="I33" s="53" t="s">
        <v>28</v>
      </c>
      <c r="J33" s="53" t="s">
        <v>22</v>
      </c>
      <c r="K33" s="53" t="s">
        <v>60</v>
      </c>
      <c r="L33" s="53" t="s">
        <v>27</v>
      </c>
      <c r="M33" s="53" t="s">
        <v>23</v>
      </c>
      <c r="N33" s="53">
        <v>13</v>
      </c>
      <c r="O33" s="53">
        <v>6.8999999999999999E-3</v>
      </c>
      <c r="P33" s="53" t="b">
        <f t="shared" si="2"/>
        <v>0</v>
      </c>
      <c r="Q33" s="53" t="b">
        <f t="shared" si="3"/>
        <v>0</v>
      </c>
      <c r="R33" s="53" t="s">
        <v>158</v>
      </c>
      <c r="S33" s="53" t="s">
        <v>24</v>
      </c>
      <c r="T33" s="53" t="s">
        <v>35</v>
      </c>
      <c r="U33" s="53">
        <v>5</v>
      </c>
    </row>
    <row r="34" spans="1:21" ht="12.95" customHeight="1" x14ac:dyDescent="0.2">
      <c r="A34" s="53">
        <v>27974</v>
      </c>
      <c r="B34" s="53">
        <v>1868</v>
      </c>
      <c r="C34" s="53" t="s">
        <v>157</v>
      </c>
      <c r="D34" s="54">
        <v>41225.461805555555</v>
      </c>
      <c r="E34" s="54">
        <v>41225.468055555553</v>
      </c>
      <c r="F34" s="53">
        <v>9</v>
      </c>
      <c r="G34" s="53" t="s">
        <v>155</v>
      </c>
      <c r="H34" s="53" t="s">
        <v>156</v>
      </c>
      <c r="I34" s="53" t="s">
        <v>28</v>
      </c>
      <c r="J34" s="53" t="s">
        <v>22</v>
      </c>
      <c r="K34" s="53" t="s">
        <v>60</v>
      </c>
      <c r="L34" s="53" t="s">
        <v>27</v>
      </c>
      <c r="M34" s="53" t="s">
        <v>23</v>
      </c>
      <c r="N34" s="53">
        <v>1405</v>
      </c>
      <c r="O34" s="53">
        <v>0.74970000000000003</v>
      </c>
      <c r="P34" s="53">
        <f t="shared" si="2"/>
        <v>1</v>
      </c>
      <c r="Q34" s="53">
        <f t="shared" si="3"/>
        <v>1</v>
      </c>
      <c r="R34" s="53" t="s">
        <v>159</v>
      </c>
      <c r="S34" s="53" t="s">
        <v>24</v>
      </c>
      <c r="T34" s="53" t="s">
        <v>30</v>
      </c>
      <c r="U34" s="53">
        <v>40</v>
      </c>
    </row>
    <row r="35" spans="1:21" ht="12.95" customHeight="1" x14ac:dyDescent="0.2">
      <c r="A35" s="53">
        <v>28118</v>
      </c>
      <c r="B35" s="53">
        <v>1870</v>
      </c>
      <c r="C35" s="53" t="s">
        <v>157</v>
      </c>
      <c r="D35" s="54">
        <v>41227.531944444439</v>
      </c>
      <c r="E35" s="54">
        <v>41227.549305555556</v>
      </c>
      <c r="F35" s="53">
        <v>25</v>
      </c>
      <c r="G35" s="53" t="s">
        <v>160</v>
      </c>
      <c r="H35" s="53" t="s">
        <v>161</v>
      </c>
      <c r="I35" s="53" t="s">
        <v>43</v>
      </c>
      <c r="J35" s="53" t="s">
        <v>22</v>
      </c>
      <c r="K35" s="53" t="s">
        <v>121</v>
      </c>
      <c r="L35" s="53" t="s">
        <v>27</v>
      </c>
      <c r="M35" s="53" t="s">
        <v>23</v>
      </c>
      <c r="N35" s="53">
        <v>599</v>
      </c>
      <c r="O35" s="53">
        <v>0.3196</v>
      </c>
      <c r="P35" s="53">
        <f t="shared" si="2"/>
        <v>1</v>
      </c>
      <c r="Q35" s="53" t="b">
        <f t="shared" si="3"/>
        <v>0</v>
      </c>
      <c r="R35" s="53" t="s">
        <v>162</v>
      </c>
      <c r="S35" s="53" t="s">
        <v>24</v>
      </c>
      <c r="T35" s="53" t="s">
        <v>35</v>
      </c>
      <c r="U35" s="53">
        <v>32</v>
      </c>
    </row>
    <row r="36" spans="1:21" ht="12.95" customHeight="1" x14ac:dyDescent="0.2">
      <c r="A36" s="53">
        <v>28120</v>
      </c>
      <c r="B36" s="53">
        <v>1871</v>
      </c>
      <c r="C36" s="53" t="s">
        <v>157</v>
      </c>
      <c r="D36" s="54">
        <v>41240.313888888886</v>
      </c>
      <c r="E36" s="54">
        <v>41240.32430555555</v>
      </c>
      <c r="F36" s="53">
        <v>15</v>
      </c>
      <c r="G36" s="53" t="s">
        <v>166</v>
      </c>
      <c r="H36" s="53" t="s">
        <v>167</v>
      </c>
      <c r="I36" s="53" t="s">
        <v>38</v>
      </c>
      <c r="J36" s="53" t="s">
        <v>22</v>
      </c>
      <c r="K36" s="53" t="s">
        <v>39</v>
      </c>
      <c r="L36" s="53" t="s">
        <v>27</v>
      </c>
      <c r="M36" s="53" t="s">
        <v>23</v>
      </c>
      <c r="N36" s="53">
        <v>1901</v>
      </c>
      <c r="O36" s="53">
        <v>1.0144</v>
      </c>
      <c r="P36" s="53">
        <f t="shared" si="2"/>
        <v>1</v>
      </c>
      <c r="Q36" s="53">
        <f t="shared" si="3"/>
        <v>1</v>
      </c>
      <c r="R36" s="53" t="s">
        <v>165</v>
      </c>
      <c r="S36" s="53" t="s">
        <v>24</v>
      </c>
      <c r="T36" s="53" t="s">
        <v>25</v>
      </c>
      <c r="U36" s="53">
        <v>18</v>
      </c>
    </row>
    <row r="37" spans="1:21" ht="12.95" customHeight="1" x14ac:dyDescent="0.2">
      <c r="A37" s="53">
        <v>28121</v>
      </c>
      <c r="B37" s="53">
        <v>1875</v>
      </c>
      <c r="C37" s="53" t="s">
        <v>157</v>
      </c>
      <c r="D37" s="54">
        <v>41243.859027777777</v>
      </c>
      <c r="E37" s="54">
        <v>41243.874305555553</v>
      </c>
      <c r="F37" s="53">
        <v>22</v>
      </c>
      <c r="G37" s="53" t="s">
        <v>168</v>
      </c>
      <c r="H37" s="53" t="s">
        <v>169</v>
      </c>
      <c r="I37" s="53" t="s">
        <v>43</v>
      </c>
      <c r="J37" s="53" t="s">
        <v>22</v>
      </c>
      <c r="K37" s="53" t="s">
        <v>121</v>
      </c>
      <c r="L37" s="53" t="s">
        <v>27</v>
      </c>
      <c r="M37" s="53" t="s">
        <v>23</v>
      </c>
      <c r="N37" s="53">
        <v>173</v>
      </c>
      <c r="O37" s="53">
        <v>9.2299999999999993E-2</v>
      </c>
      <c r="P37" s="53">
        <f t="shared" si="2"/>
        <v>1</v>
      </c>
      <c r="Q37" s="53" t="b">
        <f t="shared" si="3"/>
        <v>0</v>
      </c>
      <c r="R37" s="53" t="s">
        <v>170</v>
      </c>
      <c r="S37" s="53" t="s">
        <v>24</v>
      </c>
      <c r="T37" s="53" t="s">
        <v>35</v>
      </c>
      <c r="U37" s="53">
        <v>21</v>
      </c>
    </row>
    <row r="38" spans="1:21" ht="12.95" customHeight="1" x14ac:dyDescent="0.2">
      <c r="A38" s="53">
        <v>28122</v>
      </c>
      <c r="B38" s="53">
        <v>1876</v>
      </c>
      <c r="C38" s="53" t="s">
        <v>157</v>
      </c>
      <c r="D38" s="54">
        <v>41243.88680555555</v>
      </c>
      <c r="E38" s="54">
        <v>41244</v>
      </c>
      <c r="F38" s="53">
        <v>163</v>
      </c>
      <c r="G38" s="53" t="s">
        <v>104</v>
      </c>
      <c r="H38" s="53" t="s">
        <v>105</v>
      </c>
      <c r="I38" s="53" t="s">
        <v>28</v>
      </c>
      <c r="J38" s="53" t="s">
        <v>22</v>
      </c>
      <c r="K38" s="53" t="s">
        <v>154</v>
      </c>
      <c r="L38" s="53" t="s">
        <v>171</v>
      </c>
      <c r="M38" s="53" t="s">
        <v>23</v>
      </c>
      <c r="N38" s="53">
        <v>45092</v>
      </c>
      <c r="O38" s="53">
        <v>24.061900000000001</v>
      </c>
      <c r="P38" s="53">
        <f t="shared" ref="P38:P75" si="4">IF(O38&gt;$P$2,1)</f>
        <v>1</v>
      </c>
      <c r="Q38" s="53">
        <f t="shared" ref="Q38:Q75" si="5">IF(O38&gt;$Q$2,1)</f>
        <v>1</v>
      </c>
      <c r="R38" s="53" t="s">
        <v>172</v>
      </c>
      <c r="S38" s="53" t="s">
        <v>24</v>
      </c>
      <c r="T38" s="53" t="s">
        <v>35</v>
      </c>
      <c r="U38" s="53">
        <v>6964</v>
      </c>
    </row>
    <row r="39" spans="1:21" ht="12.95" customHeight="1" x14ac:dyDescent="0.2">
      <c r="A39" s="53">
        <v>28171</v>
      </c>
      <c r="B39" s="53">
        <v>1882</v>
      </c>
      <c r="C39" s="53" t="s">
        <v>173</v>
      </c>
      <c r="D39" s="54">
        <v>41247.591666666667</v>
      </c>
      <c r="E39" s="54">
        <v>41247.602083333331</v>
      </c>
      <c r="F39" s="53">
        <v>15</v>
      </c>
      <c r="G39" s="53" t="s">
        <v>57</v>
      </c>
      <c r="H39" s="53" t="s">
        <v>58</v>
      </c>
      <c r="I39" s="53" t="s">
        <v>28</v>
      </c>
      <c r="J39" s="53" t="s">
        <v>22</v>
      </c>
      <c r="K39" s="53" t="s">
        <v>60</v>
      </c>
      <c r="L39" s="53" t="s">
        <v>27</v>
      </c>
      <c r="M39" s="53" t="s">
        <v>23</v>
      </c>
      <c r="N39" s="53">
        <v>301</v>
      </c>
      <c r="O39" s="53">
        <v>0.16059999999999999</v>
      </c>
      <c r="P39" s="53">
        <f t="shared" si="4"/>
        <v>1</v>
      </c>
      <c r="Q39" s="53" t="b">
        <f t="shared" si="5"/>
        <v>0</v>
      </c>
      <c r="R39" s="53" t="s">
        <v>174</v>
      </c>
      <c r="S39" s="53" t="s">
        <v>24</v>
      </c>
      <c r="T39" s="53" t="s">
        <v>35</v>
      </c>
      <c r="U39" s="53">
        <v>22</v>
      </c>
    </row>
    <row r="40" spans="1:21" ht="12.95" customHeight="1" x14ac:dyDescent="0.2">
      <c r="A40" s="53">
        <v>28176</v>
      </c>
      <c r="B40" s="53">
        <v>1887</v>
      </c>
      <c r="C40" s="53" t="s">
        <v>173</v>
      </c>
      <c r="D40" s="54">
        <v>41256.254166666666</v>
      </c>
      <c r="E40" s="54">
        <v>41256.258333333331</v>
      </c>
      <c r="F40" s="53">
        <v>6</v>
      </c>
      <c r="G40" s="53" t="s">
        <v>57</v>
      </c>
      <c r="H40" s="53" t="s">
        <v>58</v>
      </c>
      <c r="I40" s="53" t="s">
        <v>28</v>
      </c>
      <c r="J40" s="53" t="s">
        <v>22</v>
      </c>
      <c r="K40" s="53" t="s">
        <v>60</v>
      </c>
      <c r="L40" s="53" t="s">
        <v>27</v>
      </c>
      <c r="M40" s="53" t="s">
        <v>23</v>
      </c>
      <c r="N40" s="53">
        <v>145</v>
      </c>
      <c r="O40" s="53">
        <v>7.7399999999999997E-2</v>
      </c>
      <c r="P40" s="53">
        <f t="shared" si="4"/>
        <v>1</v>
      </c>
      <c r="Q40" s="53" t="b">
        <f t="shared" si="5"/>
        <v>0</v>
      </c>
      <c r="R40" s="53" t="s">
        <v>175</v>
      </c>
      <c r="S40" s="53" t="s">
        <v>24</v>
      </c>
      <c r="T40" s="53" t="s">
        <v>35</v>
      </c>
      <c r="U40" s="53">
        <v>12</v>
      </c>
    </row>
    <row r="41" spans="1:21" ht="12.95" customHeight="1" x14ac:dyDescent="0.2">
      <c r="A41" s="53">
        <v>28296</v>
      </c>
      <c r="B41" s="53">
        <v>1888</v>
      </c>
      <c r="C41" s="53" t="s">
        <v>173</v>
      </c>
      <c r="D41" s="54">
        <v>41258.461805555555</v>
      </c>
      <c r="E41" s="54">
        <v>41260.755555555552</v>
      </c>
      <c r="F41" s="53">
        <v>3303</v>
      </c>
      <c r="G41" s="53" t="s">
        <v>176</v>
      </c>
      <c r="H41" s="53" t="s">
        <v>177</v>
      </c>
      <c r="I41" s="53" t="s">
        <v>43</v>
      </c>
      <c r="J41" s="53" t="s">
        <v>22</v>
      </c>
      <c r="K41" s="53" t="s">
        <v>81</v>
      </c>
      <c r="L41" s="53" t="s">
        <v>27</v>
      </c>
      <c r="M41" s="53" t="s">
        <v>23</v>
      </c>
      <c r="N41" s="53">
        <v>142</v>
      </c>
      <c r="O41" s="53">
        <v>7.5800000000000006E-2</v>
      </c>
      <c r="P41" s="53">
        <f t="shared" si="4"/>
        <v>1</v>
      </c>
      <c r="Q41" s="53" t="b">
        <f t="shared" si="5"/>
        <v>0</v>
      </c>
      <c r="R41" s="53" t="s">
        <v>178</v>
      </c>
      <c r="S41" s="53" t="s">
        <v>24</v>
      </c>
      <c r="T41" s="53" t="s">
        <v>35</v>
      </c>
      <c r="U41" s="53">
        <v>1267</v>
      </c>
    </row>
    <row r="42" spans="1:21" ht="12.95" customHeight="1" x14ac:dyDescent="0.2">
      <c r="A42" s="53">
        <v>28297</v>
      </c>
      <c r="B42" s="53">
        <v>1889</v>
      </c>
      <c r="C42" s="53" t="s">
        <v>173</v>
      </c>
      <c r="D42" s="54">
        <v>41267.595833333333</v>
      </c>
      <c r="E42" s="54">
        <v>41267.609722222223</v>
      </c>
      <c r="F42" s="53">
        <v>20</v>
      </c>
      <c r="G42" s="53" t="s">
        <v>148</v>
      </c>
      <c r="H42" s="53" t="s">
        <v>149</v>
      </c>
      <c r="I42" s="53" t="s">
        <v>28</v>
      </c>
      <c r="J42" s="53" t="s">
        <v>22</v>
      </c>
      <c r="K42" s="53" t="s">
        <v>60</v>
      </c>
      <c r="L42" s="53" t="s">
        <v>27</v>
      </c>
      <c r="M42" s="53" t="s">
        <v>23</v>
      </c>
      <c r="N42" s="53">
        <v>70</v>
      </c>
      <c r="O42" s="53">
        <v>3.7400000000000003E-2</v>
      </c>
      <c r="P42" s="53" t="b">
        <f t="shared" si="4"/>
        <v>0</v>
      </c>
      <c r="Q42" s="53" t="b">
        <f t="shared" si="5"/>
        <v>0</v>
      </c>
      <c r="R42" s="53" t="s">
        <v>179</v>
      </c>
      <c r="S42" s="53" t="s">
        <v>24</v>
      </c>
      <c r="T42" s="53" t="s">
        <v>35</v>
      </c>
      <c r="U42" s="53">
        <v>24</v>
      </c>
    </row>
    <row r="43" spans="1:21" ht="12.95" customHeight="1" x14ac:dyDescent="0.2">
      <c r="A43" s="53">
        <v>28635</v>
      </c>
      <c r="B43" s="53">
        <v>1892</v>
      </c>
      <c r="C43" s="53" t="s">
        <v>180</v>
      </c>
      <c r="D43" s="54">
        <v>41311.268055555556</v>
      </c>
      <c r="E43" s="54">
        <v>41311.311805555553</v>
      </c>
      <c r="F43" s="53">
        <v>63</v>
      </c>
      <c r="G43" s="53" t="s">
        <v>181</v>
      </c>
      <c r="H43" s="53" t="s">
        <v>182</v>
      </c>
      <c r="I43" s="53" t="s">
        <v>43</v>
      </c>
      <c r="J43" s="53" t="s">
        <v>22</v>
      </c>
      <c r="K43" s="53" t="s">
        <v>121</v>
      </c>
      <c r="L43" s="53" t="s">
        <v>27</v>
      </c>
      <c r="M43" s="53" t="s">
        <v>23</v>
      </c>
      <c r="N43" s="53">
        <v>299</v>
      </c>
      <c r="O43" s="53">
        <v>0.15959999999999999</v>
      </c>
      <c r="P43" s="53">
        <f t="shared" si="4"/>
        <v>1</v>
      </c>
      <c r="Q43" s="53" t="b">
        <f t="shared" si="5"/>
        <v>0</v>
      </c>
      <c r="R43" s="53" t="s">
        <v>183</v>
      </c>
      <c r="S43" s="53" t="s">
        <v>24</v>
      </c>
      <c r="T43" s="53" t="s">
        <v>35</v>
      </c>
      <c r="U43" s="53">
        <v>63</v>
      </c>
    </row>
    <row r="44" spans="1:21" ht="12.95" customHeight="1" x14ac:dyDescent="0.2">
      <c r="A44" s="53">
        <v>28833</v>
      </c>
      <c r="B44" s="53">
        <v>1895</v>
      </c>
      <c r="C44" s="53" t="s">
        <v>184</v>
      </c>
      <c r="D44" s="54">
        <v>41338.309027777774</v>
      </c>
      <c r="E44" s="54">
        <v>41338.317361111112</v>
      </c>
      <c r="F44" s="53">
        <v>12</v>
      </c>
      <c r="G44" s="53" t="s">
        <v>64</v>
      </c>
      <c r="H44" s="53" t="s">
        <v>65</v>
      </c>
      <c r="I44" s="53" t="s">
        <v>21</v>
      </c>
      <c r="J44" s="53" t="s">
        <v>22</v>
      </c>
      <c r="K44" s="53" t="s">
        <v>48</v>
      </c>
      <c r="L44" s="53" t="s">
        <v>91</v>
      </c>
      <c r="M44" s="53" t="s">
        <v>23</v>
      </c>
      <c r="N44" s="53">
        <v>95</v>
      </c>
      <c r="O44" s="53">
        <v>5.0700000000000002E-2</v>
      </c>
      <c r="P44" s="53">
        <f t="shared" si="4"/>
        <v>1</v>
      </c>
      <c r="Q44" s="53" t="b">
        <f t="shared" si="5"/>
        <v>0</v>
      </c>
      <c r="R44" s="53" t="s">
        <v>185</v>
      </c>
      <c r="S44" s="53" t="s">
        <v>24</v>
      </c>
      <c r="T44" s="53" t="s">
        <v>25</v>
      </c>
      <c r="U44" s="53"/>
    </row>
    <row r="45" spans="1:21" ht="12.95" customHeight="1" x14ac:dyDescent="0.2">
      <c r="A45" s="53">
        <v>28834</v>
      </c>
      <c r="B45" s="53">
        <v>1898</v>
      </c>
      <c r="C45" s="53" t="s">
        <v>184</v>
      </c>
      <c r="D45" s="54">
        <v>41343.59375</v>
      </c>
      <c r="E45" s="54">
        <v>41343.599305555552</v>
      </c>
      <c r="F45" s="53">
        <v>8</v>
      </c>
      <c r="G45" s="53" t="s">
        <v>132</v>
      </c>
      <c r="H45" s="53" t="s">
        <v>133</v>
      </c>
      <c r="I45" s="53" t="s">
        <v>28</v>
      </c>
      <c r="J45" s="53" t="s">
        <v>22</v>
      </c>
      <c r="K45" s="53" t="s">
        <v>60</v>
      </c>
      <c r="L45" s="53" t="s">
        <v>27</v>
      </c>
      <c r="M45" s="53" t="s">
        <v>23</v>
      </c>
      <c r="N45" s="53">
        <v>165</v>
      </c>
      <c r="O45" s="53">
        <v>8.7999999999999995E-2</v>
      </c>
      <c r="P45" s="53">
        <f t="shared" si="4"/>
        <v>1</v>
      </c>
      <c r="Q45" s="53" t="b">
        <f t="shared" si="5"/>
        <v>0</v>
      </c>
      <c r="R45" s="53" t="s">
        <v>186</v>
      </c>
      <c r="S45" s="53" t="s">
        <v>24</v>
      </c>
      <c r="T45" s="53" t="s">
        <v>35</v>
      </c>
      <c r="U45" s="53">
        <v>8</v>
      </c>
    </row>
    <row r="46" spans="1:21" ht="12.95" customHeight="1" x14ac:dyDescent="0.2">
      <c r="A46" s="53">
        <v>28978</v>
      </c>
      <c r="B46" s="53">
        <v>1913</v>
      </c>
      <c r="C46" s="53" t="s">
        <v>184</v>
      </c>
      <c r="D46" s="54">
        <v>41360.377083333333</v>
      </c>
      <c r="E46" s="54">
        <v>41360.386111111111</v>
      </c>
      <c r="F46" s="53">
        <v>13</v>
      </c>
      <c r="G46" s="53" t="s">
        <v>130</v>
      </c>
      <c r="H46" s="53" t="s">
        <v>131</v>
      </c>
      <c r="I46" s="53" t="s">
        <v>28</v>
      </c>
      <c r="J46" s="53" t="s">
        <v>22</v>
      </c>
      <c r="K46" s="53" t="s">
        <v>39</v>
      </c>
      <c r="L46" s="53" t="s">
        <v>27</v>
      </c>
      <c r="M46" s="53" t="s">
        <v>23</v>
      </c>
      <c r="N46" s="53">
        <v>34</v>
      </c>
      <c r="O46" s="53">
        <v>1.8100000000000002E-2</v>
      </c>
      <c r="P46" s="53" t="b">
        <f t="shared" si="4"/>
        <v>0</v>
      </c>
      <c r="Q46" s="53" t="b">
        <f t="shared" si="5"/>
        <v>0</v>
      </c>
      <c r="R46" s="53" t="s">
        <v>187</v>
      </c>
      <c r="S46" s="53" t="s">
        <v>24</v>
      </c>
      <c r="T46" s="53" t="s">
        <v>35</v>
      </c>
      <c r="U46" s="53">
        <v>13</v>
      </c>
    </row>
    <row r="47" spans="1:21" ht="12.95" customHeight="1" x14ac:dyDescent="0.2">
      <c r="A47" s="53">
        <v>29191</v>
      </c>
      <c r="B47" s="53">
        <v>1915</v>
      </c>
      <c r="C47" s="53" t="s">
        <v>188</v>
      </c>
      <c r="D47" s="54">
        <v>41373.513194444444</v>
      </c>
      <c r="E47" s="54">
        <v>41373.522222222222</v>
      </c>
      <c r="F47" s="53">
        <v>13</v>
      </c>
      <c r="G47" s="53" t="s">
        <v>189</v>
      </c>
      <c r="H47" s="53" t="s">
        <v>190</v>
      </c>
      <c r="I47" s="53" t="s">
        <v>21</v>
      </c>
      <c r="J47" s="53" t="s">
        <v>22</v>
      </c>
      <c r="K47" s="53" t="s">
        <v>48</v>
      </c>
      <c r="L47" s="53" t="s">
        <v>91</v>
      </c>
      <c r="M47" s="53" t="s">
        <v>23</v>
      </c>
      <c r="N47" s="53">
        <v>180</v>
      </c>
      <c r="O47" s="53">
        <v>9.6100000000000005E-2</v>
      </c>
      <c r="P47" s="53">
        <f t="shared" si="4"/>
        <v>1</v>
      </c>
      <c r="Q47" s="53" t="b">
        <f t="shared" si="5"/>
        <v>0</v>
      </c>
      <c r="R47" s="53" t="s">
        <v>191</v>
      </c>
      <c r="S47" s="53" t="s">
        <v>24</v>
      </c>
      <c r="T47" s="53" t="s">
        <v>25</v>
      </c>
      <c r="U47" s="53">
        <v>13</v>
      </c>
    </row>
    <row r="48" spans="1:21" ht="12.95" customHeight="1" x14ac:dyDescent="0.2">
      <c r="A48" s="53">
        <v>29420</v>
      </c>
      <c r="B48" s="53">
        <v>1918</v>
      </c>
      <c r="C48" s="53" t="s">
        <v>188</v>
      </c>
      <c r="D48" s="54">
        <v>41391.581944444442</v>
      </c>
      <c r="E48" s="54">
        <v>41392.515277777777</v>
      </c>
      <c r="F48" s="53">
        <v>1344</v>
      </c>
      <c r="G48" s="53" t="s">
        <v>148</v>
      </c>
      <c r="H48" s="53" t="s">
        <v>149</v>
      </c>
      <c r="I48" s="53" t="s">
        <v>28</v>
      </c>
      <c r="J48" s="53" t="s">
        <v>22</v>
      </c>
      <c r="K48" s="53" t="s">
        <v>46</v>
      </c>
      <c r="L48" s="53" t="s">
        <v>27</v>
      </c>
      <c r="M48" s="53" t="s">
        <v>23</v>
      </c>
      <c r="N48" s="53">
        <v>538</v>
      </c>
      <c r="O48" s="53">
        <v>0.28710000000000002</v>
      </c>
      <c r="P48" s="53">
        <f t="shared" si="4"/>
        <v>1</v>
      </c>
      <c r="Q48" s="53" t="b">
        <f t="shared" si="5"/>
        <v>0</v>
      </c>
      <c r="R48" s="53" t="s">
        <v>193</v>
      </c>
      <c r="S48" s="53" t="s">
        <v>24</v>
      </c>
      <c r="T48" s="53" t="s">
        <v>35</v>
      </c>
      <c r="U48" s="53">
        <v>503</v>
      </c>
    </row>
    <row r="49" spans="1:21" ht="12.95" customHeight="1" x14ac:dyDescent="0.2">
      <c r="A49" s="53">
        <v>29421</v>
      </c>
      <c r="B49" s="53">
        <v>1919</v>
      </c>
      <c r="C49" s="53" t="s">
        <v>194</v>
      </c>
      <c r="D49" s="54">
        <v>41395.157638888886</v>
      </c>
      <c r="E49" s="54">
        <v>41395.277777777774</v>
      </c>
      <c r="F49" s="53">
        <v>173</v>
      </c>
      <c r="G49" s="53" t="s">
        <v>140</v>
      </c>
      <c r="H49" s="53" t="s">
        <v>141</v>
      </c>
      <c r="I49" s="53" t="s">
        <v>43</v>
      </c>
      <c r="J49" s="53" t="s">
        <v>22</v>
      </c>
      <c r="K49" s="53" t="s">
        <v>39</v>
      </c>
      <c r="L49" s="53" t="s">
        <v>27</v>
      </c>
      <c r="M49" s="53" t="s">
        <v>23</v>
      </c>
      <c r="N49" s="53">
        <v>18</v>
      </c>
      <c r="O49" s="53">
        <v>9.5999999999999992E-3</v>
      </c>
      <c r="P49" s="53" t="b">
        <f t="shared" si="4"/>
        <v>0</v>
      </c>
      <c r="Q49" s="53" t="b">
        <f t="shared" si="5"/>
        <v>0</v>
      </c>
      <c r="R49" s="53" t="s">
        <v>195</v>
      </c>
      <c r="S49" s="53" t="s">
        <v>24</v>
      </c>
      <c r="T49" s="53" t="s">
        <v>35</v>
      </c>
      <c r="U49" s="53">
        <v>173</v>
      </c>
    </row>
    <row r="50" spans="1:21" ht="12.95" customHeight="1" x14ac:dyDescent="0.2">
      <c r="A50" s="53">
        <v>29422</v>
      </c>
      <c r="B50" s="53">
        <v>1920</v>
      </c>
      <c r="C50" s="53" t="s">
        <v>194</v>
      </c>
      <c r="D50" s="54">
        <v>41403.689583333333</v>
      </c>
      <c r="E50" s="54">
        <v>41403.715277777774</v>
      </c>
      <c r="F50" s="53">
        <v>37</v>
      </c>
      <c r="G50" s="53" t="s">
        <v>196</v>
      </c>
      <c r="H50" s="53" t="s">
        <v>197</v>
      </c>
      <c r="I50" s="53" t="s">
        <v>38</v>
      </c>
      <c r="J50" s="53" t="s">
        <v>22</v>
      </c>
      <c r="K50" s="53" t="s">
        <v>121</v>
      </c>
      <c r="L50" s="53" t="s">
        <v>27</v>
      </c>
      <c r="M50" s="53" t="s">
        <v>23</v>
      </c>
      <c r="N50" s="53">
        <v>464</v>
      </c>
      <c r="O50" s="53">
        <v>0.24759999999999999</v>
      </c>
      <c r="P50" s="53">
        <f t="shared" si="4"/>
        <v>1</v>
      </c>
      <c r="Q50" s="53" t="b">
        <f t="shared" si="5"/>
        <v>0</v>
      </c>
      <c r="R50" s="53" t="s">
        <v>198</v>
      </c>
      <c r="S50" s="53" t="s">
        <v>24</v>
      </c>
      <c r="T50" s="53" t="s">
        <v>25</v>
      </c>
      <c r="U50" s="53">
        <v>48</v>
      </c>
    </row>
    <row r="51" spans="1:21" ht="12.95" customHeight="1" x14ac:dyDescent="0.2">
      <c r="A51" s="53">
        <v>29424</v>
      </c>
      <c r="B51" s="53">
        <v>1922</v>
      </c>
      <c r="C51" s="53" t="s">
        <v>194</v>
      </c>
      <c r="D51" s="54">
        <v>41416.469444444439</v>
      </c>
      <c r="E51" s="54">
        <v>41416.481249999997</v>
      </c>
      <c r="F51" s="53">
        <v>17</v>
      </c>
      <c r="G51" s="53" t="s">
        <v>199</v>
      </c>
      <c r="H51" s="53" t="s">
        <v>200</v>
      </c>
      <c r="I51" s="53" t="s">
        <v>21</v>
      </c>
      <c r="J51" s="53" t="s">
        <v>22</v>
      </c>
      <c r="K51" s="53" t="s">
        <v>39</v>
      </c>
      <c r="L51" s="53" t="s">
        <v>27</v>
      </c>
      <c r="M51" s="53" t="s">
        <v>23</v>
      </c>
      <c r="N51" s="53">
        <v>262</v>
      </c>
      <c r="O51" s="53">
        <v>0.13980000000000001</v>
      </c>
      <c r="P51" s="53">
        <f t="shared" si="4"/>
        <v>1</v>
      </c>
      <c r="Q51" s="53" t="b">
        <f t="shared" si="5"/>
        <v>0</v>
      </c>
      <c r="R51" s="53" t="s">
        <v>201</v>
      </c>
      <c r="S51" s="53" t="s">
        <v>24</v>
      </c>
      <c r="T51" s="53" t="s">
        <v>25</v>
      </c>
      <c r="U51" s="53">
        <v>18</v>
      </c>
    </row>
    <row r="52" spans="1:21" ht="12.95" customHeight="1" x14ac:dyDescent="0.2">
      <c r="A52" s="53">
        <v>29626</v>
      </c>
      <c r="B52" s="53">
        <v>1929</v>
      </c>
      <c r="C52" s="53" t="s">
        <v>202</v>
      </c>
      <c r="D52" s="54">
        <v>41437.620833333334</v>
      </c>
      <c r="E52" s="54">
        <v>41438.526388888888</v>
      </c>
      <c r="F52" s="53">
        <v>1304</v>
      </c>
      <c r="G52" s="53" t="s">
        <v>132</v>
      </c>
      <c r="H52" s="53" t="s">
        <v>133</v>
      </c>
      <c r="I52" s="53" t="s">
        <v>28</v>
      </c>
      <c r="J52" s="53" t="s">
        <v>22</v>
      </c>
      <c r="K52" s="53" t="s">
        <v>134</v>
      </c>
      <c r="L52" s="53" t="s">
        <v>27</v>
      </c>
      <c r="M52" s="53" t="s">
        <v>23</v>
      </c>
      <c r="N52" s="53">
        <v>26638</v>
      </c>
      <c r="O52" s="53">
        <v>14.214499999999999</v>
      </c>
      <c r="P52" s="53">
        <f t="shared" si="4"/>
        <v>1</v>
      </c>
      <c r="Q52" s="53">
        <f t="shared" si="5"/>
        <v>1</v>
      </c>
      <c r="R52" s="53" t="s">
        <v>203</v>
      </c>
      <c r="S52" s="53" t="s">
        <v>24</v>
      </c>
      <c r="T52" s="53" t="s">
        <v>35</v>
      </c>
      <c r="U52" s="53">
        <v>1298</v>
      </c>
    </row>
    <row r="53" spans="1:21" ht="12.95" customHeight="1" x14ac:dyDescent="0.2">
      <c r="A53" s="53">
        <v>29643</v>
      </c>
      <c r="B53" s="53">
        <v>1930</v>
      </c>
      <c r="C53" s="53" t="s">
        <v>202</v>
      </c>
      <c r="D53" s="54">
        <v>41438.458333333328</v>
      </c>
      <c r="E53" s="54">
        <v>41438.464583333334</v>
      </c>
      <c r="F53" s="53">
        <v>9</v>
      </c>
      <c r="G53" s="53" t="s">
        <v>125</v>
      </c>
      <c r="H53" s="53" t="s">
        <v>126</v>
      </c>
      <c r="I53" s="53" t="s">
        <v>43</v>
      </c>
      <c r="J53" s="53" t="s">
        <v>22</v>
      </c>
      <c r="K53" s="53" t="s">
        <v>121</v>
      </c>
      <c r="L53" s="53" t="s">
        <v>27</v>
      </c>
      <c r="M53" s="53" t="s">
        <v>24</v>
      </c>
      <c r="N53" s="53">
        <v>1</v>
      </c>
      <c r="O53" s="53">
        <v>5.0000000000000001E-4</v>
      </c>
      <c r="P53" s="53" t="b">
        <f t="shared" si="4"/>
        <v>0</v>
      </c>
      <c r="Q53" s="53" t="b">
        <f t="shared" si="5"/>
        <v>0</v>
      </c>
      <c r="R53" s="53" t="s">
        <v>204</v>
      </c>
      <c r="S53" s="53" t="s">
        <v>24</v>
      </c>
      <c r="T53" s="53" t="s">
        <v>35</v>
      </c>
      <c r="U53" s="53"/>
    </row>
    <row r="54" spans="1:21" ht="12.95" customHeight="1" x14ac:dyDescent="0.2">
      <c r="A54" s="53">
        <v>29848</v>
      </c>
      <c r="B54" s="53">
        <v>1935</v>
      </c>
      <c r="C54" s="53" t="s">
        <v>205</v>
      </c>
      <c r="D54" s="54">
        <v>41471.534722222219</v>
      </c>
      <c r="E54" s="54">
        <v>41471.65</v>
      </c>
      <c r="F54" s="53">
        <v>166</v>
      </c>
      <c r="G54" s="53" t="s">
        <v>125</v>
      </c>
      <c r="H54" s="53" t="s">
        <v>126</v>
      </c>
      <c r="I54" s="53" t="s">
        <v>43</v>
      </c>
      <c r="J54" s="53" t="s">
        <v>22</v>
      </c>
      <c r="K54" s="53" t="s">
        <v>48</v>
      </c>
      <c r="L54" s="53" t="s">
        <v>49</v>
      </c>
      <c r="M54" s="53" t="s">
        <v>24</v>
      </c>
      <c r="N54" s="53">
        <v>1</v>
      </c>
      <c r="O54" s="53">
        <v>5.0000000000000001E-4</v>
      </c>
      <c r="P54" s="53" t="b">
        <f t="shared" si="4"/>
        <v>0</v>
      </c>
      <c r="Q54" s="53" t="b">
        <f t="shared" si="5"/>
        <v>0</v>
      </c>
      <c r="R54" s="53" t="s">
        <v>206</v>
      </c>
      <c r="S54" s="53" t="s">
        <v>24</v>
      </c>
      <c r="T54" s="53" t="s">
        <v>35</v>
      </c>
      <c r="U54" s="53">
        <v>169</v>
      </c>
    </row>
    <row r="55" spans="1:21" ht="12.95" customHeight="1" x14ac:dyDescent="0.2">
      <c r="A55" s="53">
        <v>29849</v>
      </c>
      <c r="B55" s="53">
        <v>1938</v>
      </c>
      <c r="C55" s="53" t="s">
        <v>205</v>
      </c>
      <c r="D55" s="54">
        <v>41471.799305555556</v>
      </c>
      <c r="E55" s="54">
        <v>41472.603472222218</v>
      </c>
      <c r="F55" s="53">
        <v>1158</v>
      </c>
      <c r="G55" s="53" t="s">
        <v>208</v>
      </c>
      <c r="H55" s="53" t="s">
        <v>209</v>
      </c>
      <c r="I55" s="53" t="s">
        <v>38</v>
      </c>
      <c r="J55" s="53" t="s">
        <v>22</v>
      </c>
      <c r="K55" s="53" t="s">
        <v>134</v>
      </c>
      <c r="L55" s="53" t="s">
        <v>27</v>
      </c>
      <c r="M55" s="53" t="s">
        <v>23</v>
      </c>
      <c r="N55" s="53">
        <v>535</v>
      </c>
      <c r="O55" s="53">
        <v>0.28549999999999998</v>
      </c>
      <c r="P55" s="53">
        <f t="shared" si="4"/>
        <v>1</v>
      </c>
      <c r="Q55" s="53" t="b">
        <f t="shared" si="5"/>
        <v>0</v>
      </c>
      <c r="R55" s="53" t="s">
        <v>207</v>
      </c>
      <c r="S55" s="53" t="s">
        <v>24</v>
      </c>
      <c r="T55" s="53" t="s">
        <v>117</v>
      </c>
      <c r="U55" s="53">
        <v>47</v>
      </c>
    </row>
    <row r="56" spans="1:21" ht="12.95" customHeight="1" x14ac:dyDescent="0.2">
      <c r="A56" s="53">
        <v>30274</v>
      </c>
      <c r="B56" s="53">
        <v>1942</v>
      </c>
      <c r="C56" s="53" t="s">
        <v>210</v>
      </c>
      <c r="D56" s="54">
        <v>41491.82708333333</v>
      </c>
      <c r="E56" s="54">
        <v>41491.838194444441</v>
      </c>
      <c r="F56" s="53">
        <v>16</v>
      </c>
      <c r="G56" s="53" t="s">
        <v>140</v>
      </c>
      <c r="H56" s="53" t="s">
        <v>141</v>
      </c>
      <c r="I56" s="53" t="s">
        <v>43</v>
      </c>
      <c r="J56" s="53" t="s">
        <v>22</v>
      </c>
      <c r="K56" s="53" t="s">
        <v>39</v>
      </c>
      <c r="L56" s="53" t="s">
        <v>27</v>
      </c>
      <c r="M56" s="53" t="s">
        <v>23</v>
      </c>
      <c r="N56" s="53">
        <v>2</v>
      </c>
      <c r="O56" s="53">
        <v>1.1000000000000001E-3</v>
      </c>
      <c r="P56" s="53" t="b">
        <f t="shared" si="4"/>
        <v>0</v>
      </c>
      <c r="Q56" s="53" t="b">
        <f t="shared" si="5"/>
        <v>0</v>
      </c>
      <c r="R56" s="53" t="s">
        <v>211</v>
      </c>
      <c r="S56" s="53" t="s">
        <v>24</v>
      </c>
      <c r="T56" s="53" t="s">
        <v>35</v>
      </c>
      <c r="U56" s="53">
        <v>15</v>
      </c>
    </row>
    <row r="57" spans="1:21" ht="12.95" customHeight="1" x14ac:dyDescent="0.2">
      <c r="A57" s="53">
        <v>30277</v>
      </c>
      <c r="B57" s="53">
        <v>1946</v>
      </c>
      <c r="C57" s="53" t="s">
        <v>210</v>
      </c>
      <c r="D57" s="54">
        <v>41505.066666666666</v>
      </c>
      <c r="E57" s="54">
        <v>41505.138888888891</v>
      </c>
      <c r="F57" s="53">
        <v>104</v>
      </c>
      <c r="G57" s="53" t="s">
        <v>130</v>
      </c>
      <c r="H57" s="53" t="s">
        <v>131</v>
      </c>
      <c r="I57" s="53" t="s">
        <v>28</v>
      </c>
      <c r="J57" s="53" t="s">
        <v>22</v>
      </c>
      <c r="K57" s="53" t="s">
        <v>60</v>
      </c>
      <c r="L57" s="53" t="s">
        <v>27</v>
      </c>
      <c r="M57" s="53" t="s">
        <v>23</v>
      </c>
      <c r="N57" s="53">
        <v>527</v>
      </c>
      <c r="O57" s="53">
        <v>0.28120000000000001</v>
      </c>
      <c r="P57" s="53">
        <f t="shared" si="4"/>
        <v>1</v>
      </c>
      <c r="Q57" s="53" t="b">
        <f t="shared" si="5"/>
        <v>0</v>
      </c>
      <c r="R57" s="53" t="s">
        <v>212</v>
      </c>
      <c r="S57" s="53" t="s">
        <v>24</v>
      </c>
      <c r="T57" s="53" t="s">
        <v>35</v>
      </c>
      <c r="U57" s="53">
        <v>176</v>
      </c>
    </row>
    <row r="58" spans="1:21" ht="12.95" customHeight="1" x14ac:dyDescent="0.2">
      <c r="A58" s="53">
        <v>30314</v>
      </c>
      <c r="B58" s="53">
        <v>1949</v>
      </c>
      <c r="C58" s="53" t="s">
        <v>210</v>
      </c>
      <c r="D58" s="54">
        <v>41506.28402777778</v>
      </c>
      <c r="E58" s="54">
        <v>41506.286805555552</v>
      </c>
      <c r="F58" s="53">
        <v>4</v>
      </c>
      <c r="G58" s="53" t="s">
        <v>140</v>
      </c>
      <c r="H58" s="53" t="s">
        <v>141</v>
      </c>
      <c r="I58" s="53" t="s">
        <v>43</v>
      </c>
      <c r="J58" s="53" t="s">
        <v>22</v>
      </c>
      <c r="K58" s="53" t="s">
        <v>39</v>
      </c>
      <c r="L58" s="53" t="s">
        <v>27</v>
      </c>
      <c r="M58" s="53" t="s">
        <v>23</v>
      </c>
      <c r="N58" s="53">
        <v>1</v>
      </c>
      <c r="O58" s="53">
        <v>5.0000000000000001E-4</v>
      </c>
      <c r="P58" s="53" t="b">
        <f t="shared" si="4"/>
        <v>0</v>
      </c>
      <c r="Q58" s="53" t="b">
        <f t="shared" si="5"/>
        <v>0</v>
      </c>
      <c r="R58" s="53" t="s">
        <v>213</v>
      </c>
      <c r="S58" s="53" t="s">
        <v>24</v>
      </c>
      <c r="T58" s="53" t="s">
        <v>35</v>
      </c>
      <c r="U58" s="53">
        <v>3</v>
      </c>
    </row>
    <row r="59" spans="1:21" ht="12.95" customHeight="1" x14ac:dyDescent="0.2">
      <c r="A59" s="53">
        <v>30467</v>
      </c>
      <c r="B59" s="53">
        <v>1956</v>
      </c>
      <c r="C59" s="53" t="s">
        <v>214</v>
      </c>
      <c r="D59" s="54">
        <v>41541.689583333333</v>
      </c>
      <c r="E59" s="54">
        <v>41541.706249999996</v>
      </c>
      <c r="F59" s="53">
        <v>24</v>
      </c>
      <c r="G59" s="53" t="s">
        <v>57</v>
      </c>
      <c r="H59" s="53" t="s">
        <v>58</v>
      </c>
      <c r="I59" s="53" t="s">
        <v>28</v>
      </c>
      <c r="J59" s="53" t="s">
        <v>22</v>
      </c>
      <c r="K59" s="53" t="s">
        <v>39</v>
      </c>
      <c r="L59" s="53" t="s">
        <v>27</v>
      </c>
      <c r="M59" s="53" t="s">
        <v>23</v>
      </c>
      <c r="N59" s="53">
        <v>925</v>
      </c>
      <c r="O59" s="53">
        <v>0.49359999999999998</v>
      </c>
      <c r="P59" s="53">
        <f t="shared" si="4"/>
        <v>1</v>
      </c>
      <c r="Q59" s="53">
        <f t="shared" si="5"/>
        <v>1</v>
      </c>
      <c r="R59" s="53" t="s">
        <v>215</v>
      </c>
      <c r="S59" s="53" t="s">
        <v>24</v>
      </c>
      <c r="T59" s="53" t="s">
        <v>35</v>
      </c>
      <c r="U59" s="53">
        <v>60</v>
      </c>
    </row>
    <row r="60" spans="1:21" ht="12.95" customHeight="1" x14ac:dyDescent="0.2">
      <c r="A60" s="53">
        <v>30602</v>
      </c>
      <c r="B60" s="53">
        <v>1961</v>
      </c>
      <c r="C60" s="53" t="s">
        <v>216</v>
      </c>
      <c r="D60" s="54">
        <v>41548.017361111109</v>
      </c>
      <c r="E60" s="54">
        <v>41548.025000000001</v>
      </c>
      <c r="F60" s="53">
        <v>11</v>
      </c>
      <c r="G60" s="53" t="s">
        <v>57</v>
      </c>
      <c r="H60" s="53" t="s">
        <v>58</v>
      </c>
      <c r="I60" s="53" t="s">
        <v>28</v>
      </c>
      <c r="J60" s="53" t="s">
        <v>22</v>
      </c>
      <c r="K60" s="53" t="s">
        <v>60</v>
      </c>
      <c r="L60" s="53" t="s">
        <v>27</v>
      </c>
      <c r="M60" s="53" t="s">
        <v>23</v>
      </c>
      <c r="N60" s="53">
        <v>1051</v>
      </c>
      <c r="O60" s="53">
        <v>0.56079999999999997</v>
      </c>
      <c r="P60" s="53">
        <f t="shared" si="4"/>
        <v>1</v>
      </c>
      <c r="Q60" s="53">
        <f t="shared" si="5"/>
        <v>1</v>
      </c>
      <c r="R60" s="53" t="s">
        <v>217</v>
      </c>
      <c r="S60" s="53" t="s">
        <v>24</v>
      </c>
      <c r="T60" s="53" t="s">
        <v>35</v>
      </c>
      <c r="U60" s="53">
        <v>220</v>
      </c>
    </row>
    <row r="61" spans="1:21" ht="12.95" customHeight="1" x14ac:dyDescent="0.2">
      <c r="A61" s="53">
        <v>30604</v>
      </c>
      <c r="B61" s="53">
        <v>1960</v>
      </c>
      <c r="C61" s="53" t="s">
        <v>216</v>
      </c>
      <c r="D61" s="54">
        <v>41548.157638888886</v>
      </c>
      <c r="E61" s="54">
        <v>41548.162499999999</v>
      </c>
      <c r="F61" s="53">
        <v>7</v>
      </c>
      <c r="G61" s="53" t="s">
        <v>57</v>
      </c>
      <c r="H61" s="53" t="s">
        <v>58</v>
      </c>
      <c r="I61" s="53" t="s">
        <v>28</v>
      </c>
      <c r="J61" s="53" t="s">
        <v>22</v>
      </c>
      <c r="K61" s="53" t="s">
        <v>60</v>
      </c>
      <c r="L61" s="53" t="s">
        <v>27</v>
      </c>
      <c r="M61" s="53" t="s">
        <v>23</v>
      </c>
      <c r="N61" s="53">
        <v>126</v>
      </c>
      <c r="O61" s="53">
        <v>6.7199999999999996E-2</v>
      </c>
      <c r="P61" s="53">
        <f t="shared" si="4"/>
        <v>1</v>
      </c>
      <c r="Q61" s="53" t="b">
        <f t="shared" si="5"/>
        <v>0</v>
      </c>
      <c r="R61" s="53" t="s">
        <v>218</v>
      </c>
      <c r="S61" s="53" t="s">
        <v>24</v>
      </c>
      <c r="T61" s="53" t="s">
        <v>35</v>
      </c>
      <c r="U61" s="53">
        <v>14</v>
      </c>
    </row>
    <row r="62" spans="1:21" ht="12.95" customHeight="1" x14ac:dyDescent="0.2">
      <c r="A62" s="53">
        <v>30653</v>
      </c>
      <c r="B62" s="53">
        <v>1966</v>
      </c>
      <c r="C62" s="53" t="s">
        <v>216</v>
      </c>
      <c r="D62" s="54">
        <v>41562.637499999997</v>
      </c>
      <c r="E62" s="54">
        <v>41562.641666666663</v>
      </c>
      <c r="F62" s="53">
        <v>6</v>
      </c>
      <c r="G62" s="53" t="s">
        <v>221</v>
      </c>
      <c r="H62" s="53" t="s">
        <v>222</v>
      </c>
      <c r="I62" s="53" t="s">
        <v>38</v>
      </c>
      <c r="J62" s="53" t="s">
        <v>22</v>
      </c>
      <c r="K62" s="53" t="s">
        <v>81</v>
      </c>
      <c r="L62" s="53" t="s">
        <v>27</v>
      </c>
      <c r="M62" s="53" t="s">
        <v>23</v>
      </c>
      <c r="N62" s="53">
        <v>23</v>
      </c>
      <c r="O62" s="53">
        <v>1.23E-2</v>
      </c>
      <c r="P62" s="53" t="b">
        <f t="shared" si="4"/>
        <v>0</v>
      </c>
      <c r="Q62" s="53" t="b">
        <f t="shared" si="5"/>
        <v>0</v>
      </c>
      <c r="R62" s="53" t="s">
        <v>223</v>
      </c>
      <c r="S62" s="53" t="s">
        <v>24</v>
      </c>
      <c r="T62" s="53" t="s">
        <v>25</v>
      </c>
      <c r="U62" s="53">
        <v>6</v>
      </c>
    </row>
    <row r="63" spans="1:21" ht="12.95" customHeight="1" x14ac:dyDescent="0.2">
      <c r="A63" s="53">
        <v>30896</v>
      </c>
      <c r="B63" s="53">
        <v>1986</v>
      </c>
      <c r="C63" s="53" t="s">
        <v>224</v>
      </c>
      <c r="D63" s="54">
        <v>41619.029166666667</v>
      </c>
      <c r="E63" s="54">
        <v>41619.077777777777</v>
      </c>
      <c r="F63" s="53">
        <v>70</v>
      </c>
      <c r="G63" s="53" t="s">
        <v>119</v>
      </c>
      <c r="H63" s="53" t="s">
        <v>120</v>
      </c>
      <c r="I63" s="53" t="s">
        <v>38</v>
      </c>
      <c r="J63" s="53" t="s">
        <v>22</v>
      </c>
      <c r="K63" s="53" t="s">
        <v>225</v>
      </c>
      <c r="L63" s="53" t="s">
        <v>27</v>
      </c>
      <c r="M63" s="53" t="s">
        <v>23</v>
      </c>
      <c r="N63" s="53">
        <v>855</v>
      </c>
      <c r="O63" s="53">
        <v>0.45619999999999999</v>
      </c>
      <c r="P63" s="53">
        <f t="shared" si="4"/>
        <v>1</v>
      </c>
      <c r="Q63" s="53">
        <f t="shared" si="5"/>
        <v>1</v>
      </c>
      <c r="R63" s="53" t="s">
        <v>226</v>
      </c>
      <c r="S63" s="53" t="s">
        <v>24</v>
      </c>
      <c r="T63" s="53" t="s">
        <v>25</v>
      </c>
      <c r="U63" s="53">
        <v>71</v>
      </c>
    </row>
    <row r="64" spans="1:21" ht="12.95" customHeight="1" x14ac:dyDescent="0.2">
      <c r="A64" s="53">
        <v>31170</v>
      </c>
      <c r="B64" s="53">
        <v>1992</v>
      </c>
      <c r="C64" s="53" t="s">
        <v>227</v>
      </c>
      <c r="D64" s="54">
        <v>41659.51180555555</v>
      </c>
      <c r="E64" s="54">
        <v>41659.516666666663</v>
      </c>
      <c r="F64" s="53">
        <v>7</v>
      </c>
      <c r="G64" s="53" t="s">
        <v>228</v>
      </c>
      <c r="H64" s="53" t="s">
        <v>229</v>
      </c>
      <c r="I64" s="53" t="s">
        <v>43</v>
      </c>
      <c r="J64" s="53" t="s">
        <v>22</v>
      </c>
      <c r="K64" s="53" t="s">
        <v>39</v>
      </c>
      <c r="L64" s="53" t="s">
        <v>27</v>
      </c>
      <c r="M64" s="53" t="s">
        <v>23</v>
      </c>
      <c r="N64" s="53">
        <v>11</v>
      </c>
      <c r="O64" s="53">
        <v>5.8999999999999999E-3</v>
      </c>
      <c r="P64" s="53" t="b">
        <f t="shared" si="4"/>
        <v>0</v>
      </c>
      <c r="Q64" s="53" t="b">
        <f t="shared" si="5"/>
        <v>0</v>
      </c>
      <c r="R64" s="53" t="s">
        <v>230</v>
      </c>
      <c r="S64" s="53" t="s">
        <v>24</v>
      </c>
      <c r="T64" s="53" t="s">
        <v>35</v>
      </c>
      <c r="U64" s="53">
        <v>7</v>
      </c>
    </row>
    <row r="65" spans="1:21" ht="12.95" customHeight="1" x14ac:dyDescent="0.2">
      <c r="A65" s="53">
        <v>31232</v>
      </c>
      <c r="B65" s="53">
        <v>1996</v>
      </c>
      <c r="C65" s="53" t="s">
        <v>231</v>
      </c>
      <c r="D65" s="54">
        <v>41679.591666666667</v>
      </c>
      <c r="E65" s="54">
        <v>41679.598611111112</v>
      </c>
      <c r="F65" s="53">
        <v>10</v>
      </c>
      <c r="G65" s="53" t="s">
        <v>148</v>
      </c>
      <c r="H65" s="53" t="s">
        <v>149</v>
      </c>
      <c r="I65" s="53" t="s">
        <v>28</v>
      </c>
      <c r="J65" s="53" t="s">
        <v>22</v>
      </c>
      <c r="K65" s="53" t="s">
        <v>60</v>
      </c>
      <c r="L65" s="53" t="s">
        <v>27</v>
      </c>
      <c r="M65" s="53" t="s">
        <v>23</v>
      </c>
      <c r="N65" s="53">
        <v>30</v>
      </c>
      <c r="O65" s="53">
        <v>1.6E-2</v>
      </c>
      <c r="P65" s="53" t="b">
        <f t="shared" si="4"/>
        <v>0</v>
      </c>
      <c r="Q65" s="53" t="b">
        <f t="shared" si="5"/>
        <v>0</v>
      </c>
      <c r="R65" s="53" t="s">
        <v>232</v>
      </c>
      <c r="S65" s="53" t="s">
        <v>24</v>
      </c>
      <c r="T65" s="53" t="s">
        <v>35</v>
      </c>
      <c r="U65" s="53">
        <v>10</v>
      </c>
    </row>
    <row r="66" spans="1:21" ht="12.95" customHeight="1" x14ac:dyDescent="0.2">
      <c r="A66" s="53">
        <v>31347</v>
      </c>
      <c r="B66" s="53">
        <v>2003</v>
      </c>
      <c r="C66" s="53" t="s">
        <v>231</v>
      </c>
      <c r="D66" s="54">
        <v>41685.830555555556</v>
      </c>
      <c r="E66" s="54">
        <v>41685.830648148149</v>
      </c>
      <c r="F66" s="53">
        <v>0</v>
      </c>
      <c r="G66" s="53" t="s">
        <v>57</v>
      </c>
      <c r="H66" s="53" t="s">
        <v>58</v>
      </c>
      <c r="I66" s="53" t="s">
        <v>28</v>
      </c>
      <c r="J66" s="53" t="s">
        <v>22</v>
      </c>
      <c r="K66" s="53" t="s">
        <v>60</v>
      </c>
      <c r="L66" s="53" t="s">
        <v>27</v>
      </c>
      <c r="M66" s="53" t="s">
        <v>23</v>
      </c>
      <c r="N66" s="53">
        <v>18</v>
      </c>
      <c r="O66" s="53">
        <v>9.5999999999999992E-3</v>
      </c>
      <c r="P66" s="53" t="b">
        <f t="shared" si="4"/>
        <v>0</v>
      </c>
      <c r="Q66" s="53" t="b">
        <f t="shared" si="5"/>
        <v>0</v>
      </c>
      <c r="R66" s="53" t="s">
        <v>233</v>
      </c>
      <c r="S66" s="53" t="s">
        <v>24</v>
      </c>
      <c r="T66" s="53" t="s">
        <v>35</v>
      </c>
      <c r="U66" s="53">
        <v>5</v>
      </c>
    </row>
    <row r="67" spans="1:21" ht="12.95" customHeight="1" x14ac:dyDescent="0.2">
      <c r="A67" s="53">
        <v>31350</v>
      </c>
      <c r="B67" s="53">
        <v>2008</v>
      </c>
      <c r="C67" s="53" t="s">
        <v>231</v>
      </c>
      <c r="D67" s="54">
        <v>41697.314583333333</v>
      </c>
      <c r="E67" s="54">
        <v>41697.426388888889</v>
      </c>
      <c r="F67" s="53">
        <v>161</v>
      </c>
      <c r="G67" s="53" t="s">
        <v>104</v>
      </c>
      <c r="H67" s="53" t="s">
        <v>105</v>
      </c>
      <c r="I67" s="53" t="s">
        <v>28</v>
      </c>
      <c r="J67" s="53" t="s">
        <v>22</v>
      </c>
      <c r="K67" s="53" t="s">
        <v>33</v>
      </c>
      <c r="L67" s="53" t="s">
        <v>27</v>
      </c>
      <c r="M67" s="53" t="s">
        <v>23</v>
      </c>
      <c r="N67" s="53">
        <v>1025</v>
      </c>
      <c r="O67" s="53">
        <v>0.54700000000000004</v>
      </c>
      <c r="P67" s="53">
        <f t="shared" si="4"/>
        <v>1</v>
      </c>
      <c r="Q67" s="53">
        <f t="shared" si="5"/>
        <v>1</v>
      </c>
      <c r="R67" s="53" t="s">
        <v>234</v>
      </c>
      <c r="S67" s="53" t="s">
        <v>24</v>
      </c>
      <c r="T67" s="53" t="s">
        <v>35</v>
      </c>
      <c r="U67" s="53">
        <v>161</v>
      </c>
    </row>
    <row r="68" spans="1:21" ht="12.95" customHeight="1" x14ac:dyDescent="0.2">
      <c r="A68" s="53">
        <v>31707</v>
      </c>
      <c r="B68" s="53">
        <v>444444444</v>
      </c>
      <c r="C68" s="53" t="s">
        <v>235</v>
      </c>
      <c r="D68" s="54">
        <v>41703.321527777778</v>
      </c>
      <c r="E68" s="54">
        <v>41703.338194444441</v>
      </c>
      <c r="F68" s="53">
        <v>24</v>
      </c>
      <c r="G68" s="53" t="s">
        <v>236</v>
      </c>
      <c r="H68" s="53" t="s">
        <v>237</v>
      </c>
      <c r="I68" s="53" t="s">
        <v>21</v>
      </c>
      <c r="J68" s="53" t="s">
        <v>22</v>
      </c>
      <c r="K68" s="53" t="s">
        <v>77</v>
      </c>
      <c r="L68" s="53" t="s">
        <v>27</v>
      </c>
      <c r="M68" s="53" t="s">
        <v>23</v>
      </c>
      <c r="N68" s="53">
        <v>55</v>
      </c>
      <c r="O68" s="53">
        <v>2.93E-2</v>
      </c>
      <c r="P68" s="53" t="b">
        <f t="shared" si="4"/>
        <v>0</v>
      </c>
      <c r="Q68" s="53" t="b">
        <f t="shared" si="5"/>
        <v>0</v>
      </c>
      <c r="R68" s="53" t="s">
        <v>238</v>
      </c>
      <c r="S68" s="53" t="s">
        <v>24</v>
      </c>
      <c r="T68" s="53" t="s">
        <v>25</v>
      </c>
      <c r="U68" s="53">
        <v>23</v>
      </c>
    </row>
    <row r="69" spans="1:21" ht="12.95" customHeight="1" x14ac:dyDescent="0.2">
      <c r="A69" s="53">
        <v>32065</v>
      </c>
      <c r="B69" s="53">
        <v>2016</v>
      </c>
      <c r="C69" s="53" t="s">
        <v>239</v>
      </c>
      <c r="D69" s="54">
        <v>41816.173611111109</v>
      </c>
      <c r="E69" s="54">
        <v>41816.186111111107</v>
      </c>
      <c r="F69" s="53">
        <v>18</v>
      </c>
      <c r="G69" s="53" t="s">
        <v>57</v>
      </c>
      <c r="H69" s="53" t="s">
        <v>58</v>
      </c>
      <c r="I69" s="53" t="s">
        <v>28</v>
      </c>
      <c r="J69" s="53" t="s">
        <v>22</v>
      </c>
      <c r="K69" s="53" t="s">
        <v>60</v>
      </c>
      <c r="L69" s="53" t="s">
        <v>27</v>
      </c>
      <c r="M69" s="53" t="s">
        <v>23</v>
      </c>
      <c r="N69" s="53">
        <v>280</v>
      </c>
      <c r="O69" s="53">
        <v>0.14940000000000001</v>
      </c>
      <c r="P69" s="53">
        <f t="shared" si="4"/>
        <v>1</v>
      </c>
      <c r="Q69" s="53" t="b">
        <f t="shared" si="5"/>
        <v>0</v>
      </c>
      <c r="R69" s="53" t="s">
        <v>240</v>
      </c>
      <c r="S69" s="53" t="s">
        <v>24</v>
      </c>
      <c r="T69" s="53" t="s">
        <v>35</v>
      </c>
      <c r="U69" s="53">
        <v>28</v>
      </c>
    </row>
    <row r="70" spans="1:21" ht="12.95" customHeight="1" x14ac:dyDescent="0.2">
      <c r="A70" s="53">
        <v>32093</v>
      </c>
      <c r="B70" s="53">
        <v>2020</v>
      </c>
      <c r="C70" s="53" t="s">
        <v>241</v>
      </c>
      <c r="D70" s="54">
        <v>41842.421527777777</v>
      </c>
      <c r="E70" s="54">
        <v>41843.634722222218</v>
      </c>
      <c r="F70" s="53">
        <v>1747</v>
      </c>
      <c r="G70" s="53" t="s">
        <v>242</v>
      </c>
      <c r="H70" s="53" t="s">
        <v>243</v>
      </c>
      <c r="I70" s="53" t="s">
        <v>43</v>
      </c>
      <c r="J70" s="53" t="s">
        <v>22</v>
      </c>
      <c r="K70" s="53" t="s">
        <v>225</v>
      </c>
      <c r="L70" s="53" t="s">
        <v>27</v>
      </c>
      <c r="M70" s="53" t="s">
        <v>23</v>
      </c>
      <c r="N70" s="53">
        <v>1179</v>
      </c>
      <c r="O70" s="53">
        <v>0.62909999999999999</v>
      </c>
      <c r="P70" s="53">
        <f t="shared" si="4"/>
        <v>1</v>
      </c>
      <c r="Q70" s="53">
        <f t="shared" si="5"/>
        <v>1</v>
      </c>
      <c r="R70" s="53" t="s">
        <v>244</v>
      </c>
      <c r="S70" s="53" t="s">
        <v>24</v>
      </c>
      <c r="T70" s="53" t="s">
        <v>35</v>
      </c>
      <c r="U70" s="53">
        <v>1744</v>
      </c>
    </row>
    <row r="71" spans="1:21" ht="12.95" customHeight="1" x14ac:dyDescent="0.2">
      <c r="A71" s="53">
        <v>32235</v>
      </c>
      <c r="B71" s="53">
        <v>2023</v>
      </c>
      <c r="C71" s="53" t="s">
        <v>241</v>
      </c>
      <c r="D71" s="54">
        <v>41849.851388888885</v>
      </c>
      <c r="E71" s="54">
        <v>41849.851481481477</v>
      </c>
      <c r="F71" s="53">
        <v>0</v>
      </c>
      <c r="G71" s="53" t="s">
        <v>57</v>
      </c>
      <c r="H71" s="53" t="s">
        <v>58</v>
      </c>
      <c r="I71" s="53" t="s">
        <v>28</v>
      </c>
      <c r="J71" s="53" t="s">
        <v>22</v>
      </c>
      <c r="K71" s="53" t="s">
        <v>60</v>
      </c>
      <c r="L71" s="53" t="s">
        <v>27</v>
      </c>
      <c r="M71" s="53" t="s">
        <v>23</v>
      </c>
      <c r="N71" s="53">
        <v>22</v>
      </c>
      <c r="O71" s="53">
        <v>1.17E-2</v>
      </c>
      <c r="P71" s="53" t="b">
        <f t="shared" si="4"/>
        <v>0</v>
      </c>
      <c r="Q71" s="53" t="b">
        <f t="shared" si="5"/>
        <v>0</v>
      </c>
      <c r="R71" s="53" t="s">
        <v>245</v>
      </c>
      <c r="S71" s="53" t="s">
        <v>24</v>
      </c>
      <c r="T71" s="53" t="s">
        <v>35</v>
      </c>
      <c r="U71" s="53">
        <v>13</v>
      </c>
    </row>
    <row r="72" spans="1:21" ht="12.95" customHeight="1" x14ac:dyDescent="0.2">
      <c r="A72" s="53">
        <v>32236</v>
      </c>
      <c r="B72" s="53">
        <v>2024</v>
      </c>
      <c r="C72" s="53" t="s">
        <v>241</v>
      </c>
      <c r="D72" s="54">
        <v>41849.947916666664</v>
      </c>
      <c r="E72" s="54">
        <v>41850.052777777775</v>
      </c>
      <c r="F72" s="53">
        <v>151</v>
      </c>
      <c r="G72" s="53" t="s">
        <v>246</v>
      </c>
      <c r="H72" s="53" t="s">
        <v>247</v>
      </c>
      <c r="I72" s="53" t="s">
        <v>28</v>
      </c>
      <c r="J72" s="53" t="s">
        <v>22</v>
      </c>
      <c r="K72" s="53" t="s">
        <v>89</v>
      </c>
      <c r="L72" s="53" t="s">
        <v>27</v>
      </c>
      <c r="M72" s="53" t="s">
        <v>23</v>
      </c>
      <c r="N72" s="53">
        <v>602</v>
      </c>
      <c r="O72" s="53">
        <v>0.32119999999999999</v>
      </c>
      <c r="P72" s="53">
        <f t="shared" si="4"/>
        <v>1</v>
      </c>
      <c r="Q72" s="53" t="b">
        <f t="shared" si="5"/>
        <v>0</v>
      </c>
      <c r="R72" s="53" t="s">
        <v>248</v>
      </c>
      <c r="S72" s="53" t="s">
        <v>24</v>
      </c>
      <c r="T72" s="53" t="s">
        <v>35</v>
      </c>
      <c r="U72" s="53">
        <v>153</v>
      </c>
    </row>
    <row r="73" spans="1:21" ht="12.95" customHeight="1" x14ac:dyDescent="0.2">
      <c r="A73" s="53">
        <v>32239</v>
      </c>
      <c r="B73" s="53">
        <v>2026</v>
      </c>
      <c r="C73" s="53" t="s">
        <v>241</v>
      </c>
      <c r="D73" s="54">
        <v>41851.511111111111</v>
      </c>
      <c r="E73" s="54">
        <v>41851.545138888891</v>
      </c>
      <c r="F73" s="53">
        <v>49</v>
      </c>
      <c r="G73" s="53" t="s">
        <v>250</v>
      </c>
      <c r="H73" s="53" t="s">
        <v>251</v>
      </c>
      <c r="I73" s="53" t="s">
        <v>43</v>
      </c>
      <c r="J73" s="53" t="s">
        <v>22</v>
      </c>
      <c r="K73" s="53" t="s">
        <v>39</v>
      </c>
      <c r="L73" s="53" t="s">
        <v>27</v>
      </c>
      <c r="M73" s="53" t="s">
        <v>23</v>
      </c>
      <c r="N73" s="53">
        <v>115</v>
      </c>
      <c r="O73" s="53">
        <v>6.1400000000000003E-2</v>
      </c>
      <c r="P73" s="53">
        <f t="shared" si="4"/>
        <v>1</v>
      </c>
      <c r="Q73" s="53" t="b">
        <f t="shared" si="5"/>
        <v>0</v>
      </c>
      <c r="R73" s="53" t="s">
        <v>249</v>
      </c>
      <c r="S73" s="53" t="s">
        <v>24</v>
      </c>
      <c r="T73" s="53" t="s">
        <v>35</v>
      </c>
      <c r="U73" s="53">
        <v>49</v>
      </c>
    </row>
    <row r="74" spans="1:21" ht="12.95" customHeight="1" x14ac:dyDescent="0.2">
      <c r="A74" s="53">
        <v>32767</v>
      </c>
      <c r="B74" s="53">
        <v>2032</v>
      </c>
      <c r="C74" s="53" t="s">
        <v>252</v>
      </c>
      <c r="D74" s="54">
        <v>41936.466666666667</v>
      </c>
      <c r="E74" s="54">
        <v>41936.556944444441</v>
      </c>
      <c r="F74" s="53">
        <v>130</v>
      </c>
      <c r="G74" s="53" t="s">
        <v>253</v>
      </c>
      <c r="H74" s="53" t="s">
        <v>254</v>
      </c>
      <c r="I74" s="53" t="s">
        <v>38</v>
      </c>
      <c r="J74" s="53" t="s">
        <v>22</v>
      </c>
      <c r="K74" s="53" t="s">
        <v>192</v>
      </c>
      <c r="L74" s="53" t="s">
        <v>91</v>
      </c>
      <c r="M74" s="53" t="s">
        <v>23</v>
      </c>
      <c r="N74" s="53">
        <v>16</v>
      </c>
      <c r="O74" s="53">
        <v>8.5000000000000006E-3</v>
      </c>
      <c r="P74" s="53" t="b">
        <f t="shared" si="4"/>
        <v>0</v>
      </c>
      <c r="Q74" s="53" t="b">
        <f t="shared" si="5"/>
        <v>0</v>
      </c>
      <c r="R74" s="53" t="s">
        <v>255</v>
      </c>
      <c r="S74" s="53" t="s">
        <v>24</v>
      </c>
      <c r="T74" s="53" t="s">
        <v>25</v>
      </c>
      <c r="U74" s="53">
        <v>70</v>
      </c>
    </row>
    <row r="75" spans="1:21" ht="12.95" customHeight="1" x14ac:dyDescent="0.2">
      <c r="A75" s="53">
        <v>32768</v>
      </c>
      <c r="B75" s="53">
        <v>2033</v>
      </c>
      <c r="C75" s="53" t="s">
        <v>252</v>
      </c>
      <c r="D75" s="54">
        <v>41939.109722222223</v>
      </c>
      <c r="E75" s="54">
        <v>41939.109814814816</v>
      </c>
      <c r="F75" s="53">
        <v>0</v>
      </c>
      <c r="G75" s="53" t="s">
        <v>57</v>
      </c>
      <c r="H75" s="53" t="s">
        <v>58</v>
      </c>
      <c r="I75" s="53" t="s">
        <v>28</v>
      </c>
      <c r="J75" s="53" t="s">
        <v>22</v>
      </c>
      <c r="K75" s="53" t="s">
        <v>60</v>
      </c>
      <c r="L75" s="53" t="s">
        <v>27</v>
      </c>
      <c r="M75" s="53" t="s">
        <v>23</v>
      </c>
      <c r="N75" s="53">
        <v>34</v>
      </c>
      <c r="O75" s="53">
        <v>1.8100000000000002E-2</v>
      </c>
      <c r="P75" s="53" t="b">
        <f t="shared" si="4"/>
        <v>0</v>
      </c>
      <c r="Q75" s="53" t="b">
        <f t="shared" si="5"/>
        <v>0</v>
      </c>
      <c r="R75" s="53" t="s">
        <v>256</v>
      </c>
      <c r="S75" s="53" t="s">
        <v>24</v>
      </c>
      <c r="T75" s="53" t="s">
        <v>35</v>
      </c>
      <c r="U75" s="53">
        <v>15</v>
      </c>
    </row>
    <row r="76" spans="1:21" ht="12.95" customHeight="1" x14ac:dyDescent="0.2">
      <c r="A76" s="53">
        <v>33644</v>
      </c>
      <c r="B76" s="53">
        <v>2064</v>
      </c>
      <c r="C76" s="53" t="s">
        <v>257</v>
      </c>
      <c r="D76" s="54">
        <v>42120.354166666664</v>
      </c>
      <c r="E76" s="54">
        <v>42120.35833333333</v>
      </c>
      <c r="F76" s="53">
        <v>6</v>
      </c>
      <c r="G76" s="53" t="s">
        <v>259</v>
      </c>
      <c r="H76" s="53" t="s">
        <v>260</v>
      </c>
      <c r="I76" s="53" t="s">
        <v>38</v>
      </c>
      <c r="J76" s="53" t="s">
        <v>22</v>
      </c>
      <c r="K76" s="53" t="s">
        <v>73</v>
      </c>
      <c r="L76" s="53" t="s">
        <v>27</v>
      </c>
      <c r="M76" s="53" t="s">
        <v>23</v>
      </c>
      <c r="N76" s="53">
        <v>17</v>
      </c>
      <c r="O76" s="53">
        <v>9.1000000000000004E-3</v>
      </c>
      <c r="P76" s="53" t="b">
        <f t="shared" ref="P76:P88" si="6">IF(O76&gt;$P$2,1)</f>
        <v>0</v>
      </c>
      <c r="Q76" s="53" t="b">
        <f t="shared" ref="Q76:Q88" si="7">IF(O76&gt;$Q$2,1)</f>
        <v>0</v>
      </c>
      <c r="R76" s="53" t="s">
        <v>258</v>
      </c>
      <c r="S76" s="53" t="s">
        <v>24</v>
      </c>
      <c r="T76" s="53" t="s">
        <v>25</v>
      </c>
      <c r="U76" s="53">
        <v>6</v>
      </c>
    </row>
    <row r="77" spans="1:21" ht="12.95" customHeight="1" x14ac:dyDescent="0.2">
      <c r="A77" s="53">
        <v>33674</v>
      </c>
      <c r="B77" s="53">
        <v>2065</v>
      </c>
      <c r="C77" s="53" t="s">
        <v>261</v>
      </c>
      <c r="D77" s="54">
        <v>42129.419444444444</v>
      </c>
      <c r="E77" s="54">
        <v>42129.431250000001</v>
      </c>
      <c r="F77" s="53">
        <v>17</v>
      </c>
      <c r="G77" s="53" t="s">
        <v>262</v>
      </c>
      <c r="H77" s="53" t="s">
        <v>263</v>
      </c>
      <c r="I77" s="53" t="s">
        <v>28</v>
      </c>
      <c r="J77" s="53" t="s">
        <v>22</v>
      </c>
      <c r="K77" s="53" t="s">
        <v>60</v>
      </c>
      <c r="L77" s="53" t="s">
        <v>27</v>
      </c>
      <c r="M77" s="53" t="s">
        <v>23</v>
      </c>
      <c r="N77" s="53">
        <v>1525</v>
      </c>
      <c r="O77" s="53">
        <v>0.81379999999999997</v>
      </c>
      <c r="P77" s="53">
        <f t="shared" si="6"/>
        <v>1</v>
      </c>
      <c r="Q77" s="53">
        <f t="shared" si="7"/>
        <v>1</v>
      </c>
      <c r="R77" s="53" t="s">
        <v>264</v>
      </c>
      <c r="S77" s="53" t="s">
        <v>24</v>
      </c>
      <c r="T77" s="53" t="s">
        <v>35</v>
      </c>
      <c r="U77" s="53">
        <v>233</v>
      </c>
    </row>
    <row r="78" spans="1:21" ht="12.95" customHeight="1" x14ac:dyDescent="0.2">
      <c r="A78" s="53">
        <v>33708</v>
      </c>
      <c r="B78" s="53">
        <v>2071</v>
      </c>
      <c r="C78" s="53" t="s">
        <v>261</v>
      </c>
      <c r="D78" s="54">
        <v>42136.491666666661</v>
      </c>
      <c r="E78" s="54">
        <v>42136.491759259261</v>
      </c>
      <c r="F78" s="53">
        <v>0</v>
      </c>
      <c r="G78" s="53" t="s">
        <v>57</v>
      </c>
      <c r="H78" s="53" t="s">
        <v>58</v>
      </c>
      <c r="I78" s="53" t="s">
        <v>28</v>
      </c>
      <c r="J78" s="53" t="s">
        <v>22</v>
      </c>
      <c r="K78" s="53" t="s">
        <v>60</v>
      </c>
      <c r="L78" s="53" t="s">
        <v>27</v>
      </c>
      <c r="M78" s="53" t="s">
        <v>23</v>
      </c>
      <c r="N78" s="53">
        <v>577</v>
      </c>
      <c r="O78" s="53">
        <v>0.30790000000000001</v>
      </c>
      <c r="P78" s="53">
        <f t="shared" si="6"/>
        <v>1</v>
      </c>
      <c r="Q78" s="53" t="b">
        <f t="shared" si="7"/>
        <v>0</v>
      </c>
      <c r="R78" s="53" t="s">
        <v>265</v>
      </c>
      <c r="S78" s="53" t="s">
        <v>24</v>
      </c>
      <c r="T78" s="53" t="s">
        <v>35</v>
      </c>
      <c r="U78" s="53">
        <v>44</v>
      </c>
    </row>
    <row r="79" spans="1:21" ht="12.95" customHeight="1" x14ac:dyDescent="0.2">
      <c r="A79" s="53">
        <v>33805</v>
      </c>
      <c r="B79" s="53">
        <v>2073</v>
      </c>
      <c r="C79" s="53" t="s">
        <v>261</v>
      </c>
      <c r="D79" s="54">
        <v>42153.673611111109</v>
      </c>
      <c r="E79" s="54">
        <v>42153.677777777775</v>
      </c>
      <c r="F79" s="53">
        <v>6</v>
      </c>
      <c r="G79" s="53" t="s">
        <v>163</v>
      </c>
      <c r="H79" s="53" t="s">
        <v>164</v>
      </c>
      <c r="I79" s="53" t="s">
        <v>28</v>
      </c>
      <c r="J79" s="53" t="s">
        <v>22</v>
      </c>
      <c r="K79" s="53" t="s">
        <v>39</v>
      </c>
      <c r="L79" s="53" t="s">
        <v>27</v>
      </c>
      <c r="M79" s="53" t="s">
        <v>23</v>
      </c>
      <c r="N79" s="53">
        <v>656</v>
      </c>
      <c r="O79" s="53">
        <v>0.35010000000000002</v>
      </c>
      <c r="P79" s="53">
        <f t="shared" si="6"/>
        <v>1</v>
      </c>
      <c r="Q79" s="53" t="b">
        <f t="shared" si="7"/>
        <v>0</v>
      </c>
      <c r="R79" s="53" t="s">
        <v>266</v>
      </c>
      <c r="S79" s="53" t="s">
        <v>24</v>
      </c>
      <c r="T79" s="53" t="s">
        <v>35</v>
      </c>
      <c r="U79" s="53">
        <v>6</v>
      </c>
    </row>
    <row r="80" spans="1:21" ht="12.95" customHeight="1" x14ac:dyDescent="0.2">
      <c r="A80" s="53">
        <v>33931</v>
      </c>
      <c r="B80" s="53">
        <v>2075</v>
      </c>
      <c r="C80" s="53" t="s">
        <v>267</v>
      </c>
      <c r="D80" s="54">
        <v>42156.347916666666</v>
      </c>
      <c r="E80" s="54">
        <v>42156.354166666664</v>
      </c>
      <c r="F80" s="53">
        <v>9</v>
      </c>
      <c r="G80" s="53" t="s">
        <v>132</v>
      </c>
      <c r="H80" s="53" t="s">
        <v>133</v>
      </c>
      <c r="I80" s="53" t="s">
        <v>28</v>
      </c>
      <c r="J80" s="53" t="s">
        <v>22</v>
      </c>
      <c r="K80" s="53" t="s">
        <v>60</v>
      </c>
      <c r="L80" s="53" t="s">
        <v>27</v>
      </c>
      <c r="M80" s="53" t="s">
        <v>23</v>
      </c>
      <c r="N80" s="53">
        <v>185</v>
      </c>
      <c r="O80" s="53">
        <v>9.8699999999999996E-2</v>
      </c>
      <c r="P80" s="53">
        <f t="shared" si="6"/>
        <v>1</v>
      </c>
      <c r="Q80" s="53" t="b">
        <f t="shared" si="7"/>
        <v>0</v>
      </c>
      <c r="R80" s="53" t="s">
        <v>268</v>
      </c>
      <c r="S80" s="53" t="s">
        <v>24</v>
      </c>
      <c r="T80" s="53" t="s">
        <v>35</v>
      </c>
      <c r="U80" s="53">
        <v>17</v>
      </c>
    </row>
    <row r="81" spans="1:21" ht="12.95" customHeight="1" x14ac:dyDescent="0.2">
      <c r="A81" s="53">
        <v>34028</v>
      </c>
      <c r="B81" s="53">
        <v>2078</v>
      </c>
      <c r="C81" s="53" t="s">
        <v>269</v>
      </c>
      <c r="D81" s="54">
        <v>42188.334027777775</v>
      </c>
      <c r="E81" s="54">
        <v>42188.335416666661</v>
      </c>
      <c r="F81" s="53">
        <v>2</v>
      </c>
      <c r="G81" s="53" t="s">
        <v>270</v>
      </c>
      <c r="H81" s="53" t="s">
        <v>271</v>
      </c>
      <c r="I81" s="53" t="s">
        <v>38</v>
      </c>
      <c r="J81" s="53" t="s">
        <v>22</v>
      </c>
      <c r="K81" s="53" t="s">
        <v>39</v>
      </c>
      <c r="L81" s="53" t="s">
        <v>27</v>
      </c>
      <c r="M81" s="53" t="s">
        <v>23</v>
      </c>
      <c r="N81" s="53">
        <v>34</v>
      </c>
      <c r="O81" s="53">
        <v>1.8100000000000002E-2</v>
      </c>
      <c r="P81" s="53" t="b">
        <f t="shared" si="6"/>
        <v>0</v>
      </c>
      <c r="Q81" s="53" t="b">
        <f t="shared" si="7"/>
        <v>0</v>
      </c>
      <c r="R81" s="53" t="s">
        <v>272</v>
      </c>
      <c r="S81" s="53" t="s">
        <v>24</v>
      </c>
      <c r="T81" s="53" t="s">
        <v>25</v>
      </c>
      <c r="U81" s="53">
        <v>2</v>
      </c>
    </row>
    <row r="82" spans="1:21" ht="12.95" customHeight="1" x14ac:dyDescent="0.2">
      <c r="A82" s="53">
        <v>34222</v>
      </c>
      <c r="B82" s="53">
        <v>2086</v>
      </c>
      <c r="C82" s="53" t="s">
        <v>273</v>
      </c>
      <c r="D82" s="54">
        <v>42271.495833333334</v>
      </c>
      <c r="E82" s="54">
        <v>42271.53125</v>
      </c>
      <c r="F82" s="53">
        <v>51</v>
      </c>
      <c r="G82" s="53" t="s">
        <v>274</v>
      </c>
      <c r="H82" s="53" t="s">
        <v>275</v>
      </c>
      <c r="I82" s="53" t="s">
        <v>43</v>
      </c>
      <c r="J82" s="53" t="s">
        <v>22</v>
      </c>
      <c r="K82" s="53" t="s">
        <v>39</v>
      </c>
      <c r="L82" s="53" t="s">
        <v>27</v>
      </c>
      <c r="M82" s="53" t="s">
        <v>23</v>
      </c>
      <c r="N82" s="53">
        <v>3</v>
      </c>
      <c r="O82" s="53">
        <v>1.6000000000000001E-3</v>
      </c>
      <c r="P82" s="53" t="b">
        <f t="shared" si="6"/>
        <v>0</v>
      </c>
      <c r="Q82" s="53" t="b">
        <f t="shared" si="7"/>
        <v>0</v>
      </c>
      <c r="R82" s="53" t="s">
        <v>276</v>
      </c>
      <c r="S82" s="53" t="s">
        <v>24</v>
      </c>
      <c r="T82" s="53" t="s">
        <v>35</v>
      </c>
      <c r="U82" s="53">
        <v>3</v>
      </c>
    </row>
    <row r="83" spans="1:21" ht="12.95" customHeight="1" x14ac:dyDescent="0.2">
      <c r="A83" s="53">
        <v>34224</v>
      </c>
      <c r="B83" s="53">
        <v>2087</v>
      </c>
      <c r="C83" s="53" t="s">
        <v>273</v>
      </c>
      <c r="D83" s="54">
        <v>42275.9</v>
      </c>
      <c r="E83" s="54">
        <v>42275.907638888886</v>
      </c>
      <c r="F83" s="53">
        <v>11</v>
      </c>
      <c r="G83" s="53" t="s">
        <v>277</v>
      </c>
      <c r="H83" s="53" t="s">
        <v>278</v>
      </c>
      <c r="I83" s="53" t="s">
        <v>21</v>
      </c>
      <c r="J83" s="53" t="s">
        <v>22</v>
      </c>
      <c r="K83" s="53" t="s">
        <v>60</v>
      </c>
      <c r="L83" s="53" t="s">
        <v>27</v>
      </c>
      <c r="M83" s="53" t="s">
        <v>23</v>
      </c>
      <c r="N83" s="53">
        <v>1</v>
      </c>
      <c r="O83" s="53">
        <v>5.0000000000000001E-4</v>
      </c>
      <c r="P83" s="53" t="b">
        <f t="shared" si="6"/>
        <v>0</v>
      </c>
      <c r="Q83" s="53" t="b">
        <f t="shared" si="7"/>
        <v>0</v>
      </c>
      <c r="R83" s="53" t="s">
        <v>279</v>
      </c>
      <c r="S83" s="53" t="s">
        <v>24</v>
      </c>
      <c r="T83" s="53" t="s">
        <v>25</v>
      </c>
      <c r="U83" s="53">
        <v>11</v>
      </c>
    </row>
    <row r="84" spans="1:21" ht="12.95" customHeight="1" x14ac:dyDescent="0.2">
      <c r="A84" s="53">
        <v>34342</v>
      </c>
      <c r="B84" s="53">
        <v>2089</v>
      </c>
      <c r="C84" s="53" t="s">
        <v>280</v>
      </c>
      <c r="D84" s="54">
        <v>42297.462500000001</v>
      </c>
      <c r="E84" s="54">
        <v>42297.560416666667</v>
      </c>
      <c r="F84" s="53">
        <v>141</v>
      </c>
      <c r="G84" s="53" t="s">
        <v>111</v>
      </c>
      <c r="H84" s="53" t="s">
        <v>112</v>
      </c>
      <c r="I84" s="53" t="s">
        <v>28</v>
      </c>
      <c r="J84" s="53" t="s">
        <v>22</v>
      </c>
      <c r="K84" s="53" t="s">
        <v>33</v>
      </c>
      <c r="L84" s="53" t="s">
        <v>27</v>
      </c>
      <c r="M84" s="53" t="s">
        <v>23</v>
      </c>
      <c r="N84" s="53">
        <v>13</v>
      </c>
      <c r="O84" s="53">
        <v>6.8999999999999999E-3</v>
      </c>
      <c r="P84" s="53" t="b">
        <f t="shared" si="6"/>
        <v>0</v>
      </c>
      <c r="Q84" s="53" t="b">
        <f t="shared" si="7"/>
        <v>0</v>
      </c>
      <c r="R84" s="53" t="s">
        <v>281</v>
      </c>
      <c r="S84" s="53" t="s">
        <v>24</v>
      </c>
      <c r="T84" s="53" t="s">
        <v>35</v>
      </c>
      <c r="U84" s="53">
        <v>87</v>
      </c>
    </row>
    <row r="85" spans="1:21" ht="12.95" customHeight="1" x14ac:dyDescent="0.2">
      <c r="A85" s="53">
        <v>34396</v>
      </c>
      <c r="B85" s="53">
        <v>2092</v>
      </c>
      <c r="C85" s="53" t="s">
        <v>282</v>
      </c>
      <c r="D85" s="54">
        <v>42319.277083333334</v>
      </c>
      <c r="E85" s="54">
        <v>42319.508333333331</v>
      </c>
      <c r="F85" s="53">
        <v>333</v>
      </c>
      <c r="G85" s="53" t="s">
        <v>111</v>
      </c>
      <c r="H85" s="53" t="s">
        <v>112</v>
      </c>
      <c r="I85" s="53" t="s">
        <v>28</v>
      </c>
      <c r="J85" s="53" t="s">
        <v>22</v>
      </c>
      <c r="K85" s="53" t="s">
        <v>33</v>
      </c>
      <c r="L85" s="53" t="s">
        <v>27</v>
      </c>
      <c r="M85" s="53" t="s">
        <v>23</v>
      </c>
      <c r="N85" s="53">
        <v>12</v>
      </c>
      <c r="O85" s="53">
        <v>6.4000000000000003E-3</v>
      </c>
      <c r="P85" s="53" t="b">
        <f t="shared" si="6"/>
        <v>0</v>
      </c>
      <c r="Q85" s="53" t="b">
        <f t="shared" si="7"/>
        <v>0</v>
      </c>
      <c r="R85" s="53" t="s">
        <v>283</v>
      </c>
      <c r="S85" s="53" t="s">
        <v>24</v>
      </c>
      <c r="T85" s="53" t="s">
        <v>35</v>
      </c>
      <c r="U85" s="53">
        <v>53</v>
      </c>
    </row>
    <row r="86" spans="1:21" ht="12.95" customHeight="1" x14ac:dyDescent="0.2">
      <c r="A86" s="53">
        <v>34397</v>
      </c>
      <c r="B86" s="53">
        <v>2093</v>
      </c>
      <c r="C86" s="53" t="s">
        <v>282</v>
      </c>
      <c r="D86" s="54">
        <v>42321.575694444444</v>
      </c>
      <c r="E86" s="54">
        <v>42321.577777777777</v>
      </c>
      <c r="F86" s="53">
        <v>3</v>
      </c>
      <c r="G86" s="53" t="s">
        <v>284</v>
      </c>
      <c r="H86" s="53" t="s">
        <v>285</v>
      </c>
      <c r="I86" s="53" t="s">
        <v>38</v>
      </c>
      <c r="J86" s="53" t="s">
        <v>22</v>
      </c>
      <c r="K86" s="53" t="s">
        <v>39</v>
      </c>
      <c r="L86" s="53" t="s">
        <v>27</v>
      </c>
      <c r="M86" s="53" t="s">
        <v>23</v>
      </c>
      <c r="N86" s="53">
        <v>7</v>
      </c>
      <c r="O86" s="53">
        <v>3.7000000000000002E-3</v>
      </c>
      <c r="P86" s="53" t="b">
        <f t="shared" si="6"/>
        <v>0</v>
      </c>
      <c r="Q86" s="53" t="b">
        <f t="shared" si="7"/>
        <v>0</v>
      </c>
      <c r="R86" s="53" t="s">
        <v>286</v>
      </c>
      <c r="S86" s="53" t="s">
        <v>24</v>
      </c>
      <c r="T86" s="53" t="s">
        <v>25</v>
      </c>
      <c r="U86" s="53">
        <v>3</v>
      </c>
    </row>
    <row r="87" spans="1:21" ht="12.95" customHeight="1" x14ac:dyDescent="0.2">
      <c r="A87" s="53">
        <v>34398</v>
      </c>
      <c r="B87" s="53">
        <v>2094</v>
      </c>
      <c r="C87" s="53" t="s">
        <v>282</v>
      </c>
      <c r="D87" s="54">
        <v>42333.626388888886</v>
      </c>
      <c r="E87" s="54">
        <v>42334.543749999997</v>
      </c>
      <c r="F87" s="53">
        <v>1321</v>
      </c>
      <c r="G87" s="53" t="s">
        <v>219</v>
      </c>
      <c r="H87" s="53" t="s">
        <v>220</v>
      </c>
      <c r="I87" s="53" t="s">
        <v>28</v>
      </c>
      <c r="J87" s="53" t="s">
        <v>22</v>
      </c>
      <c r="K87" s="53" t="s">
        <v>89</v>
      </c>
      <c r="L87" s="53" t="s">
        <v>27</v>
      </c>
      <c r="M87" s="53" t="s">
        <v>23</v>
      </c>
      <c r="N87" s="53">
        <v>82</v>
      </c>
      <c r="O87" s="53">
        <v>4.3799999999999999E-2</v>
      </c>
      <c r="P87" s="53" t="b">
        <f t="shared" si="6"/>
        <v>0</v>
      </c>
      <c r="Q87" s="53" t="b">
        <f t="shared" si="7"/>
        <v>0</v>
      </c>
      <c r="R87" s="53" t="s">
        <v>287</v>
      </c>
      <c r="S87" s="53" t="s">
        <v>24</v>
      </c>
      <c r="T87" s="53" t="s">
        <v>35</v>
      </c>
      <c r="U87" s="53">
        <v>418</v>
      </c>
    </row>
    <row r="88" spans="1:21" ht="12.95" customHeight="1" x14ac:dyDescent="0.2">
      <c r="A88" s="53">
        <v>34603</v>
      </c>
      <c r="B88" s="53">
        <v>2106</v>
      </c>
      <c r="C88" s="53" t="s">
        <v>288</v>
      </c>
      <c r="D88" s="54">
        <v>42397.40902777778</v>
      </c>
      <c r="E88" s="54">
        <v>42397.413888888885</v>
      </c>
      <c r="F88" s="53">
        <v>7</v>
      </c>
      <c r="G88" s="53" t="s">
        <v>111</v>
      </c>
      <c r="H88" s="53" t="s">
        <v>112</v>
      </c>
      <c r="I88" s="53" t="s">
        <v>28</v>
      </c>
      <c r="J88" s="53" t="s">
        <v>22</v>
      </c>
      <c r="K88" s="53" t="s">
        <v>60</v>
      </c>
      <c r="L88" s="53" t="s">
        <v>27</v>
      </c>
      <c r="M88" s="53" t="s">
        <v>23</v>
      </c>
      <c r="N88" s="53">
        <v>1</v>
      </c>
      <c r="O88" s="53">
        <v>5.0000000000000001E-4</v>
      </c>
      <c r="P88" s="53" t="b">
        <f t="shared" si="6"/>
        <v>0</v>
      </c>
      <c r="Q88" s="53" t="b">
        <f t="shared" si="7"/>
        <v>0</v>
      </c>
      <c r="R88" s="53" t="s">
        <v>289</v>
      </c>
      <c r="S88" s="53" t="s">
        <v>24</v>
      </c>
      <c r="T88" s="53" t="s">
        <v>35</v>
      </c>
      <c r="U88" s="53">
        <v>7</v>
      </c>
    </row>
    <row r="89" spans="1:21" ht="12.95" customHeight="1" x14ac:dyDescent="0.2">
      <c r="A89" s="53">
        <v>35057</v>
      </c>
      <c r="B89" s="53">
        <v>2125</v>
      </c>
      <c r="C89" s="53" t="s">
        <v>290</v>
      </c>
      <c r="D89" s="54">
        <v>42485.70208333333</v>
      </c>
      <c r="E89" s="54">
        <v>42485.706249999996</v>
      </c>
      <c r="F89" s="53">
        <v>6</v>
      </c>
      <c r="G89" s="53" t="s">
        <v>140</v>
      </c>
      <c r="H89" s="53" t="s">
        <v>141</v>
      </c>
      <c r="I89" s="53" t="s">
        <v>43</v>
      </c>
      <c r="J89" s="53" t="s">
        <v>22</v>
      </c>
      <c r="K89" s="53" t="s">
        <v>121</v>
      </c>
      <c r="L89" s="53" t="s">
        <v>27</v>
      </c>
      <c r="M89" s="53" t="s">
        <v>23</v>
      </c>
      <c r="N89" s="53">
        <v>1</v>
      </c>
      <c r="O89" s="53">
        <v>5.0000000000000001E-4</v>
      </c>
      <c r="P89" s="53" t="b">
        <f>IF(O89&gt;$P$2,1)</f>
        <v>0</v>
      </c>
      <c r="Q89" s="53" t="b">
        <f>IF(O89&gt;$Q$2,1)</f>
        <v>0</v>
      </c>
      <c r="R89" s="53" t="s">
        <v>291</v>
      </c>
      <c r="S89" s="53" t="s">
        <v>24</v>
      </c>
      <c r="T89" s="53" t="s">
        <v>35</v>
      </c>
      <c r="U89" s="53">
        <v>6</v>
      </c>
    </row>
    <row r="90" spans="1:21" ht="12.95" customHeight="1" x14ac:dyDescent="0.2">
      <c r="A90" s="53">
        <v>35258</v>
      </c>
      <c r="B90" s="53">
        <v>2127</v>
      </c>
      <c r="C90" s="53" t="s">
        <v>292</v>
      </c>
      <c r="D90" s="54">
        <v>42491.110416666663</v>
      </c>
      <c r="E90" s="54">
        <v>42491.110509259255</v>
      </c>
      <c r="F90" s="53">
        <v>0</v>
      </c>
      <c r="G90" s="53" t="s">
        <v>57</v>
      </c>
      <c r="H90" s="53" t="s">
        <v>58</v>
      </c>
      <c r="I90" s="53" t="s">
        <v>28</v>
      </c>
      <c r="J90" s="53" t="s">
        <v>22</v>
      </c>
      <c r="K90" s="53" t="s">
        <v>60</v>
      </c>
      <c r="L90" s="53" t="s">
        <v>27</v>
      </c>
      <c r="M90" s="53" t="s">
        <v>23</v>
      </c>
      <c r="N90" s="53">
        <v>99</v>
      </c>
      <c r="O90" s="53">
        <v>5.28E-2</v>
      </c>
      <c r="P90" s="53">
        <f>IF(O90&gt;$P$2,1)</f>
        <v>1</v>
      </c>
      <c r="Q90" s="53" t="b">
        <f>IF(O90&gt;$Q$2,1)</f>
        <v>0</v>
      </c>
      <c r="R90" s="53" t="s">
        <v>293</v>
      </c>
      <c r="S90" s="53" t="s">
        <v>24</v>
      </c>
      <c r="T90" s="53" t="s">
        <v>35</v>
      </c>
      <c r="U90" s="53">
        <v>35</v>
      </c>
    </row>
    <row r="91" spans="1:21" ht="12.95" customHeight="1" x14ac:dyDescent="0.2">
      <c r="A91" s="53">
        <v>35259</v>
      </c>
      <c r="B91" s="53">
        <v>2129</v>
      </c>
      <c r="C91" s="53" t="s">
        <v>292</v>
      </c>
      <c r="D91" s="54">
        <v>42491.171527777777</v>
      </c>
      <c r="E91" s="54">
        <v>42491.171620370369</v>
      </c>
      <c r="F91" s="53">
        <v>0</v>
      </c>
      <c r="G91" s="53" t="s">
        <v>57</v>
      </c>
      <c r="H91" s="53" t="s">
        <v>58</v>
      </c>
      <c r="I91" s="53" t="s">
        <v>28</v>
      </c>
      <c r="J91" s="53" t="s">
        <v>22</v>
      </c>
      <c r="K91" s="53" t="s">
        <v>60</v>
      </c>
      <c r="L91" s="53" t="s">
        <v>27</v>
      </c>
      <c r="M91" s="53" t="s">
        <v>23</v>
      </c>
      <c r="N91" s="53">
        <v>13</v>
      </c>
      <c r="O91" s="53">
        <v>6.8999999999999999E-3</v>
      </c>
      <c r="P91" s="53" t="b">
        <f>IF(O91&gt;$P$2,1)</f>
        <v>0</v>
      </c>
      <c r="Q91" s="53" t="b">
        <f>IF(O91&gt;$Q$2,1)</f>
        <v>0</v>
      </c>
      <c r="R91" s="53" t="s">
        <v>294</v>
      </c>
      <c r="S91" s="53" t="s">
        <v>24</v>
      </c>
      <c r="T91" s="53" t="s">
        <v>35</v>
      </c>
      <c r="U91" s="53">
        <v>4</v>
      </c>
    </row>
    <row r="92" spans="1:21" ht="12.95" customHeight="1" x14ac:dyDescent="0.2">
      <c r="A92" s="53">
        <v>35263</v>
      </c>
      <c r="B92" s="53">
        <v>2134</v>
      </c>
      <c r="C92" s="53" t="s">
        <v>292</v>
      </c>
      <c r="D92" s="54">
        <v>42503.046527777777</v>
      </c>
      <c r="E92" s="54">
        <v>42503.637499999997</v>
      </c>
      <c r="F92" s="53">
        <v>851</v>
      </c>
      <c r="G92" s="53" t="s">
        <v>111</v>
      </c>
      <c r="H92" s="53" t="s">
        <v>112</v>
      </c>
      <c r="I92" s="53" t="s">
        <v>28</v>
      </c>
      <c r="J92" s="53" t="s">
        <v>22</v>
      </c>
      <c r="K92" s="53" t="s">
        <v>46</v>
      </c>
      <c r="L92" s="53" t="s">
        <v>27</v>
      </c>
      <c r="M92" s="53" t="s">
        <v>23</v>
      </c>
      <c r="N92" s="53">
        <v>2</v>
      </c>
      <c r="O92" s="53">
        <v>1.1000000000000001E-3</v>
      </c>
      <c r="P92" s="53" t="b">
        <f>IF(O92&gt;$P$2,1)</f>
        <v>0</v>
      </c>
      <c r="Q92" s="53" t="b">
        <f>IF(O92&gt;$Q$2,1)</f>
        <v>0</v>
      </c>
      <c r="R92" s="53" t="s">
        <v>295</v>
      </c>
      <c r="S92" s="53" t="s">
        <v>24</v>
      </c>
      <c r="T92" s="53" t="s">
        <v>35</v>
      </c>
      <c r="U92" s="53">
        <v>8</v>
      </c>
    </row>
    <row r="93" spans="1:21" ht="12.95" customHeight="1" x14ac:dyDescent="0.2">
      <c r="A93" s="53">
        <v>35265</v>
      </c>
      <c r="B93" s="53">
        <v>2135</v>
      </c>
      <c r="C93" s="53" t="s">
        <v>292</v>
      </c>
      <c r="D93" s="54">
        <v>42507.425694444442</v>
      </c>
      <c r="E93" s="54">
        <v>42507.431250000001</v>
      </c>
      <c r="F93" s="53">
        <v>8</v>
      </c>
      <c r="G93" s="53" t="s">
        <v>74</v>
      </c>
      <c r="H93" s="53" t="s">
        <v>75</v>
      </c>
      <c r="I93" s="53" t="s">
        <v>38</v>
      </c>
      <c r="J93" s="53" t="s">
        <v>22</v>
      </c>
      <c r="K93" s="53" t="s">
        <v>39</v>
      </c>
      <c r="L93" s="53" t="s">
        <v>91</v>
      </c>
      <c r="M93" s="53" t="s">
        <v>23</v>
      </c>
      <c r="N93" s="53">
        <v>146</v>
      </c>
      <c r="O93" s="53">
        <v>7.7899999999999997E-2</v>
      </c>
      <c r="P93" s="53">
        <f>IF(O93&gt;$P$2,1)</f>
        <v>1</v>
      </c>
      <c r="Q93" s="53" t="b">
        <f>IF(O93&gt;$Q$2,1)</f>
        <v>0</v>
      </c>
      <c r="R93" s="53" t="s">
        <v>296</v>
      </c>
      <c r="S93" s="53" t="s">
        <v>24</v>
      </c>
      <c r="T93" s="53" t="s">
        <v>25</v>
      </c>
      <c r="U93" s="53">
        <v>8</v>
      </c>
    </row>
    <row r="94" spans="1:21" ht="12.95" customHeight="1" x14ac:dyDescent="0.2">
      <c r="A94" s="53">
        <v>35350</v>
      </c>
      <c r="B94" s="53">
        <v>2142</v>
      </c>
      <c r="C94" s="53" t="s">
        <v>314</v>
      </c>
      <c r="D94" s="54">
        <v>42563.851388888885</v>
      </c>
      <c r="E94" s="54">
        <v>42563.851481481477</v>
      </c>
      <c r="F94" s="53">
        <v>0</v>
      </c>
      <c r="G94" s="53" t="s">
        <v>57</v>
      </c>
      <c r="H94" s="53" t="s">
        <v>58</v>
      </c>
      <c r="I94" s="53" t="s">
        <v>28</v>
      </c>
      <c r="J94" s="53" t="s">
        <v>22</v>
      </c>
      <c r="K94" s="53" t="s">
        <v>60</v>
      </c>
      <c r="L94" s="53" t="s">
        <v>27</v>
      </c>
      <c r="M94" s="53" t="s">
        <v>23</v>
      </c>
      <c r="N94" s="53">
        <v>22</v>
      </c>
      <c r="O94" s="53">
        <v>1.17E-2</v>
      </c>
      <c r="P94" s="53" t="b">
        <f t="shared" ref="P94:P100" si="8">IF(O94&gt;$P$2,1)</f>
        <v>0</v>
      </c>
      <c r="Q94" s="53" t="b">
        <f t="shared" ref="Q94:Q100" si="9">IF(O94&gt;$Q$2,1)</f>
        <v>0</v>
      </c>
      <c r="R94" s="53" t="s">
        <v>315</v>
      </c>
      <c r="S94" s="53" t="s">
        <v>24</v>
      </c>
      <c r="T94" s="53" t="s">
        <v>35</v>
      </c>
      <c r="U94" s="53">
        <v>12</v>
      </c>
    </row>
    <row r="95" spans="1:21" ht="12.95" customHeight="1" x14ac:dyDescent="0.2">
      <c r="A95" s="53">
        <v>35477</v>
      </c>
      <c r="B95" s="53">
        <v>2148</v>
      </c>
      <c r="C95" s="53" t="s">
        <v>316</v>
      </c>
      <c r="D95" s="54">
        <v>42594.866666666661</v>
      </c>
      <c r="E95" s="54">
        <v>42594.866759259261</v>
      </c>
      <c r="F95" s="53">
        <v>0</v>
      </c>
      <c r="G95" s="53" t="s">
        <v>132</v>
      </c>
      <c r="H95" s="53" t="s">
        <v>133</v>
      </c>
      <c r="I95" s="53" t="s">
        <v>28</v>
      </c>
      <c r="J95" s="53" t="s">
        <v>22</v>
      </c>
      <c r="K95" s="53" t="s">
        <v>121</v>
      </c>
      <c r="L95" s="53" t="s">
        <v>27</v>
      </c>
      <c r="M95" s="53" t="s">
        <v>23</v>
      </c>
      <c r="N95" s="53">
        <v>66</v>
      </c>
      <c r="O95" s="53">
        <v>3.5200000000000002E-2</v>
      </c>
      <c r="P95" s="53" t="b">
        <f t="shared" si="8"/>
        <v>0</v>
      </c>
      <c r="Q95" s="53" t="b">
        <f t="shared" si="9"/>
        <v>0</v>
      </c>
      <c r="R95" s="53" t="s">
        <v>317</v>
      </c>
      <c r="S95" s="53" t="s">
        <v>24</v>
      </c>
      <c r="T95" s="53" t="s">
        <v>35</v>
      </c>
      <c r="U95" s="53">
        <v>16</v>
      </c>
    </row>
    <row r="96" spans="1:21" ht="12.95" customHeight="1" x14ac:dyDescent="0.2">
      <c r="A96" s="53">
        <v>35478</v>
      </c>
      <c r="B96" s="53">
        <v>2149</v>
      </c>
      <c r="C96" s="53" t="s">
        <v>316</v>
      </c>
      <c r="D96" s="54">
        <v>42595.792361111111</v>
      </c>
      <c r="E96" s="54">
        <v>42595.792453703703</v>
      </c>
      <c r="F96" s="53">
        <v>0</v>
      </c>
      <c r="G96" s="53" t="s">
        <v>130</v>
      </c>
      <c r="H96" s="53" t="s">
        <v>131</v>
      </c>
      <c r="I96" s="53" t="s">
        <v>28</v>
      </c>
      <c r="J96" s="53" t="s">
        <v>22</v>
      </c>
      <c r="K96" s="53" t="s">
        <v>60</v>
      </c>
      <c r="L96" s="53" t="s">
        <v>318</v>
      </c>
      <c r="M96" s="53" t="s">
        <v>23</v>
      </c>
      <c r="N96" s="53">
        <v>6</v>
      </c>
      <c r="O96" s="53">
        <v>3.2000000000000002E-3</v>
      </c>
      <c r="P96" s="53" t="b">
        <f t="shared" si="8"/>
        <v>0</v>
      </c>
      <c r="Q96" s="53" t="b">
        <f t="shared" si="9"/>
        <v>0</v>
      </c>
      <c r="R96" s="53" t="s">
        <v>319</v>
      </c>
      <c r="S96" s="53" t="s">
        <v>24</v>
      </c>
      <c r="T96" s="53" t="s">
        <v>35</v>
      </c>
      <c r="U96" s="53">
        <v>2</v>
      </c>
    </row>
    <row r="97" spans="1:21" ht="12.95" customHeight="1" x14ac:dyDescent="0.2">
      <c r="A97" s="53">
        <v>35587</v>
      </c>
      <c r="B97" s="53">
        <v>2151</v>
      </c>
      <c r="C97" s="53" t="s">
        <v>320</v>
      </c>
      <c r="D97" s="54">
        <v>42642.488888888889</v>
      </c>
      <c r="E97" s="54">
        <v>42642.490972222222</v>
      </c>
      <c r="F97" s="53">
        <v>3</v>
      </c>
      <c r="G97" s="53" t="s">
        <v>208</v>
      </c>
      <c r="H97" s="53" t="s">
        <v>209</v>
      </c>
      <c r="I97" s="53" t="s">
        <v>38</v>
      </c>
      <c r="J97" s="53" t="s">
        <v>22</v>
      </c>
      <c r="K97" s="53" t="s">
        <v>39</v>
      </c>
      <c r="L97" s="53" t="s">
        <v>27</v>
      </c>
      <c r="M97" s="53" t="s">
        <v>23</v>
      </c>
      <c r="N97" s="53">
        <v>30</v>
      </c>
      <c r="O97" s="53">
        <v>1.6E-2</v>
      </c>
      <c r="P97" s="53" t="b">
        <f t="shared" si="8"/>
        <v>0</v>
      </c>
      <c r="Q97" s="53" t="b">
        <f t="shared" si="9"/>
        <v>0</v>
      </c>
      <c r="R97" s="53" t="s">
        <v>321</v>
      </c>
      <c r="S97" s="53" t="s">
        <v>24</v>
      </c>
      <c r="T97" s="53" t="s">
        <v>117</v>
      </c>
      <c r="U97" s="53">
        <v>3</v>
      </c>
    </row>
    <row r="98" spans="1:21" ht="12.95" customHeight="1" x14ac:dyDescent="0.2">
      <c r="A98" s="53">
        <v>35762</v>
      </c>
      <c r="B98" s="53">
        <v>2155</v>
      </c>
      <c r="C98" s="53" t="s">
        <v>322</v>
      </c>
      <c r="D98" s="54">
        <v>42695.390277777777</v>
      </c>
      <c r="E98" s="54">
        <v>42695.390370370369</v>
      </c>
      <c r="F98" s="53">
        <v>0</v>
      </c>
      <c r="G98" s="53" t="s">
        <v>57</v>
      </c>
      <c r="H98" s="53" t="s">
        <v>58</v>
      </c>
      <c r="I98" s="53" t="s">
        <v>28</v>
      </c>
      <c r="J98" s="53" t="s">
        <v>22</v>
      </c>
      <c r="K98" s="53" t="s">
        <v>60</v>
      </c>
      <c r="L98" s="53" t="s">
        <v>27</v>
      </c>
      <c r="M98" s="53" t="s">
        <v>23</v>
      </c>
      <c r="N98" s="53">
        <v>12</v>
      </c>
      <c r="O98" s="53">
        <v>6.4000000000000003E-3</v>
      </c>
      <c r="P98" s="53" t="b">
        <f t="shared" si="8"/>
        <v>0</v>
      </c>
      <c r="Q98" s="53" t="b">
        <f t="shared" si="9"/>
        <v>0</v>
      </c>
      <c r="R98" s="53" t="s">
        <v>323</v>
      </c>
      <c r="S98" s="53" t="s">
        <v>24</v>
      </c>
      <c r="T98" s="53" t="s">
        <v>35</v>
      </c>
      <c r="U98" s="53">
        <v>20</v>
      </c>
    </row>
    <row r="99" spans="1:21" ht="12.95" customHeight="1" x14ac:dyDescent="0.2">
      <c r="A99" s="53">
        <v>35906</v>
      </c>
      <c r="B99" s="53">
        <v>2163</v>
      </c>
      <c r="C99" s="53" t="s">
        <v>324</v>
      </c>
      <c r="D99" s="54">
        <v>42724.402083333334</v>
      </c>
      <c r="E99" s="54">
        <v>42724.415972222218</v>
      </c>
      <c r="F99" s="53">
        <v>20</v>
      </c>
      <c r="G99" s="53" t="s">
        <v>325</v>
      </c>
      <c r="H99" s="53" t="s">
        <v>326</v>
      </c>
      <c r="I99" s="53" t="s">
        <v>28</v>
      </c>
      <c r="J99" s="53" t="s">
        <v>22</v>
      </c>
      <c r="K99" s="53" t="s">
        <v>327</v>
      </c>
      <c r="L99" s="53" t="s">
        <v>27</v>
      </c>
      <c r="M99" s="53" t="s">
        <v>23</v>
      </c>
      <c r="N99" s="53">
        <v>3102</v>
      </c>
      <c r="O99" s="53">
        <v>1.6553</v>
      </c>
      <c r="P99" s="53">
        <f t="shared" si="8"/>
        <v>1</v>
      </c>
      <c r="Q99" s="53">
        <f t="shared" si="9"/>
        <v>1</v>
      </c>
      <c r="R99" s="53" t="s">
        <v>328</v>
      </c>
      <c r="S99" s="53" t="s">
        <v>24</v>
      </c>
      <c r="T99" s="53" t="s">
        <v>35</v>
      </c>
      <c r="U99" s="53">
        <v>50</v>
      </c>
    </row>
    <row r="100" spans="1:21" ht="12.95" customHeight="1" x14ac:dyDescent="0.2">
      <c r="A100" s="53">
        <v>35909</v>
      </c>
      <c r="B100" s="53">
        <v>2166</v>
      </c>
      <c r="C100" s="53" t="s">
        <v>324</v>
      </c>
      <c r="D100" s="54">
        <v>42733.831249999996</v>
      </c>
      <c r="E100" s="54">
        <v>42733.831342592588</v>
      </c>
      <c r="F100" s="53">
        <v>0</v>
      </c>
      <c r="G100" s="53" t="s">
        <v>57</v>
      </c>
      <c r="H100" s="53" t="s">
        <v>58</v>
      </c>
      <c r="I100" s="53" t="s">
        <v>28</v>
      </c>
      <c r="J100" s="53" t="s">
        <v>22</v>
      </c>
      <c r="K100" s="53" t="s">
        <v>60</v>
      </c>
      <c r="L100" s="53" t="s">
        <v>27</v>
      </c>
      <c r="M100" s="53" t="s">
        <v>23</v>
      </c>
      <c r="N100" s="53">
        <v>10</v>
      </c>
      <c r="O100" s="53">
        <v>5.3E-3</v>
      </c>
      <c r="P100" s="53" t="b">
        <f t="shared" si="8"/>
        <v>0</v>
      </c>
      <c r="Q100" s="53" t="b">
        <f t="shared" si="9"/>
        <v>0</v>
      </c>
      <c r="R100" s="53" t="s">
        <v>329</v>
      </c>
      <c r="S100" s="53" t="s">
        <v>24</v>
      </c>
      <c r="T100" s="53" t="s">
        <v>35</v>
      </c>
      <c r="U100" s="53">
        <v>5</v>
      </c>
    </row>
    <row r="101" spans="1:21" ht="12.95" customHeight="1" x14ac:dyDescent="0.2">
      <c r="A101" s="53">
        <v>36238</v>
      </c>
      <c r="B101" s="53">
        <v>2172</v>
      </c>
      <c r="C101" s="53" t="s">
        <v>345</v>
      </c>
      <c r="D101" s="54">
        <v>42803.272916666661</v>
      </c>
      <c r="E101" s="54">
        <v>42803.366666666661</v>
      </c>
      <c r="F101" s="53">
        <v>135</v>
      </c>
      <c r="G101" s="53" t="s">
        <v>176</v>
      </c>
      <c r="H101" s="53" t="s">
        <v>177</v>
      </c>
      <c r="I101" s="53" t="s">
        <v>43</v>
      </c>
      <c r="J101" s="53" t="s">
        <v>22</v>
      </c>
      <c r="K101" s="53" t="s">
        <v>225</v>
      </c>
      <c r="L101" s="53" t="s">
        <v>27</v>
      </c>
      <c r="M101" s="53" t="s">
        <v>23</v>
      </c>
      <c r="N101" s="53">
        <v>6</v>
      </c>
      <c r="O101" s="53">
        <v>3.2000000000000002E-3</v>
      </c>
      <c r="P101" s="53" t="b">
        <f t="shared" ref="P101:P106" si="10">IF(O101&gt;$P$2,1)</f>
        <v>0</v>
      </c>
      <c r="Q101" s="53" t="b">
        <f t="shared" ref="Q101:Q106" si="11">IF(O101&gt;$Q$2,1)</f>
        <v>0</v>
      </c>
      <c r="R101" s="53" t="s">
        <v>346</v>
      </c>
      <c r="S101" s="53" t="s">
        <v>24</v>
      </c>
      <c r="T101" s="53" t="s">
        <v>35</v>
      </c>
      <c r="U101" s="53">
        <v>135</v>
      </c>
    </row>
    <row r="102" spans="1:21" ht="12.95" customHeight="1" x14ac:dyDescent="0.2">
      <c r="A102" s="53">
        <v>36313</v>
      </c>
      <c r="B102" s="53">
        <v>2179</v>
      </c>
      <c r="C102" s="53" t="s">
        <v>348</v>
      </c>
      <c r="D102" s="54">
        <v>42828.281944444439</v>
      </c>
      <c r="E102" s="54">
        <v>42828.290277777778</v>
      </c>
      <c r="F102" s="53">
        <v>12</v>
      </c>
      <c r="G102" s="53" t="s">
        <v>349</v>
      </c>
      <c r="H102" s="53" t="s">
        <v>350</v>
      </c>
      <c r="I102" s="53" t="s">
        <v>21</v>
      </c>
      <c r="J102" s="53" t="s">
        <v>22</v>
      </c>
      <c r="K102" s="53" t="s">
        <v>39</v>
      </c>
      <c r="L102" s="53" t="s">
        <v>27</v>
      </c>
      <c r="M102" s="53" t="s">
        <v>23</v>
      </c>
      <c r="N102" s="53">
        <v>171</v>
      </c>
      <c r="O102" s="53">
        <v>9.1200000000000003E-2</v>
      </c>
      <c r="P102" s="53">
        <f t="shared" si="10"/>
        <v>1</v>
      </c>
      <c r="Q102" s="53" t="b">
        <f t="shared" si="11"/>
        <v>0</v>
      </c>
      <c r="R102" s="53" t="s">
        <v>351</v>
      </c>
      <c r="S102" s="53" t="s">
        <v>24</v>
      </c>
      <c r="T102" s="53" t="s">
        <v>25</v>
      </c>
      <c r="U102" s="53">
        <v>12</v>
      </c>
    </row>
    <row r="103" spans="1:21" ht="12.95" customHeight="1" x14ac:dyDescent="0.2">
      <c r="A103" s="53">
        <v>36450</v>
      </c>
      <c r="B103" s="53">
        <v>2186</v>
      </c>
      <c r="C103" s="53" t="s">
        <v>352</v>
      </c>
      <c r="D103" s="54">
        <v>42881.420138888891</v>
      </c>
      <c r="E103" s="54">
        <v>42881.443749999999</v>
      </c>
      <c r="F103" s="53">
        <v>34</v>
      </c>
      <c r="G103" s="53" t="s">
        <v>353</v>
      </c>
      <c r="H103" s="53" t="s">
        <v>354</v>
      </c>
      <c r="I103" s="53" t="s">
        <v>21</v>
      </c>
      <c r="J103" s="53" t="s">
        <v>22</v>
      </c>
      <c r="K103" s="53"/>
      <c r="L103" s="53" t="s">
        <v>91</v>
      </c>
      <c r="M103" s="53" t="s">
        <v>23</v>
      </c>
      <c r="N103" s="53">
        <v>329</v>
      </c>
      <c r="O103" s="53">
        <v>0.17560000000000001</v>
      </c>
      <c r="P103" s="53">
        <f t="shared" si="10"/>
        <v>1</v>
      </c>
      <c r="Q103" s="53" t="b">
        <f t="shared" si="11"/>
        <v>0</v>
      </c>
      <c r="R103" s="53" t="s">
        <v>355</v>
      </c>
      <c r="S103" s="53" t="s">
        <v>24</v>
      </c>
      <c r="T103" s="53" t="s">
        <v>25</v>
      </c>
      <c r="U103" s="53">
        <v>34</v>
      </c>
    </row>
    <row r="104" spans="1:21" ht="12.95" customHeight="1" x14ac:dyDescent="0.2">
      <c r="A104" s="53">
        <v>36619</v>
      </c>
      <c r="B104" s="53">
        <v>2190</v>
      </c>
      <c r="C104" s="53" t="s">
        <v>356</v>
      </c>
      <c r="D104" s="54">
        <v>42895.444444444445</v>
      </c>
      <c r="E104" s="54">
        <v>42895.459027777775</v>
      </c>
      <c r="F104" s="53">
        <v>21</v>
      </c>
      <c r="G104" s="53" t="s">
        <v>357</v>
      </c>
      <c r="H104" s="53" t="s">
        <v>358</v>
      </c>
      <c r="I104" s="53" t="s">
        <v>43</v>
      </c>
      <c r="J104" s="53" t="s">
        <v>22</v>
      </c>
      <c r="K104" s="53"/>
      <c r="L104" s="53" t="s">
        <v>359</v>
      </c>
      <c r="M104" s="53" t="s">
        <v>23</v>
      </c>
      <c r="N104" s="53">
        <v>5</v>
      </c>
      <c r="O104" s="53">
        <v>2.7000000000000001E-3</v>
      </c>
      <c r="P104" s="53" t="b">
        <f t="shared" si="10"/>
        <v>0</v>
      </c>
      <c r="Q104" s="53" t="b">
        <f t="shared" si="11"/>
        <v>0</v>
      </c>
      <c r="R104" s="53" t="s">
        <v>360</v>
      </c>
      <c r="S104" s="53" t="s">
        <v>24</v>
      </c>
      <c r="T104" s="53" t="s">
        <v>35</v>
      </c>
      <c r="U104" s="53">
        <v>20</v>
      </c>
    </row>
    <row r="105" spans="1:21" ht="12.95" customHeight="1" x14ac:dyDescent="0.2">
      <c r="A105" s="53">
        <v>36617</v>
      </c>
      <c r="B105" s="53">
        <v>2191</v>
      </c>
      <c r="C105" s="53" t="s">
        <v>356</v>
      </c>
      <c r="D105" s="54">
        <v>42906.806250000001</v>
      </c>
      <c r="E105" s="54">
        <v>42906.816666666666</v>
      </c>
      <c r="F105" s="53">
        <v>15</v>
      </c>
      <c r="G105" s="53" t="s">
        <v>246</v>
      </c>
      <c r="H105" s="53" t="s">
        <v>247</v>
      </c>
      <c r="I105" s="53" t="s">
        <v>28</v>
      </c>
      <c r="J105" s="53" t="s">
        <v>22</v>
      </c>
      <c r="K105" s="53" t="s">
        <v>60</v>
      </c>
      <c r="L105" s="53" t="s">
        <v>27</v>
      </c>
      <c r="M105" s="53" t="s">
        <v>23</v>
      </c>
      <c r="N105" s="53">
        <v>1053</v>
      </c>
      <c r="O105" s="53">
        <v>0.56189999999999996</v>
      </c>
      <c r="P105" s="53">
        <f t="shared" si="10"/>
        <v>1</v>
      </c>
      <c r="Q105" s="53">
        <f t="shared" si="11"/>
        <v>1</v>
      </c>
      <c r="R105" s="53" t="s">
        <v>361</v>
      </c>
      <c r="S105" s="53" t="s">
        <v>24</v>
      </c>
      <c r="T105" s="53" t="s">
        <v>35</v>
      </c>
      <c r="U105" s="53">
        <v>174</v>
      </c>
    </row>
    <row r="106" spans="1:21" ht="12.95" customHeight="1" x14ac:dyDescent="0.2">
      <c r="A106" s="53">
        <v>36700</v>
      </c>
      <c r="B106" s="53">
        <v>2196</v>
      </c>
      <c r="C106" s="53" t="s">
        <v>362</v>
      </c>
      <c r="D106" s="54">
        <v>42942.455555555556</v>
      </c>
      <c r="E106" s="54">
        <v>42942.456944444442</v>
      </c>
      <c r="F106" s="53">
        <v>2</v>
      </c>
      <c r="G106" s="53" t="s">
        <v>363</v>
      </c>
      <c r="H106" s="53" t="s">
        <v>364</v>
      </c>
      <c r="I106" s="53" t="s">
        <v>43</v>
      </c>
      <c r="J106" s="53" t="s">
        <v>22</v>
      </c>
      <c r="K106" s="53" t="s">
        <v>26</v>
      </c>
      <c r="L106" s="53" t="s">
        <v>27</v>
      </c>
      <c r="M106" s="53" t="s">
        <v>23</v>
      </c>
      <c r="N106" s="53">
        <v>11</v>
      </c>
      <c r="O106" s="53">
        <v>5.8999999999999999E-3</v>
      </c>
      <c r="P106" s="53" t="b">
        <f t="shared" si="10"/>
        <v>0</v>
      </c>
      <c r="Q106" s="53" t="b">
        <f t="shared" si="11"/>
        <v>0</v>
      </c>
      <c r="R106" s="53" t="s">
        <v>365</v>
      </c>
      <c r="S106" s="53" t="s">
        <v>24</v>
      </c>
      <c r="T106" s="53" t="s">
        <v>35</v>
      </c>
      <c r="U106" s="53">
        <v>2</v>
      </c>
    </row>
    <row r="107" spans="1:21" ht="12.95" customHeight="1" x14ac:dyDescent="0.2">
      <c r="A107" s="55">
        <v>36787</v>
      </c>
      <c r="B107" s="56">
        <v>2200</v>
      </c>
      <c r="C107" s="56" t="s">
        <v>450</v>
      </c>
      <c r="D107" s="57">
        <v>42958.909722222219</v>
      </c>
      <c r="E107" s="57">
        <v>42959.012499999997</v>
      </c>
      <c r="F107" s="56">
        <v>148</v>
      </c>
      <c r="G107" s="56" t="s">
        <v>451</v>
      </c>
      <c r="H107" s="56" t="s">
        <v>452</v>
      </c>
      <c r="I107" s="56" t="s">
        <v>21</v>
      </c>
      <c r="J107" s="56" t="s">
        <v>22</v>
      </c>
      <c r="K107" s="56" t="s">
        <v>33</v>
      </c>
      <c r="L107" s="56" t="s">
        <v>91</v>
      </c>
      <c r="M107" s="56" t="s">
        <v>23</v>
      </c>
      <c r="N107" s="58">
        <v>14</v>
      </c>
      <c r="O107" s="60">
        <v>7.4999999999999997E-3</v>
      </c>
      <c r="P107" s="53" t="b">
        <f t="shared" ref="P107:P115" si="12">IF(O107&gt;$P$2,1)</f>
        <v>0</v>
      </c>
      <c r="Q107" s="53" t="b">
        <f t="shared" ref="Q107:Q115" si="13">IF(O107&gt;$Q$2,1)</f>
        <v>0</v>
      </c>
      <c r="R107" s="56" t="s">
        <v>453</v>
      </c>
      <c r="S107" s="56" t="s">
        <v>24</v>
      </c>
      <c r="T107" s="56" t="s">
        <v>25</v>
      </c>
      <c r="U107" s="59">
        <v>148</v>
      </c>
    </row>
    <row r="108" spans="1:21" ht="12.95" customHeight="1" x14ac:dyDescent="0.2">
      <c r="A108" s="55">
        <v>36789</v>
      </c>
      <c r="B108" s="56">
        <v>2203</v>
      </c>
      <c r="C108" s="56" t="s">
        <v>454</v>
      </c>
      <c r="D108" s="57">
        <v>42979.495138888888</v>
      </c>
      <c r="E108" s="57">
        <v>42979.516666666663</v>
      </c>
      <c r="F108" s="56">
        <v>31</v>
      </c>
      <c r="G108" s="56" t="s">
        <v>125</v>
      </c>
      <c r="H108" s="56" t="s">
        <v>126</v>
      </c>
      <c r="I108" s="56" t="s">
        <v>43</v>
      </c>
      <c r="J108" s="56" t="s">
        <v>22</v>
      </c>
      <c r="K108" s="56" t="s">
        <v>48</v>
      </c>
      <c r="L108" s="56" t="s">
        <v>27</v>
      </c>
      <c r="M108" s="56" t="s">
        <v>23</v>
      </c>
      <c r="N108" s="58">
        <v>7</v>
      </c>
      <c r="O108" s="60">
        <v>3.7000000000000002E-3</v>
      </c>
      <c r="P108" s="53" t="b">
        <f t="shared" si="12"/>
        <v>0</v>
      </c>
      <c r="Q108" s="53" t="b">
        <f t="shared" si="13"/>
        <v>0</v>
      </c>
      <c r="R108" s="56" t="s">
        <v>455</v>
      </c>
      <c r="S108" s="56" t="s">
        <v>24</v>
      </c>
      <c r="T108" s="56" t="s">
        <v>35</v>
      </c>
      <c r="U108" s="59">
        <v>31</v>
      </c>
    </row>
    <row r="109" spans="1:21" ht="12.95" customHeight="1" x14ac:dyDescent="0.2">
      <c r="A109" s="55">
        <v>36791</v>
      </c>
      <c r="B109" s="56">
        <v>2205</v>
      </c>
      <c r="C109" s="56" t="s">
        <v>454</v>
      </c>
      <c r="D109" s="57">
        <v>42995.460416666661</v>
      </c>
      <c r="E109" s="57">
        <v>42995.468055555553</v>
      </c>
      <c r="F109" s="56">
        <v>11</v>
      </c>
      <c r="G109" s="56" t="s">
        <v>456</v>
      </c>
      <c r="H109" s="56" t="s">
        <v>457</v>
      </c>
      <c r="I109" s="56" t="s">
        <v>21</v>
      </c>
      <c r="J109" s="56" t="s">
        <v>22</v>
      </c>
      <c r="K109" s="56" t="s">
        <v>458</v>
      </c>
      <c r="L109" s="56" t="s">
        <v>27</v>
      </c>
      <c r="M109" s="56" t="s">
        <v>23</v>
      </c>
      <c r="N109" s="58">
        <v>113</v>
      </c>
      <c r="O109" s="60">
        <v>6.0299999999999999E-2</v>
      </c>
      <c r="P109" s="53">
        <f t="shared" si="12"/>
        <v>1</v>
      </c>
      <c r="Q109" s="53" t="b">
        <f t="shared" si="13"/>
        <v>0</v>
      </c>
      <c r="R109" s="56" t="s">
        <v>459</v>
      </c>
      <c r="S109" s="56" t="s">
        <v>24</v>
      </c>
      <c r="T109" s="56" t="s">
        <v>25</v>
      </c>
      <c r="U109" s="59">
        <v>11</v>
      </c>
    </row>
    <row r="110" spans="1:21" ht="12.95" customHeight="1" x14ac:dyDescent="0.2">
      <c r="A110" s="55">
        <v>36792</v>
      </c>
      <c r="B110" s="56">
        <v>2206</v>
      </c>
      <c r="C110" s="56" t="s">
        <v>454</v>
      </c>
      <c r="D110" s="57">
        <v>43001.197222222218</v>
      </c>
      <c r="E110" s="57">
        <v>43001.200694444444</v>
      </c>
      <c r="F110" s="56">
        <v>5</v>
      </c>
      <c r="G110" s="56" t="s">
        <v>460</v>
      </c>
      <c r="H110" s="56" t="s">
        <v>461</v>
      </c>
      <c r="I110" s="56" t="s">
        <v>28</v>
      </c>
      <c r="J110" s="56" t="s">
        <v>22</v>
      </c>
      <c r="K110" s="56" t="s">
        <v>60</v>
      </c>
      <c r="L110" s="56" t="s">
        <v>27</v>
      </c>
      <c r="M110" s="56" t="s">
        <v>23</v>
      </c>
      <c r="N110" s="58">
        <v>8</v>
      </c>
      <c r="O110" s="60">
        <v>4.3E-3</v>
      </c>
      <c r="P110" s="53" t="b">
        <f t="shared" si="12"/>
        <v>0</v>
      </c>
      <c r="Q110" s="53" t="b">
        <f t="shared" si="13"/>
        <v>0</v>
      </c>
      <c r="R110" s="56" t="s">
        <v>462</v>
      </c>
      <c r="S110" s="56" t="s">
        <v>24</v>
      </c>
      <c r="T110" s="56" t="s">
        <v>117</v>
      </c>
      <c r="U110" s="59">
        <v>5</v>
      </c>
    </row>
    <row r="111" spans="1:21" ht="12.95" customHeight="1" x14ac:dyDescent="0.2">
      <c r="A111" s="55">
        <v>36793</v>
      </c>
      <c r="B111" s="56">
        <v>2207</v>
      </c>
      <c r="C111" s="56" t="s">
        <v>454</v>
      </c>
      <c r="D111" s="57">
        <v>43001.620833333334</v>
      </c>
      <c r="E111" s="57">
        <v>43001.65625</v>
      </c>
      <c r="F111" s="56">
        <v>51</v>
      </c>
      <c r="G111" s="56" t="s">
        <v>463</v>
      </c>
      <c r="H111" s="56" t="s">
        <v>464</v>
      </c>
      <c r="I111" s="56" t="s">
        <v>28</v>
      </c>
      <c r="J111" s="56" t="s">
        <v>22</v>
      </c>
      <c r="K111" s="56" t="s">
        <v>225</v>
      </c>
      <c r="L111" s="56" t="s">
        <v>27</v>
      </c>
      <c r="M111" s="56" t="s">
        <v>23</v>
      </c>
      <c r="N111" s="58">
        <v>477</v>
      </c>
      <c r="O111" s="60">
        <v>0.2545</v>
      </c>
      <c r="P111" s="53">
        <f t="shared" si="12"/>
        <v>1</v>
      </c>
      <c r="Q111" s="53" t="b">
        <f t="shared" si="13"/>
        <v>0</v>
      </c>
      <c r="R111" s="56" t="s">
        <v>465</v>
      </c>
      <c r="S111" s="56" t="s">
        <v>24</v>
      </c>
      <c r="T111" s="56" t="s">
        <v>35</v>
      </c>
      <c r="U111" s="59">
        <v>50</v>
      </c>
    </row>
    <row r="112" spans="1:21" ht="12.95" customHeight="1" x14ac:dyDescent="0.2">
      <c r="A112" s="55">
        <v>36794</v>
      </c>
      <c r="B112" s="56">
        <v>2208</v>
      </c>
      <c r="C112" s="56" t="s">
        <v>454</v>
      </c>
      <c r="D112" s="57">
        <v>43002.512499999997</v>
      </c>
      <c r="E112" s="57">
        <v>43004.850694444445</v>
      </c>
      <c r="F112" s="56">
        <v>3367</v>
      </c>
      <c r="G112" s="56" t="s">
        <v>176</v>
      </c>
      <c r="H112" s="56" t="s">
        <v>177</v>
      </c>
      <c r="I112" s="56" t="s">
        <v>43</v>
      </c>
      <c r="J112" s="56" t="s">
        <v>22</v>
      </c>
      <c r="K112" s="56" t="s">
        <v>347</v>
      </c>
      <c r="L112" s="56" t="s">
        <v>27</v>
      </c>
      <c r="M112" s="56" t="s">
        <v>23</v>
      </c>
      <c r="N112" s="58">
        <v>793</v>
      </c>
      <c r="O112" s="60">
        <v>0.42320000000000002</v>
      </c>
      <c r="P112" s="53">
        <f t="shared" si="12"/>
        <v>1</v>
      </c>
      <c r="Q112" s="53">
        <f t="shared" si="13"/>
        <v>1</v>
      </c>
      <c r="R112" s="56" t="s">
        <v>466</v>
      </c>
      <c r="S112" s="56" t="s">
        <v>24</v>
      </c>
      <c r="T112" s="56" t="s">
        <v>35</v>
      </c>
      <c r="U112" s="59">
        <v>4087</v>
      </c>
    </row>
    <row r="113" spans="1:21" ht="12.95" customHeight="1" x14ac:dyDescent="0.2">
      <c r="A113" s="55">
        <v>36975</v>
      </c>
      <c r="B113" s="56">
        <v>2212</v>
      </c>
      <c r="C113" s="56" t="s">
        <v>467</v>
      </c>
      <c r="D113" s="57">
        <v>43013.4375</v>
      </c>
      <c r="E113" s="57">
        <v>43013.44027777778</v>
      </c>
      <c r="F113" s="56">
        <v>4</v>
      </c>
      <c r="G113" s="56" t="s">
        <v>125</v>
      </c>
      <c r="H113" s="56" t="s">
        <v>126</v>
      </c>
      <c r="I113" s="56" t="s">
        <v>43</v>
      </c>
      <c r="J113" s="56" t="s">
        <v>22</v>
      </c>
      <c r="K113" s="56" t="s">
        <v>73</v>
      </c>
      <c r="L113" s="56" t="s">
        <v>49</v>
      </c>
      <c r="M113" s="56" t="s">
        <v>23</v>
      </c>
      <c r="N113" s="58">
        <v>2</v>
      </c>
      <c r="O113" s="60">
        <v>1.1000000000000001E-3</v>
      </c>
      <c r="P113" s="53" t="b">
        <f t="shared" si="12"/>
        <v>0</v>
      </c>
      <c r="Q113" s="53" t="b">
        <f t="shared" si="13"/>
        <v>0</v>
      </c>
      <c r="R113" s="56" t="s">
        <v>468</v>
      </c>
      <c r="S113" s="56" t="s">
        <v>24</v>
      </c>
      <c r="T113" s="56" t="s">
        <v>35</v>
      </c>
      <c r="U113" s="59">
        <v>4</v>
      </c>
    </row>
    <row r="114" spans="1:21" ht="12.95" customHeight="1" x14ac:dyDescent="0.2">
      <c r="A114" s="55">
        <v>36977</v>
      </c>
      <c r="B114" s="56">
        <v>2218</v>
      </c>
      <c r="C114" s="56" t="s">
        <v>469</v>
      </c>
      <c r="D114" s="57">
        <v>43052.411111111112</v>
      </c>
      <c r="E114" s="57">
        <v>43052.415972222218</v>
      </c>
      <c r="F114" s="56">
        <v>7</v>
      </c>
      <c r="G114" s="56" t="s">
        <v>470</v>
      </c>
      <c r="H114" s="56" t="s">
        <v>471</v>
      </c>
      <c r="I114" s="56" t="s">
        <v>38</v>
      </c>
      <c r="J114" s="56" t="s">
        <v>22</v>
      </c>
      <c r="K114" s="56" t="s">
        <v>39</v>
      </c>
      <c r="L114" s="56" t="s">
        <v>27</v>
      </c>
      <c r="M114" s="56" t="s">
        <v>23</v>
      </c>
      <c r="N114" s="58">
        <v>2233</v>
      </c>
      <c r="O114" s="60">
        <v>1.1916</v>
      </c>
      <c r="P114" s="53">
        <f t="shared" si="12"/>
        <v>1</v>
      </c>
      <c r="Q114" s="53">
        <f t="shared" si="13"/>
        <v>1</v>
      </c>
      <c r="R114" s="56" t="s">
        <v>472</v>
      </c>
      <c r="S114" s="56" t="s">
        <v>24</v>
      </c>
      <c r="T114" s="56" t="s">
        <v>473</v>
      </c>
      <c r="U114" s="59">
        <v>7</v>
      </c>
    </row>
    <row r="115" spans="1:21" ht="12.95" customHeight="1" x14ac:dyDescent="0.2">
      <c r="A115" s="55">
        <v>37079</v>
      </c>
      <c r="B115" s="56">
        <v>2222</v>
      </c>
      <c r="C115" s="56" t="s">
        <v>469</v>
      </c>
      <c r="D115" s="57">
        <v>43063.674305555556</v>
      </c>
      <c r="E115" s="57">
        <v>43063.675694444442</v>
      </c>
      <c r="F115" s="56">
        <v>2</v>
      </c>
      <c r="G115" s="56" t="s">
        <v>262</v>
      </c>
      <c r="H115" s="56" t="s">
        <v>263</v>
      </c>
      <c r="I115" s="56" t="s">
        <v>28</v>
      </c>
      <c r="J115" s="56" t="s">
        <v>22</v>
      </c>
      <c r="K115" s="56" t="s">
        <v>60</v>
      </c>
      <c r="L115" s="56" t="s">
        <v>27</v>
      </c>
      <c r="M115" s="56" t="s">
        <v>23</v>
      </c>
      <c r="N115" s="58">
        <v>11</v>
      </c>
      <c r="O115" s="60">
        <v>5.8999999999999999E-3</v>
      </c>
      <c r="P115" s="53" t="b">
        <f t="shared" si="12"/>
        <v>0</v>
      </c>
      <c r="Q115" s="53" t="b">
        <f t="shared" si="13"/>
        <v>0</v>
      </c>
      <c r="R115" s="56" t="s">
        <v>474</v>
      </c>
      <c r="S115" s="56" t="s">
        <v>24</v>
      </c>
      <c r="T115" s="56" t="s">
        <v>35</v>
      </c>
      <c r="U115" s="59">
        <v>2</v>
      </c>
    </row>
  </sheetData>
  <autoFilter ref="A3:U3"/>
  <mergeCells count="1">
    <mergeCell ref="A1:O1"/>
  </mergeCells>
  <phoneticPr fontId="0" type="noConversion"/>
  <pageMargins left="0.98425196850393704" right="0.98425196850393704" top="0.98425196850393704" bottom="1.3988330708661418" header="0.98425196850393704" footer="0.98425196850393704"/>
  <pageSetup paperSize="9" orientation="landscape" horizontalDpi="1200" verticalDpi="1200" r:id="rId1"/>
  <headerFooter alignWithMargins="0">
    <oddFooter>&amp;L&amp;"Arial"&amp;8&amp;I&amp;BUncontrolled &amp;&amp; subject to change – see BuzzBar for published reports&amp;I&amp;B 
&amp;IGenerated on Tuesday, 13 September 2016&amp;I &amp;C&amp;"Arial"&amp;8&amp;IPage &amp;P of &amp;N&amp;I &amp;R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52"/>
  <sheetViews>
    <sheetView workbookViewId="0">
      <selection activeCell="E35" sqref="E35"/>
    </sheetView>
  </sheetViews>
  <sheetFormatPr defaultRowHeight="12.75" x14ac:dyDescent="0.2"/>
  <cols>
    <col min="1" max="1" width="22.7109375" customWidth="1"/>
    <col min="2" max="2" width="17.140625" customWidth="1"/>
    <col min="3" max="6" width="13" customWidth="1"/>
    <col min="7" max="8" width="9" customWidth="1"/>
    <col min="9" max="9" width="9.140625" customWidth="1"/>
    <col min="10" max="10" width="8.140625" customWidth="1"/>
    <col min="11" max="11" width="22.7109375" customWidth="1"/>
    <col min="12" max="12" width="5.140625" customWidth="1"/>
    <col min="13" max="13" width="5.85546875" customWidth="1"/>
    <col min="14" max="14" width="13.5703125" customWidth="1"/>
    <col min="15" max="15" width="15.140625" customWidth="1"/>
    <col min="16" max="16" width="10.140625" customWidth="1"/>
  </cols>
  <sheetData>
    <row r="1" spans="1:15" x14ac:dyDescent="0.2">
      <c r="A1" s="104" t="s">
        <v>399</v>
      </c>
      <c r="B1" s="104"/>
      <c r="C1" s="104"/>
      <c r="D1" s="104"/>
      <c r="E1" s="104"/>
      <c r="F1" s="104"/>
      <c r="G1" s="104"/>
      <c r="H1" s="104"/>
      <c r="I1" s="104"/>
      <c r="J1" s="104"/>
      <c r="K1" s="104"/>
      <c r="L1" s="104"/>
      <c r="M1" s="104"/>
      <c r="N1" s="104"/>
      <c r="O1" s="104"/>
    </row>
    <row r="3" spans="1:15" ht="33" customHeight="1" x14ac:dyDescent="0.2">
      <c r="A3" s="3" t="s">
        <v>369</v>
      </c>
      <c r="B3" s="3" t="s">
        <v>370</v>
      </c>
      <c r="C3" s="3" t="s">
        <v>373</v>
      </c>
      <c r="D3" s="3" t="s">
        <v>372</v>
      </c>
      <c r="E3" s="3" t="s">
        <v>371</v>
      </c>
      <c r="F3" s="3" t="s">
        <v>374</v>
      </c>
    </row>
    <row r="4" spans="1:15" ht="15" customHeight="1" x14ac:dyDescent="0.2">
      <c r="A4" t="s">
        <v>397</v>
      </c>
      <c r="B4">
        <v>0</v>
      </c>
      <c r="C4">
        <v>0</v>
      </c>
      <c r="D4">
        <v>1</v>
      </c>
      <c r="E4">
        <v>2</v>
      </c>
      <c r="F4">
        <v>6</v>
      </c>
    </row>
    <row r="5" spans="1:15" ht="15" customHeight="1" x14ac:dyDescent="0.2">
      <c r="A5" t="s">
        <v>381</v>
      </c>
      <c r="B5">
        <v>1.5E-3</v>
      </c>
      <c r="C5">
        <v>1.5E-3</v>
      </c>
      <c r="D5">
        <v>0</v>
      </c>
      <c r="E5">
        <v>-1.5E-3</v>
      </c>
      <c r="F5">
        <v>-1.5E-3</v>
      </c>
    </row>
    <row r="6" spans="1:15" ht="15" customHeight="1" x14ac:dyDescent="0.2"/>
    <row r="7" spans="1:15" ht="15" customHeight="1" x14ac:dyDescent="0.2">
      <c r="B7" t="s">
        <v>378</v>
      </c>
      <c r="C7">
        <f>SLOPE(C5:D5,C4:D4)</f>
        <v>-1.5E-3</v>
      </c>
    </row>
    <row r="8" spans="1:15" ht="15" customHeight="1" x14ac:dyDescent="0.2">
      <c r="B8" t="s">
        <v>382</v>
      </c>
      <c r="C8">
        <f>INTERCEPT(C5:D5,C4:D4)</f>
        <v>1.5E-3</v>
      </c>
    </row>
    <row r="9" spans="1:15" ht="15" customHeight="1" x14ac:dyDescent="0.2"/>
    <row r="10" spans="1:15" ht="15" customHeight="1" x14ac:dyDescent="0.2"/>
    <row r="11" spans="1:15" ht="15" customHeight="1" x14ac:dyDescent="0.2">
      <c r="A11" s="3" t="s">
        <v>369</v>
      </c>
      <c r="B11" s="3" t="s">
        <v>370</v>
      </c>
      <c r="C11" s="3" t="s">
        <v>373</v>
      </c>
      <c r="D11" s="3" t="s">
        <v>372</v>
      </c>
      <c r="E11" s="3" t="s">
        <v>371</v>
      </c>
      <c r="F11" s="3" t="s">
        <v>374</v>
      </c>
    </row>
    <row r="12" spans="1:15" ht="15" customHeight="1" x14ac:dyDescent="0.2">
      <c r="A12" t="s">
        <v>398</v>
      </c>
      <c r="B12">
        <v>0</v>
      </c>
      <c r="C12">
        <v>0</v>
      </c>
      <c r="D12">
        <v>4</v>
      </c>
      <c r="E12">
        <v>8</v>
      </c>
      <c r="F12">
        <v>15</v>
      </c>
    </row>
    <row r="13" spans="1:15" ht="15" customHeight="1" x14ac:dyDescent="0.2">
      <c r="A13" t="s">
        <v>381</v>
      </c>
      <c r="B13">
        <v>1.5E-3</v>
      </c>
      <c r="C13">
        <v>1.5E-3</v>
      </c>
      <c r="D13">
        <v>0</v>
      </c>
      <c r="E13">
        <v>-1.5E-3</v>
      </c>
      <c r="F13">
        <v>-1.5E-3</v>
      </c>
    </row>
    <row r="14" spans="1:15" ht="15" customHeight="1" x14ac:dyDescent="0.2"/>
    <row r="15" spans="1:15" ht="15" customHeight="1" x14ac:dyDescent="0.2">
      <c r="B15" t="s">
        <v>378</v>
      </c>
      <c r="C15">
        <f>SLOPE(C13:D13,C12:D12)</f>
        <v>-3.7500000000000001E-4</v>
      </c>
    </row>
    <row r="16" spans="1:15" ht="15" customHeight="1" x14ac:dyDescent="0.2">
      <c r="B16" t="s">
        <v>382</v>
      </c>
      <c r="C16">
        <f>INTERCEPT(C13:E13,C12:E12)</f>
        <v>1.5E-3</v>
      </c>
    </row>
    <row r="17" spans="2:6" ht="15" customHeight="1" x14ac:dyDescent="0.2"/>
    <row r="18" spans="2:6" ht="15" customHeight="1" x14ac:dyDescent="0.2"/>
    <row r="19" spans="2:6" ht="15" customHeight="1" x14ac:dyDescent="0.2">
      <c r="B19" s="32" t="s">
        <v>337</v>
      </c>
      <c r="C19" s="3" t="str">
        <f>A12</f>
        <v>&gt; 0.1 sysmins</v>
      </c>
      <c r="D19" s="3" t="s">
        <v>377</v>
      </c>
      <c r="E19" s="3" t="str">
        <f>A4</f>
        <v>&gt; 1.0 sysmins</v>
      </c>
      <c r="F19" s="3" t="s">
        <v>377</v>
      </c>
    </row>
    <row r="20" spans="2:6" ht="15" customHeight="1" x14ac:dyDescent="0.2">
      <c r="B20" s="30">
        <v>2013</v>
      </c>
      <c r="C20">
        <v>10</v>
      </c>
      <c r="D20">
        <f>IF(C20&gt;$E$12,$E$13,IF(C20&gt;=$C$12,$C$15*C20+$C$16,$C$5))</f>
        <v>-1.5E-3</v>
      </c>
      <c r="E20">
        <v>1</v>
      </c>
      <c r="F20">
        <f>IF(E20&gt;$E$4,$E$5,IF(E20&gt;=0,$C$7*E20+$C$5))</f>
        <v>0</v>
      </c>
    </row>
    <row r="21" spans="2:6" ht="15" customHeight="1" x14ac:dyDescent="0.2">
      <c r="B21" s="30">
        <v>2014</v>
      </c>
      <c r="C21">
        <v>4</v>
      </c>
      <c r="D21">
        <f>IF(C21&gt;$E$12,$E$13,IF(C21&gt;=$C$12,$C$15*C21+$C$16,$C$5))</f>
        <v>0</v>
      </c>
      <c r="E21">
        <v>0</v>
      </c>
      <c r="F21">
        <f>IF(E21&gt;$E$4,$E$5,IF(E21&gt;=0,$C$7*E21+$C$5))</f>
        <v>1.5E-3</v>
      </c>
    </row>
    <row r="22" spans="2:6" ht="15" customHeight="1" x14ac:dyDescent="0.2">
      <c r="B22" s="30">
        <v>2015</v>
      </c>
      <c r="C22">
        <v>3</v>
      </c>
      <c r="D22">
        <f>IF(C22&gt;$E$12,$E$13,IF(C22&gt;=$C$12,$C$15*C22+$C$16,$C$5))</f>
        <v>3.749999999999999E-4</v>
      </c>
      <c r="E22">
        <v>0</v>
      </c>
      <c r="F22">
        <f>IF(E22&gt;$E$4,$E$5,IF(E22&gt;=0,$C$7*E22+$C$5))</f>
        <v>1.5E-3</v>
      </c>
    </row>
    <row r="23" spans="2:6" ht="15" customHeight="1" x14ac:dyDescent="0.2">
      <c r="B23" s="30">
        <v>2016</v>
      </c>
      <c r="C23">
        <v>1</v>
      </c>
      <c r="D23">
        <f>IF(C23&gt;$E$12,$E$13,IF(C23&gt;=$C$12,$C$15*C23+$C$16,$C$5))</f>
        <v>1.1250000000000001E-3</v>
      </c>
      <c r="E23">
        <v>1</v>
      </c>
      <c r="F23">
        <f>IF(E23&gt;$E$4,$E$5,IF(E23&gt;=0,$C$7*E23+$C$5))</f>
        <v>0</v>
      </c>
    </row>
    <row r="24" spans="2:6" ht="15" customHeight="1" x14ac:dyDescent="0.2">
      <c r="B24" s="31">
        <v>2017</v>
      </c>
      <c r="C24">
        <v>4</v>
      </c>
      <c r="D24">
        <f>IF(C24&gt;$E$12,$E$13,IF(C24&gt;=$C$12,$C$15*C24+$C$16,$C$5))</f>
        <v>0</v>
      </c>
      <c r="E24">
        <v>1</v>
      </c>
      <c r="F24">
        <f>IF(E24&gt;$E$4,$E$5,IF(E24&gt;=0,$C$7*E24+$C$5))</f>
        <v>0</v>
      </c>
    </row>
    <row r="25" spans="2:6" ht="15" customHeight="1" x14ac:dyDescent="0.2">
      <c r="B25" t="s">
        <v>379</v>
      </c>
      <c r="D25">
        <f>SUM(D20:D24)</f>
        <v>0</v>
      </c>
      <c r="F25">
        <f>SUM(F20:F24)</f>
        <v>3.0000000000000001E-3</v>
      </c>
    </row>
    <row r="26" spans="2:6" ht="15" customHeight="1" x14ac:dyDescent="0.2">
      <c r="B26" t="s">
        <v>368</v>
      </c>
      <c r="C26">
        <f>_xlfn.STDEV.S(C20:C24)</f>
        <v>3.3615472627943221</v>
      </c>
      <c r="E26">
        <f>_xlfn.STDEV.S(E20:E24)</f>
        <v>0.54772255750516607</v>
      </c>
    </row>
    <row r="27" spans="2:6" ht="15.75" customHeight="1" x14ac:dyDescent="0.2">
      <c r="B27" t="s">
        <v>375</v>
      </c>
      <c r="C27">
        <f>AVERAGE(C20:C24)</f>
        <v>4.4000000000000004</v>
      </c>
      <c r="E27">
        <f>AVERAGE(E20:E24)</f>
        <v>0.6</v>
      </c>
    </row>
    <row r="38" ht="12" customHeight="1" x14ac:dyDescent="0.2"/>
    <row r="39" ht="15" customHeight="1" x14ac:dyDescent="0.2"/>
    <row r="41" ht="33"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2.75" customHeight="1" x14ac:dyDescent="0.2"/>
    <row r="52" ht="15.75" customHeight="1" x14ac:dyDescent="0.2"/>
  </sheetData>
  <mergeCells count="1">
    <mergeCell ref="A1:O1"/>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2"/>
  <sheetViews>
    <sheetView workbookViewId="0">
      <selection activeCell="D30" sqref="D30"/>
    </sheetView>
  </sheetViews>
  <sheetFormatPr defaultRowHeight="12.75" x14ac:dyDescent="0.2"/>
  <cols>
    <col min="1" max="1" width="29.42578125" customWidth="1"/>
    <col min="2" max="2" width="14.7109375" customWidth="1"/>
    <col min="3" max="5" width="9" customWidth="1"/>
    <col min="6" max="6" width="10.28515625" customWidth="1"/>
    <col min="7" max="8" width="9" customWidth="1"/>
    <col min="9" max="9" width="9.140625" customWidth="1"/>
    <col min="10" max="10" width="8.140625" customWidth="1"/>
    <col min="11" max="11" width="22.7109375" customWidth="1"/>
    <col min="12" max="12" width="5.140625" customWidth="1"/>
    <col min="13" max="13" width="5.85546875" customWidth="1"/>
    <col min="14" max="14" width="13.5703125" customWidth="1"/>
    <col min="15" max="15" width="15.140625" customWidth="1"/>
    <col min="16" max="16" width="10.140625" customWidth="1"/>
  </cols>
  <sheetData>
    <row r="1" spans="1:15" x14ac:dyDescent="0.2">
      <c r="A1" s="104" t="s">
        <v>383</v>
      </c>
      <c r="B1" s="104"/>
      <c r="C1" s="104"/>
      <c r="D1" s="104"/>
      <c r="E1" s="104"/>
      <c r="F1" s="104"/>
      <c r="G1" s="104"/>
      <c r="H1" s="104"/>
      <c r="I1" s="104"/>
      <c r="J1" s="104"/>
      <c r="K1" s="104"/>
      <c r="L1" s="104"/>
      <c r="M1" s="104"/>
      <c r="N1" s="104"/>
      <c r="O1" s="104"/>
    </row>
    <row r="3" spans="1:15" ht="33" customHeight="1" x14ac:dyDescent="0.2">
      <c r="A3" s="3" t="s">
        <v>369</v>
      </c>
      <c r="B3" s="3" t="s">
        <v>370</v>
      </c>
      <c r="C3" s="3" t="s">
        <v>373</v>
      </c>
      <c r="D3" s="3" t="s">
        <v>372</v>
      </c>
      <c r="E3" s="3" t="s">
        <v>371</v>
      </c>
      <c r="F3" s="3" t="s">
        <v>374</v>
      </c>
    </row>
    <row r="4" spans="1:15" ht="15" customHeight="1" x14ac:dyDescent="0.2">
      <c r="A4" t="s">
        <v>380</v>
      </c>
      <c r="B4">
        <v>0</v>
      </c>
      <c r="C4">
        <v>0</v>
      </c>
      <c r="D4">
        <v>2</v>
      </c>
      <c r="E4">
        <v>4</v>
      </c>
      <c r="F4">
        <v>6</v>
      </c>
    </row>
    <row r="5" spans="1:15" ht="15" customHeight="1" x14ac:dyDescent="0.2">
      <c r="A5" t="s">
        <v>381</v>
      </c>
      <c r="B5">
        <v>1.5E-3</v>
      </c>
      <c r="C5">
        <v>1.5E-3</v>
      </c>
      <c r="D5">
        <v>0</v>
      </c>
      <c r="E5">
        <v>-1.5E-3</v>
      </c>
      <c r="F5">
        <v>-1.5E-3</v>
      </c>
    </row>
    <row r="6" spans="1:15" ht="15" customHeight="1" x14ac:dyDescent="0.2"/>
    <row r="7" spans="1:15" ht="15" customHeight="1" x14ac:dyDescent="0.2">
      <c r="B7" t="s">
        <v>378</v>
      </c>
      <c r="C7">
        <f>SLOPE(C5:D5,C4:D4)</f>
        <v>-7.5000000000000002E-4</v>
      </c>
    </row>
    <row r="8" spans="1:15" ht="15" customHeight="1" x14ac:dyDescent="0.2">
      <c r="B8" t="s">
        <v>382</v>
      </c>
      <c r="C8">
        <f>INTERCEPT(C5:D5,C4:D4)</f>
        <v>1.5E-3</v>
      </c>
    </row>
    <row r="9" spans="1:15" ht="15" customHeight="1" x14ac:dyDescent="0.2"/>
    <row r="10" spans="1:15" ht="15" customHeight="1" x14ac:dyDescent="0.2"/>
    <row r="11" spans="1:15" ht="15" customHeight="1" x14ac:dyDescent="0.2"/>
    <row r="12" spans="1:15" ht="15" customHeight="1" x14ac:dyDescent="0.2">
      <c r="B12" s="34" t="s">
        <v>337</v>
      </c>
      <c r="C12" s="45">
        <v>0.05</v>
      </c>
      <c r="D12" s="3" t="s">
        <v>377</v>
      </c>
      <c r="E12" s="47">
        <v>0.4</v>
      </c>
      <c r="F12" s="3" t="s">
        <v>376</v>
      </c>
    </row>
    <row r="13" spans="1:15" ht="15" customHeight="1" x14ac:dyDescent="0.2">
      <c r="B13" s="33">
        <v>2013</v>
      </c>
      <c r="C13" s="44">
        <v>12</v>
      </c>
      <c r="D13">
        <f>IF(C13&gt;$E$23,$E$24,IF(C13&gt;=$C$23,$C$26*C13+$C$27,0.0015))</f>
        <v>-1.5E-3</v>
      </c>
      <c r="E13" s="46">
        <v>4</v>
      </c>
      <c r="F13">
        <f>IF(E13&gt;$E$4,$E$5,IF(E13&gt;=0,$C$7*E13+$C$5))</f>
        <v>-1.5E-3</v>
      </c>
    </row>
    <row r="14" spans="1:15" ht="15" customHeight="1" x14ac:dyDescent="0.2">
      <c r="B14" s="33">
        <v>2014</v>
      </c>
      <c r="C14" s="44">
        <v>5</v>
      </c>
      <c r="D14">
        <f>IF(C14&gt;$E$23,$E$24,IF(C14&gt;=$C$23,$C$26*C14+$C$27,0.0015))</f>
        <v>3.7500000000000033E-4</v>
      </c>
      <c r="E14" s="46">
        <v>2</v>
      </c>
      <c r="F14">
        <f>IF(E14&gt;$E$4,$E$5,IF(E14&gt;=0,$C$7*E14+$C$5))</f>
        <v>0</v>
      </c>
    </row>
    <row r="15" spans="1:15" ht="15" customHeight="1" x14ac:dyDescent="0.2">
      <c r="B15" s="33">
        <v>2015</v>
      </c>
      <c r="C15" s="44">
        <v>4</v>
      </c>
      <c r="D15">
        <f>IF(C15&gt;$E$23,$E$24,IF(C15&gt;=$C$23,$C$26*C15+$C$27,0.0015))</f>
        <v>7.5000000000000023E-4</v>
      </c>
      <c r="E15" s="46">
        <v>1</v>
      </c>
      <c r="F15">
        <f>IF(E15&gt;$E$4,$E$5,IF(E15&gt;=0,$C$7*E15+$C$5))</f>
        <v>7.5000000000000002E-4</v>
      </c>
    </row>
    <row r="16" spans="1:15" ht="15" customHeight="1" x14ac:dyDescent="0.2">
      <c r="B16" s="33">
        <v>2016</v>
      </c>
      <c r="C16" s="44">
        <v>2</v>
      </c>
      <c r="D16">
        <f>IF(C16&gt;$E$23,$E$24,IF(C16&gt;=$C$23,$C$26*C16+$C$27,0.0015))</f>
        <v>1.5000000000000002E-3</v>
      </c>
      <c r="E16" s="46">
        <v>1</v>
      </c>
      <c r="F16">
        <f>IF(E16&gt;$E$4,$E$5,IF(E16&gt;=0,$C$7*E16+$C$5))</f>
        <v>7.5000000000000002E-4</v>
      </c>
    </row>
    <row r="17" spans="1:6" ht="15" customHeight="1" x14ac:dyDescent="0.2">
      <c r="B17" s="33">
        <v>2017</v>
      </c>
      <c r="C17" s="44">
        <v>6</v>
      </c>
      <c r="D17">
        <f>IF(C17&gt;$E$23,$E$24,IF(C17&gt;=$C$23,$C$26*C17+$C$27,0.0015))</f>
        <v>0</v>
      </c>
      <c r="E17" s="46">
        <v>3</v>
      </c>
      <c r="F17">
        <f>IF(E17&gt;$E$4,$E$5,IF(E17&gt;=0,$C$7*E17+$C$5))</f>
        <v>-7.5000000000000023E-4</v>
      </c>
    </row>
    <row r="18" spans="1:6" ht="15" customHeight="1" x14ac:dyDescent="0.2">
      <c r="B18" t="s">
        <v>379</v>
      </c>
      <c r="D18">
        <f>SUM(D13:D17)</f>
        <v>1.1250000000000008E-3</v>
      </c>
      <c r="F18">
        <f>SUM(F13:F17)</f>
        <v>-7.5000000000000023E-4</v>
      </c>
    </row>
    <row r="19" spans="1:6" ht="15" customHeight="1" x14ac:dyDescent="0.2">
      <c r="B19" t="s">
        <v>368</v>
      </c>
      <c r="C19">
        <f>_xlfn.STDEV.S(C13:C17)</f>
        <v>3.7682887362833548</v>
      </c>
      <c r="E19">
        <f>_xlfn.STDEV.S(E13:E17)</f>
        <v>1.3038404810405297</v>
      </c>
    </row>
    <row r="20" spans="1:6" ht="15" customHeight="1" x14ac:dyDescent="0.2">
      <c r="B20" t="s">
        <v>375</v>
      </c>
      <c r="C20">
        <f>AVERAGE(C13:C17)</f>
        <v>5.8</v>
      </c>
      <c r="E20">
        <f>AVERAGE(E13:E17)</f>
        <v>2.2000000000000002</v>
      </c>
    </row>
    <row r="21" spans="1:6" ht="15" customHeight="1" x14ac:dyDescent="0.2"/>
    <row r="22" spans="1:6" ht="15" customHeight="1" x14ac:dyDescent="0.2">
      <c r="A22" s="3" t="s">
        <v>369</v>
      </c>
      <c r="B22" s="3" t="s">
        <v>370</v>
      </c>
      <c r="C22" s="3" t="s">
        <v>373</v>
      </c>
      <c r="D22" s="3" t="s">
        <v>372</v>
      </c>
      <c r="E22" s="3" t="s">
        <v>371</v>
      </c>
      <c r="F22" s="3" t="s">
        <v>374</v>
      </c>
    </row>
    <row r="23" spans="1:6" ht="15" customHeight="1" x14ac:dyDescent="0.2">
      <c r="A23" t="s">
        <v>396</v>
      </c>
      <c r="B23">
        <v>0</v>
      </c>
      <c r="C23">
        <v>2</v>
      </c>
      <c r="D23">
        <v>6</v>
      </c>
      <c r="E23">
        <v>10</v>
      </c>
      <c r="F23">
        <v>15</v>
      </c>
    </row>
    <row r="24" spans="1:6" ht="15" customHeight="1" x14ac:dyDescent="0.2">
      <c r="A24" t="s">
        <v>381</v>
      </c>
      <c r="B24">
        <v>1.5E-3</v>
      </c>
      <c r="C24">
        <v>1.5E-3</v>
      </c>
      <c r="D24">
        <v>0</v>
      </c>
      <c r="E24">
        <v>-1.5E-3</v>
      </c>
      <c r="F24">
        <v>-1.5E-3</v>
      </c>
    </row>
    <row r="25" spans="1:6" ht="15" customHeight="1" x14ac:dyDescent="0.2"/>
    <row r="26" spans="1:6" ht="15" customHeight="1" x14ac:dyDescent="0.2">
      <c r="B26" t="s">
        <v>378</v>
      </c>
      <c r="C26">
        <f>SLOPE(C24:D24,C23:D23)</f>
        <v>-3.7500000000000001E-4</v>
      </c>
    </row>
    <row r="27" spans="1:6" ht="26.25" customHeight="1" x14ac:dyDescent="0.2">
      <c r="B27" t="s">
        <v>382</v>
      </c>
      <c r="C27">
        <f>INTERCEPT(C24:E24,C23:E23)</f>
        <v>2.2500000000000003E-3</v>
      </c>
    </row>
    <row r="28" spans="1:6" ht="26.25" customHeight="1" x14ac:dyDescent="0.2"/>
    <row r="29" spans="1:6" ht="26.25" customHeight="1" x14ac:dyDescent="0.2"/>
    <row r="30" spans="1:6" ht="26.25" customHeight="1" x14ac:dyDescent="0.2"/>
    <row r="31" spans="1:6" ht="26.25" customHeight="1" x14ac:dyDescent="0.2"/>
    <row r="32" spans="1:6" ht="26.25" customHeight="1" x14ac:dyDescent="0.2"/>
    <row r="33" ht="26.25" customHeight="1" x14ac:dyDescent="0.2"/>
    <row r="34" ht="26.25" customHeight="1" x14ac:dyDescent="0.2"/>
    <row r="35" ht="26.25" customHeight="1" x14ac:dyDescent="0.2"/>
    <row r="36" ht="26.25" customHeight="1" x14ac:dyDescent="0.2"/>
    <row r="37" ht="12" customHeight="1" x14ac:dyDescent="0.2"/>
    <row r="38" ht="12" customHeight="1" x14ac:dyDescent="0.2"/>
    <row r="39" ht="15" customHeight="1" x14ac:dyDescent="0.2"/>
    <row r="41" ht="33"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2.75" customHeight="1" x14ac:dyDescent="0.2"/>
    <row r="52" ht="15.75" customHeight="1" x14ac:dyDescent="0.2"/>
  </sheetData>
  <mergeCells count="1">
    <mergeCell ref="A1:O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3"/>
  <sheetViews>
    <sheetView workbookViewId="0">
      <selection activeCell="C34" sqref="C34"/>
    </sheetView>
  </sheetViews>
  <sheetFormatPr defaultRowHeight="12.75" x14ac:dyDescent="0.2"/>
  <cols>
    <col min="1" max="1" width="16.140625" customWidth="1"/>
    <col min="2" max="2" width="17.85546875" customWidth="1"/>
    <col min="3" max="3" width="14.85546875" customWidth="1"/>
    <col min="4" max="4" width="10.5703125" customWidth="1"/>
    <col min="5" max="5" width="4" customWidth="1"/>
    <col min="6" max="6" width="6.5703125" customWidth="1"/>
    <col min="7" max="7" width="10.5703125" bestFit="1" customWidth="1"/>
    <col min="9" max="9" width="14.7109375" customWidth="1"/>
  </cols>
  <sheetData>
    <row r="1" spans="1:9" x14ac:dyDescent="0.2">
      <c r="A1" s="74" t="s">
        <v>12</v>
      </c>
      <c r="B1" s="75" t="s">
        <v>27</v>
      </c>
    </row>
    <row r="3" spans="1:9" x14ac:dyDescent="0.2">
      <c r="A3" s="61"/>
      <c r="B3" s="62" t="s">
        <v>304</v>
      </c>
      <c r="C3" s="63"/>
    </row>
    <row r="4" spans="1:9" x14ac:dyDescent="0.2">
      <c r="A4" s="62" t="s">
        <v>4</v>
      </c>
      <c r="B4" s="61" t="s">
        <v>305</v>
      </c>
      <c r="C4" s="64" t="s">
        <v>306</v>
      </c>
    </row>
    <row r="5" spans="1:9" x14ac:dyDescent="0.2">
      <c r="A5" s="65" t="s">
        <v>301</v>
      </c>
      <c r="B5" s="66">
        <v>12</v>
      </c>
      <c r="C5" s="67">
        <v>4</v>
      </c>
    </row>
    <row r="6" spans="1:9" x14ac:dyDescent="0.2">
      <c r="A6" s="68" t="s">
        <v>302</v>
      </c>
      <c r="B6" s="69">
        <v>5</v>
      </c>
      <c r="C6" s="70">
        <v>2</v>
      </c>
    </row>
    <row r="7" spans="1:9" x14ac:dyDescent="0.2">
      <c r="A7" s="68" t="s">
        <v>303</v>
      </c>
      <c r="B7" s="69">
        <v>4</v>
      </c>
      <c r="C7" s="70">
        <v>1</v>
      </c>
    </row>
    <row r="8" spans="1:9" x14ac:dyDescent="0.2">
      <c r="A8" s="68" t="s">
        <v>330</v>
      </c>
      <c r="B8" s="69">
        <v>2</v>
      </c>
      <c r="C8" s="70">
        <v>1</v>
      </c>
    </row>
    <row r="9" spans="1:9" x14ac:dyDescent="0.2">
      <c r="A9" s="68" t="s">
        <v>366</v>
      </c>
      <c r="B9" s="69">
        <v>6</v>
      </c>
      <c r="C9" s="70">
        <v>3</v>
      </c>
    </row>
    <row r="10" spans="1:9" x14ac:dyDescent="0.2">
      <c r="A10" s="71" t="s">
        <v>300</v>
      </c>
      <c r="B10" s="72">
        <v>29</v>
      </c>
      <c r="C10" s="73">
        <v>11</v>
      </c>
    </row>
    <row r="15" spans="1:9" x14ac:dyDescent="0.2">
      <c r="I15" t="s">
        <v>412</v>
      </c>
    </row>
    <row r="16" spans="1:9" ht="13.5" thickBot="1" x14ac:dyDescent="0.25"/>
    <row r="17" spans="9:16" x14ac:dyDescent="0.2">
      <c r="I17" t="s">
        <v>307</v>
      </c>
      <c r="J17">
        <v>0.05</v>
      </c>
      <c r="K17">
        <v>0.1</v>
      </c>
      <c r="L17">
        <v>0.2</v>
      </c>
      <c r="M17">
        <v>0.3</v>
      </c>
      <c r="N17">
        <v>0.5</v>
      </c>
      <c r="O17">
        <v>0.75</v>
      </c>
      <c r="P17">
        <v>1</v>
      </c>
    </row>
    <row r="18" spans="9:16" x14ac:dyDescent="0.2">
      <c r="I18">
        <v>2013</v>
      </c>
      <c r="J18" s="69">
        <v>12</v>
      </c>
      <c r="K18" s="69">
        <v>10</v>
      </c>
      <c r="L18" s="70">
        <v>8</v>
      </c>
      <c r="M18" s="69">
        <v>4</v>
      </c>
      <c r="N18" s="70">
        <v>2</v>
      </c>
      <c r="O18" s="70">
        <v>1</v>
      </c>
      <c r="P18" s="70">
        <v>1</v>
      </c>
    </row>
    <row r="19" spans="9:16" x14ac:dyDescent="0.2">
      <c r="I19">
        <v>2014</v>
      </c>
      <c r="J19" s="69">
        <v>5</v>
      </c>
      <c r="K19" s="69">
        <v>4</v>
      </c>
      <c r="L19" s="70">
        <v>3</v>
      </c>
      <c r="M19" s="69">
        <v>3</v>
      </c>
      <c r="N19" s="70">
        <v>2</v>
      </c>
      <c r="O19" s="70">
        <v>0</v>
      </c>
      <c r="P19" s="70">
        <v>0</v>
      </c>
    </row>
    <row r="20" spans="9:16" x14ac:dyDescent="0.2">
      <c r="I20">
        <v>2015</v>
      </c>
      <c r="J20" s="69">
        <v>4</v>
      </c>
      <c r="K20" s="69">
        <v>3</v>
      </c>
      <c r="L20" s="70">
        <v>3</v>
      </c>
      <c r="M20" s="69">
        <v>3</v>
      </c>
      <c r="N20" s="70">
        <v>1</v>
      </c>
      <c r="O20" s="70">
        <v>1</v>
      </c>
      <c r="P20" s="70">
        <v>0</v>
      </c>
    </row>
    <row r="21" spans="9:16" x14ac:dyDescent="0.2">
      <c r="I21">
        <v>2016</v>
      </c>
      <c r="J21" s="69">
        <v>2</v>
      </c>
      <c r="K21" s="69">
        <v>1</v>
      </c>
      <c r="L21" s="70">
        <v>1</v>
      </c>
      <c r="M21" s="69">
        <v>1</v>
      </c>
      <c r="N21" s="70">
        <v>1</v>
      </c>
      <c r="O21" s="70">
        <v>1</v>
      </c>
      <c r="P21" s="70">
        <v>1</v>
      </c>
    </row>
    <row r="22" spans="9:16" x14ac:dyDescent="0.2">
      <c r="I22" s="51">
        <v>2017</v>
      </c>
      <c r="J22" s="69">
        <v>6</v>
      </c>
      <c r="K22" s="69">
        <v>4</v>
      </c>
      <c r="L22" s="70">
        <v>4</v>
      </c>
      <c r="M22" s="69">
        <v>3</v>
      </c>
      <c r="N22" s="70">
        <v>2</v>
      </c>
      <c r="O22" s="70">
        <v>1</v>
      </c>
      <c r="P22" s="70">
        <v>1</v>
      </c>
    </row>
    <row r="23" spans="9:16" x14ac:dyDescent="0.2">
      <c r="I23" s="47" t="s">
        <v>308</v>
      </c>
      <c r="J23" s="47">
        <f t="shared" ref="J23:P23" si="0">AVERAGE(J18:J21)</f>
        <v>5.75</v>
      </c>
      <c r="K23" s="47">
        <f t="shared" si="0"/>
        <v>4.5</v>
      </c>
      <c r="L23" s="47">
        <f t="shared" si="0"/>
        <v>3.75</v>
      </c>
      <c r="M23" s="47">
        <f t="shared" si="0"/>
        <v>2.75</v>
      </c>
      <c r="N23" s="47">
        <f t="shared" si="0"/>
        <v>1.5</v>
      </c>
      <c r="O23" s="47">
        <f t="shared" si="0"/>
        <v>0.75</v>
      </c>
      <c r="P23" s="47">
        <f t="shared" si="0"/>
        <v>0.5</v>
      </c>
    </row>
  </sheetData>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52"/>
  <sheetViews>
    <sheetView workbookViewId="0">
      <selection activeCell="E22" sqref="E22"/>
    </sheetView>
  </sheetViews>
  <sheetFormatPr defaultRowHeight="12.75" x14ac:dyDescent="0.2"/>
  <cols>
    <col min="1" max="1" width="22.7109375" customWidth="1"/>
    <col min="2" max="2" width="17.140625" customWidth="1"/>
    <col min="3" max="6" width="13" customWidth="1"/>
    <col min="7" max="8" width="9" customWidth="1"/>
    <col min="9" max="9" width="9.140625" customWidth="1"/>
    <col min="10" max="10" width="8.140625" customWidth="1"/>
    <col min="11" max="11" width="22.7109375" customWidth="1"/>
    <col min="12" max="12" width="5.140625" customWidth="1"/>
    <col min="13" max="13" width="5.85546875" customWidth="1"/>
    <col min="14" max="14" width="13.5703125" customWidth="1"/>
    <col min="15" max="15" width="15.140625" customWidth="1"/>
    <col min="16" max="16" width="10.140625" customWidth="1"/>
  </cols>
  <sheetData>
    <row r="1" spans="1:15" x14ac:dyDescent="0.2">
      <c r="A1" s="104" t="s">
        <v>403</v>
      </c>
      <c r="B1" s="104"/>
      <c r="C1" s="104"/>
      <c r="D1" s="104"/>
      <c r="E1" s="104"/>
      <c r="F1" s="104"/>
      <c r="G1" s="104"/>
      <c r="H1" s="104"/>
      <c r="I1" s="104"/>
      <c r="J1" s="104"/>
      <c r="K1" s="104"/>
      <c r="L1" s="104"/>
      <c r="M1" s="104"/>
      <c r="N1" s="104"/>
      <c r="O1" s="104"/>
    </row>
    <row r="3" spans="1:15" ht="33" customHeight="1" x14ac:dyDescent="0.2"/>
    <row r="4" spans="1:15" ht="15" customHeight="1" x14ac:dyDescent="0.2">
      <c r="A4" s="3" t="s">
        <v>369</v>
      </c>
      <c r="B4" s="3" t="s">
        <v>370</v>
      </c>
      <c r="C4" s="3" t="s">
        <v>373</v>
      </c>
      <c r="D4" s="3" t="s">
        <v>372</v>
      </c>
      <c r="E4" s="3" t="s">
        <v>371</v>
      </c>
      <c r="F4" s="3" t="s">
        <v>374</v>
      </c>
    </row>
    <row r="5" spans="1:15" ht="15" customHeight="1" x14ac:dyDescent="0.2">
      <c r="A5" t="s">
        <v>402</v>
      </c>
      <c r="B5">
        <v>0</v>
      </c>
      <c r="C5">
        <v>20</v>
      </c>
      <c r="D5">
        <v>170</v>
      </c>
      <c r="E5">
        <v>320</v>
      </c>
      <c r="F5">
        <v>450</v>
      </c>
    </row>
    <row r="6" spans="1:15" ht="15" customHeight="1" x14ac:dyDescent="0.2">
      <c r="A6" t="s">
        <v>381</v>
      </c>
      <c r="B6">
        <v>2E-3</v>
      </c>
      <c r="C6">
        <v>2E-3</v>
      </c>
      <c r="D6">
        <v>0</v>
      </c>
      <c r="E6">
        <v>-2E-3</v>
      </c>
      <c r="F6">
        <v>-2E-3</v>
      </c>
    </row>
    <row r="7" spans="1:15" ht="15" customHeight="1" x14ac:dyDescent="0.2"/>
    <row r="8" spans="1:15" ht="15" customHeight="1" x14ac:dyDescent="0.2">
      <c r="B8" t="s">
        <v>378</v>
      </c>
      <c r="C8">
        <f>SLOPE(C6:D6,C5:D5)</f>
        <v>-1.3333333333333333E-5</v>
      </c>
    </row>
    <row r="9" spans="1:15" ht="15" customHeight="1" x14ac:dyDescent="0.2">
      <c r="B9" t="s">
        <v>382</v>
      </c>
      <c r="C9">
        <f>INTERCEPT(C6:E6,C5:E5)</f>
        <v>2.2666666666666668E-3</v>
      </c>
    </row>
    <row r="10" spans="1:15" ht="15" customHeight="1" x14ac:dyDescent="0.2"/>
    <row r="11" spans="1:15" ht="15" customHeight="1" x14ac:dyDescent="0.2"/>
    <row r="12" spans="1:15" ht="15" customHeight="1" x14ac:dyDescent="0.2">
      <c r="B12" s="50" t="s">
        <v>419</v>
      </c>
      <c r="C12" s="3" t="str">
        <f>A5</f>
        <v>minutes</v>
      </c>
      <c r="D12" s="3" t="s">
        <v>377</v>
      </c>
    </row>
    <row r="13" spans="1:15" ht="15" customHeight="1" x14ac:dyDescent="0.2">
      <c r="B13" s="48">
        <v>2013</v>
      </c>
      <c r="C13">
        <v>161</v>
      </c>
      <c r="D13" s="52">
        <f t="shared" ref="D13:D14" si="0">IF(C13&gt;$E$5,$E$6,IF(C13&gt;=$C$5,$C$8*C13+$C$9,$C$6))</f>
        <v>1.2000000000000031E-4</v>
      </c>
    </row>
    <row r="14" spans="1:15" ht="15" customHeight="1" x14ac:dyDescent="0.2">
      <c r="B14" s="48">
        <v>2014</v>
      </c>
      <c r="C14">
        <v>201</v>
      </c>
      <c r="D14" s="52">
        <f t="shared" si="0"/>
        <v>-4.1333333333333326E-4</v>
      </c>
    </row>
    <row r="15" spans="1:15" ht="15" customHeight="1" x14ac:dyDescent="0.2">
      <c r="B15" s="48">
        <v>2015</v>
      </c>
      <c r="C15">
        <v>74</v>
      </c>
      <c r="D15">
        <f>IF(C15&gt;$E$5,$E$6,IF(C15&gt;=$C$5,$C$8*C15+$C$9,$C$6))</f>
        <v>1.2800000000000001E-3</v>
      </c>
    </row>
    <row r="16" spans="1:15" ht="15" customHeight="1" x14ac:dyDescent="0.2">
      <c r="B16" s="48">
        <v>2016</v>
      </c>
      <c r="C16">
        <v>15</v>
      </c>
      <c r="D16" s="52">
        <f>IF(C16&gt;$E$5,$E$6,IF(C16&gt;=$C$5,$C$8*C16+$C$9,$C$6))</f>
        <v>2E-3</v>
      </c>
    </row>
    <row r="17" spans="2:4" ht="15" customHeight="1" x14ac:dyDescent="0.2">
      <c r="B17" s="49">
        <v>2017</v>
      </c>
      <c r="C17">
        <v>411</v>
      </c>
      <c r="D17" s="52">
        <f>IF(C17&gt;$E$5,$E$6,IF(C17&gt;=$C$5,$C$8*C17+$C$9,$C$6))</f>
        <v>-2E-3</v>
      </c>
    </row>
    <row r="18" spans="2:4" ht="15" customHeight="1" x14ac:dyDescent="0.2">
      <c r="B18" t="s">
        <v>379</v>
      </c>
      <c r="D18">
        <f>SUM(D13:D17)</f>
        <v>9.8666666666666694E-4</v>
      </c>
    </row>
    <row r="19" spans="2:4" ht="15" customHeight="1" x14ac:dyDescent="0.2">
      <c r="B19" t="s">
        <v>368</v>
      </c>
      <c r="C19">
        <f>_xlfn.STDEV.S(C13:C17)</f>
        <v>151.93353810136853</v>
      </c>
    </row>
    <row r="20" spans="2:4" ht="15" customHeight="1" x14ac:dyDescent="0.2">
      <c r="B20" t="s">
        <v>375</v>
      </c>
      <c r="C20">
        <f>AVERAGE(C13:C17)</f>
        <v>172.4</v>
      </c>
    </row>
    <row r="21" spans="2:4" ht="15" customHeight="1" x14ac:dyDescent="0.2"/>
    <row r="22" spans="2:4" ht="15" customHeight="1" x14ac:dyDescent="0.2"/>
    <row r="23" spans="2:4" ht="15" customHeight="1" x14ac:dyDescent="0.2"/>
    <row r="24" spans="2:4" ht="15" customHeight="1" x14ac:dyDescent="0.2"/>
    <row r="25" spans="2:4" ht="15" customHeight="1" x14ac:dyDescent="0.2"/>
    <row r="26" spans="2:4" ht="15" customHeight="1" x14ac:dyDescent="0.2"/>
    <row r="27" spans="2:4" ht="15.75" customHeight="1" x14ac:dyDescent="0.2"/>
    <row r="38" ht="12" customHeight="1" x14ac:dyDescent="0.2"/>
    <row r="39" ht="15" customHeight="1" x14ac:dyDescent="0.2"/>
    <row r="41" ht="33"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2.75" customHeight="1" x14ac:dyDescent="0.2"/>
    <row r="52" ht="15.75" customHeight="1" x14ac:dyDescent="0.2"/>
  </sheetData>
  <mergeCells count="1">
    <mergeCell ref="A1:O1"/>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0"/>
  <sheetViews>
    <sheetView workbookViewId="0">
      <selection activeCell="D18" sqref="D18"/>
    </sheetView>
  </sheetViews>
  <sheetFormatPr defaultRowHeight="12.75" x14ac:dyDescent="0.2"/>
  <cols>
    <col min="1" max="1" width="21.7109375" bestFit="1" customWidth="1"/>
    <col min="2" max="2" width="17.85546875" bestFit="1" customWidth="1"/>
  </cols>
  <sheetData>
    <row r="1" spans="1:2" x14ac:dyDescent="0.2">
      <c r="A1" s="74" t="s">
        <v>12</v>
      </c>
      <c r="B1" s="75" t="s">
        <v>27</v>
      </c>
    </row>
    <row r="3" spans="1:2" x14ac:dyDescent="0.2">
      <c r="A3" s="62" t="s">
        <v>401</v>
      </c>
      <c r="B3" s="76"/>
    </row>
    <row r="4" spans="1:2" x14ac:dyDescent="0.2">
      <c r="A4" s="62" t="s">
        <v>4</v>
      </c>
      <c r="B4" s="76" t="s">
        <v>400</v>
      </c>
    </row>
    <row r="5" spans="1:2" x14ac:dyDescent="0.2">
      <c r="A5" s="61" t="s">
        <v>301</v>
      </c>
      <c r="B5" s="77">
        <v>160.94117647058823</v>
      </c>
    </row>
    <row r="6" spans="1:2" x14ac:dyDescent="0.2">
      <c r="A6" s="78" t="s">
        <v>302</v>
      </c>
      <c r="B6" s="79">
        <v>200.72727272727272</v>
      </c>
    </row>
    <row r="7" spans="1:2" x14ac:dyDescent="0.2">
      <c r="A7" s="78" t="s">
        <v>303</v>
      </c>
      <c r="B7" s="79">
        <v>73.583333333333329</v>
      </c>
    </row>
    <row r="8" spans="1:2" x14ac:dyDescent="0.2">
      <c r="A8" s="78" t="s">
        <v>330</v>
      </c>
      <c r="B8" s="79">
        <v>15.090909090909092</v>
      </c>
    </row>
    <row r="9" spans="1:2" x14ac:dyDescent="0.2">
      <c r="A9" s="78" t="s">
        <v>366</v>
      </c>
      <c r="B9" s="79">
        <v>410.54545454545456</v>
      </c>
    </row>
    <row r="10" spans="1:2" x14ac:dyDescent="0.2">
      <c r="A10" s="80" t="s">
        <v>300</v>
      </c>
      <c r="B10" s="81">
        <v>169.5</v>
      </c>
    </row>
  </sheetData>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60"/>
  <sheetViews>
    <sheetView topLeftCell="A31" workbookViewId="0">
      <selection activeCell="E61" sqref="E61"/>
    </sheetView>
  </sheetViews>
  <sheetFormatPr defaultRowHeight="12.75" x14ac:dyDescent="0.2"/>
  <cols>
    <col min="1" max="1" width="22.7109375" customWidth="1"/>
    <col min="2" max="2" width="17.140625" customWidth="1"/>
    <col min="3" max="6" width="13" customWidth="1"/>
    <col min="7" max="8" width="9" customWidth="1"/>
    <col min="9" max="9" width="9.140625" customWidth="1"/>
    <col min="10" max="10" width="8.140625" customWidth="1"/>
    <col min="11" max="11" width="22.7109375" customWidth="1"/>
    <col min="12" max="12" width="5.140625" customWidth="1"/>
    <col min="13" max="13" width="5.85546875" customWidth="1"/>
    <col min="14" max="14" width="13.5703125" customWidth="1"/>
    <col min="15" max="15" width="15.140625" customWidth="1"/>
    <col min="16" max="16" width="10.140625" customWidth="1"/>
  </cols>
  <sheetData>
    <row r="1" spans="1:15" x14ac:dyDescent="0.2">
      <c r="A1" s="103" t="s">
        <v>407</v>
      </c>
      <c r="B1" s="103"/>
      <c r="C1" s="103"/>
      <c r="D1" s="103"/>
      <c r="E1" s="103"/>
      <c r="F1" s="103"/>
      <c r="G1" s="103"/>
      <c r="H1" s="103"/>
      <c r="I1" s="103"/>
      <c r="J1" s="103"/>
      <c r="K1" s="103"/>
      <c r="L1" s="103"/>
      <c r="M1" s="103"/>
      <c r="N1" s="103"/>
      <c r="O1" s="103"/>
    </row>
    <row r="3" spans="1:15" ht="18" customHeight="1" x14ac:dyDescent="0.2">
      <c r="A3" s="4" t="s">
        <v>404</v>
      </c>
    </row>
    <row r="4" spans="1:15" ht="15" customHeight="1" x14ac:dyDescent="0.2">
      <c r="A4" s="3" t="s">
        <v>369</v>
      </c>
      <c r="B4" s="3" t="s">
        <v>370</v>
      </c>
      <c r="C4" s="3" t="s">
        <v>373</v>
      </c>
      <c r="D4" s="3" t="s">
        <v>372</v>
      </c>
      <c r="E4" s="3" t="s">
        <v>371</v>
      </c>
      <c r="F4" s="3" t="s">
        <v>374</v>
      </c>
    </row>
    <row r="5" spans="1:15" ht="15" customHeight="1" x14ac:dyDescent="0.2">
      <c r="A5" t="s">
        <v>402</v>
      </c>
      <c r="B5">
        <v>0</v>
      </c>
      <c r="C5">
        <v>12</v>
      </c>
      <c r="D5">
        <v>19</v>
      </c>
      <c r="E5">
        <v>26</v>
      </c>
      <c r="F5">
        <v>40</v>
      </c>
    </row>
    <row r="6" spans="1:15" ht="15" customHeight="1" x14ac:dyDescent="0.2">
      <c r="A6" t="s">
        <v>381</v>
      </c>
      <c r="B6">
        <v>2E-3</v>
      </c>
      <c r="C6">
        <v>2E-3</v>
      </c>
      <c r="D6">
        <v>0</v>
      </c>
      <c r="E6">
        <v>-2E-3</v>
      </c>
      <c r="F6">
        <v>-2E-3</v>
      </c>
    </row>
    <row r="7" spans="1:15" ht="15" customHeight="1" x14ac:dyDescent="0.2"/>
    <row r="8" spans="1:15" ht="15" customHeight="1" x14ac:dyDescent="0.2">
      <c r="B8" t="s">
        <v>378</v>
      </c>
      <c r="C8">
        <f>SLOPE(C6:E6,C5:E5)</f>
        <v>-2.8571428571428574E-4</v>
      </c>
    </row>
    <row r="9" spans="1:15" ht="15" customHeight="1" x14ac:dyDescent="0.2">
      <c r="B9" t="s">
        <v>382</v>
      </c>
      <c r="C9">
        <f>INTERCEPT(C6:E6,C5:E5)</f>
        <v>5.4285714285714293E-3</v>
      </c>
    </row>
    <row r="10" spans="1:15" ht="15" customHeight="1" x14ac:dyDescent="0.2"/>
    <row r="11" spans="1:15" ht="15" customHeight="1" x14ac:dyDescent="0.2"/>
    <row r="12" spans="1:15" ht="15" customHeight="1" x14ac:dyDescent="0.2">
      <c r="B12" s="37" t="s">
        <v>419</v>
      </c>
      <c r="C12" s="3" t="s">
        <v>647</v>
      </c>
      <c r="D12" s="3" t="s">
        <v>377</v>
      </c>
    </row>
    <row r="13" spans="1:15" ht="15" customHeight="1" x14ac:dyDescent="0.2">
      <c r="B13" s="35">
        <v>2013</v>
      </c>
      <c r="C13">
        <v>24.2</v>
      </c>
      <c r="D13">
        <f>IF(C13&gt;$E$5,$E$6,IF(C13&gt;=$C$5,$C$8*C13+$C$9,$C$6))</f>
        <v>-1.4857142857142855E-3</v>
      </c>
    </row>
    <row r="14" spans="1:15" ht="15" customHeight="1" x14ac:dyDescent="0.2">
      <c r="B14" s="35">
        <v>2014</v>
      </c>
      <c r="C14">
        <v>15</v>
      </c>
      <c r="D14">
        <f>IF(C14&gt;$E$5,$E$6,IF(C14&gt;=$C$5,$C$8*C14+$C$9,$C$6))</f>
        <v>1.1428571428571434E-3</v>
      </c>
    </row>
    <row r="15" spans="1:15" ht="15" customHeight="1" x14ac:dyDescent="0.2">
      <c r="B15" s="35">
        <v>2015</v>
      </c>
      <c r="C15">
        <v>18.7</v>
      </c>
      <c r="D15">
        <f>IF(C15&gt;$E$5,$E$6,IF(C15&gt;=$C$5,$C$8*C15+$C$9,$C$6))</f>
        <v>8.5714285714286187E-5</v>
      </c>
    </row>
    <row r="16" spans="1:15" ht="15" customHeight="1" x14ac:dyDescent="0.2">
      <c r="B16" s="35">
        <v>2016</v>
      </c>
      <c r="C16">
        <v>26.2</v>
      </c>
      <c r="D16">
        <f>IF(C16&gt;$E$5,$E$6,IF(C16&gt;=$C$5,$C$8*C16+$C$9,$C$6))</f>
        <v>-2E-3</v>
      </c>
    </row>
    <row r="17" spans="1:6" ht="15" customHeight="1" x14ac:dyDescent="0.2">
      <c r="B17" s="36">
        <v>2017</v>
      </c>
      <c r="C17">
        <v>8.5</v>
      </c>
      <c r="D17">
        <f>IF(C17&gt;$E$5,$E$6,IF(C17&gt;=$C$5,$C$8*C17+$C$9,$C$6))</f>
        <v>2E-3</v>
      </c>
    </row>
    <row r="18" spans="1:6" ht="15" customHeight="1" x14ac:dyDescent="0.2">
      <c r="B18" t="s">
        <v>379</v>
      </c>
      <c r="D18">
        <f>SUM(D13:D17)</f>
        <v>-2.5714285714285596E-4</v>
      </c>
    </row>
    <row r="19" spans="1:6" ht="15" customHeight="1" x14ac:dyDescent="0.2">
      <c r="B19" t="s">
        <v>368</v>
      </c>
      <c r="C19">
        <f>_xlfn.STDEV.S(C13:C17)</f>
        <v>7.1426185674442877</v>
      </c>
    </row>
    <row r="20" spans="1:6" ht="15" customHeight="1" x14ac:dyDescent="0.2">
      <c r="B20" t="s">
        <v>375</v>
      </c>
      <c r="C20">
        <f>AVERAGE(C13:C17)</f>
        <v>18.520000000000003</v>
      </c>
    </row>
    <row r="21" spans="1:6" ht="15" customHeight="1" x14ac:dyDescent="0.2"/>
    <row r="22" spans="1:6" ht="15" customHeight="1" x14ac:dyDescent="0.2"/>
    <row r="23" spans="1:6" ht="15" customHeight="1" x14ac:dyDescent="0.2">
      <c r="A23" s="4" t="s">
        <v>405</v>
      </c>
    </row>
    <row r="24" spans="1:6" ht="15" customHeight="1" x14ac:dyDescent="0.2">
      <c r="A24" s="3" t="s">
        <v>369</v>
      </c>
      <c r="B24" s="3" t="s">
        <v>370</v>
      </c>
      <c r="C24" s="3" t="s">
        <v>373</v>
      </c>
      <c r="D24" s="3" t="s">
        <v>372</v>
      </c>
      <c r="E24" s="3" t="s">
        <v>371</v>
      </c>
      <c r="F24" s="3" t="s">
        <v>374</v>
      </c>
    </row>
    <row r="25" spans="1:6" ht="15" customHeight="1" x14ac:dyDescent="0.2">
      <c r="A25" t="s">
        <v>402</v>
      </c>
      <c r="B25">
        <v>0</v>
      </c>
      <c r="C25">
        <v>6</v>
      </c>
      <c r="D25">
        <v>10</v>
      </c>
      <c r="E25">
        <v>14</v>
      </c>
      <c r="F25">
        <v>20</v>
      </c>
    </row>
    <row r="26" spans="1:6" ht="15" customHeight="1" x14ac:dyDescent="0.2">
      <c r="A26" t="s">
        <v>381</v>
      </c>
      <c r="B26">
        <v>2E-3</v>
      </c>
      <c r="C26">
        <v>2E-3</v>
      </c>
      <c r="D26">
        <v>0</v>
      </c>
      <c r="E26">
        <v>-2E-3</v>
      </c>
      <c r="F26">
        <v>-2E-3</v>
      </c>
    </row>
    <row r="27" spans="1:6" ht="15.75" customHeight="1" x14ac:dyDescent="0.2"/>
    <row r="28" spans="1:6" x14ac:dyDescent="0.2">
      <c r="B28" t="s">
        <v>378</v>
      </c>
      <c r="C28">
        <f>SLOPE(C26:E26,C25:E25)</f>
        <v>-5.0000000000000001E-4</v>
      </c>
    </row>
    <row r="29" spans="1:6" x14ac:dyDescent="0.2">
      <c r="B29" t="s">
        <v>382</v>
      </c>
      <c r="C29">
        <f>INTERCEPT(C26:E26,C25:E25)</f>
        <v>5.0000000000000001E-3</v>
      </c>
    </row>
    <row r="32" spans="1:6" x14ac:dyDescent="0.2">
      <c r="B32" s="6" t="s">
        <v>419</v>
      </c>
      <c r="C32" s="47" t="s">
        <v>647</v>
      </c>
      <c r="D32" s="3" t="s">
        <v>377</v>
      </c>
    </row>
    <row r="33" spans="1:6" x14ac:dyDescent="0.2">
      <c r="B33">
        <v>2013</v>
      </c>
      <c r="C33">
        <v>15.5</v>
      </c>
      <c r="D33">
        <f>IF(C33&gt;$E$25,$E$26,IF(C33&gt;=$C$25,$C$28*C33+$C$29,$C$26))</f>
        <v>-2E-3</v>
      </c>
    </row>
    <row r="34" spans="1:6" x14ac:dyDescent="0.2">
      <c r="B34">
        <v>2014</v>
      </c>
      <c r="C34">
        <v>7.3</v>
      </c>
      <c r="D34">
        <f>IF(C34&gt;$E$25,$E$26,IF(C34&gt;=$C$25,$C$28*C34+$C$29,$C$26))</f>
        <v>1.3500000000000001E-3</v>
      </c>
    </row>
    <row r="35" spans="1:6" x14ac:dyDescent="0.2">
      <c r="B35">
        <v>2015</v>
      </c>
      <c r="C35">
        <v>7.3</v>
      </c>
      <c r="D35">
        <f>IF(C35&gt;$E$25,$E$26,IF(C35&gt;=$C$25,$C$28*C35+$C$29,$C$26))</f>
        <v>1.3500000000000001E-3</v>
      </c>
    </row>
    <row r="36" spans="1:6" x14ac:dyDescent="0.2">
      <c r="B36">
        <v>2016</v>
      </c>
      <c r="C36">
        <v>9.1999999999999993</v>
      </c>
      <c r="D36">
        <f>IF(C36&gt;$E$25,$E$26,IF(C36&gt;=$C$25,$C$28*C36+$C$29,$C$26))</f>
        <v>4.0000000000000018E-4</v>
      </c>
    </row>
    <row r="37" spans="1:6" x14ac:dyDescent="0.2">
      <c r="B37">
        <v>2017</v>
      </c>
      <c r="C37">
        <v>8.3000000000000007</v>
      </c>
      <c r="D37">
        <f>IF(C37&gt;$E$25,$E$26,IF(C37&gt;=$C$25,$C$28*C37+$C$29,$C$26))</f>
        <v>8.5000000000000006E-4</v>
      </c>
    </row>
    <row r="38" spans="1:6" ht="12" customHeight="1" x14ac:dyDescent="0.2">
      <c r="B38" t="s">
        <v>379</v>
      </c>
      <c r="D38">
        <f>SUM(D33:D37)</f>
        <v>1.9500000000000003E-3</v>
      </c>
    </row>
    <row r="39" spans="1:6" ht="15" customHeight="1" x14ac:dyDescent="0.2">
      <c r="B39" t="s">
        <v>368</v>
      </c>
      <c r="C39">
        <f>_xlfn.STDEV.S(C33:C37)</f>
        <v>3.4354039063842312</v>
      </c>
    </row>
    <row r="40" spans="1:6" x14ac:dyDescent="0.2">
      <c r="B40" t="s">
        <v>375</v>
      </c>
      <c r="C40">
        <f>AVERAGE(C33:C37)</f>
        <v>9.52</v>
      </c>
    </row>
    <row r="41" spans="1:6" ht="33" customHeight="1" x14ac:dyDescent="0.2"/>
    <row r="42" spans="1:6" ht="13.5" customHeight="1" x14ac:dyDescent="0.2"/>
    <row r="43" spans="1:6" ht="13.5" customHeight="1" x14ac:dyDescent="0.2">
      <c r="A43" s="4" t="s">
        <v>406</v>
      </c>
    </row>
    <row r="44" spans="1:6" ht="13.5" customHeight="1" x14ac:dyDescent="0.2">
      <c r="A44" s="3" t="s">
        <v>369</v>
      </c>
      <c r="B44" s="3" t="s">
        <v>370</v>
      </c>
      <c r="C44" s="3" t="s">
        <v>373</v>
      </c>
      <c r="D44" s="3" t="s">
        <v>372</v>
      </c>
      <c r="E44" s="3" t="s">
        <v>371</v>
      </c>
      <c r="F44" s="3" t="s">
        <v>374</v>
      </c>
    </row>
    <row r="45" spans="1:6" ht="13.5" customHeight="1" x14ac:dyDescent="0.2">
      <c r="A45" t="s">
        <v>402</v>
      </c>
      <c r="B45">
        <v>0</v>
      </c>
      <c r="C45">
        <v>0</v>
      </c>
      <c r="D45">
        <v>13</v>
      </c>
      <c r="E45">
        <v>26</v>
      </c>
      <c r="F45">
        <v>40</v>
      </c>
    </row>
    <row r="46" spans="1:6" ht="13.5" customHeight="1" x14ac:dyDescent="0.2">
      <c r="A46" t="s">
        <v>381</v>
      </c>
      <c r="B46">
        <v>1E-3</v>
      </c>
      <c r="C46">
        <v>1E-3</v>
      </c>
      <c r="D46">
        <v>0</v>
      </c>
      <c r="E46">
        <v>-1E-3</v>
      </c>
      <c r="F46">
        <v>-1E-3</v>
      </c>
    </row>
    <row r="47" spans="1:6" ht="13.5" customHeight="1" x14ac:dyDescent="0.2"/>
    <row r="48" spans="1:6" ht="13.5" customHeight="1" x14ac:dyDescent="0.2">
      <c r="B48" t="s">
        <v>378</v>
      </c>
      <c r="C48">
        <f>SLOPE(C46:E46,C45:E45)</f>
        <v>-7.6923076923076926E-5</v>
      </c>
    </row>
    <row r="49" spans="2:4" ht="13.5" customHeight="1" x14ac:dyDescent="0.2">
      <c r="B49" t="s">
        <v>382</v>
      </c>
      <c r="C49">
        <f>INTERCEPT(C46:E46,C45:E45)</f>
        <v>1E-3</v>
      </c>
    </row>
    <row r="50" spans="2:4" ht="13.5" customHeight="1" x14ac:dyDescent="0.2"/>
    <row r="51" spans="2:4" ht="12.75" customHeight="1" x14ac:dyDescent="0.2"/>
    <row r="52" spans="2:4" ht="15.75" customHeight="1" x14ac:dyDescent="0.2">
      <c r="B52" s="6" t="s">
        <v>419</v>
      </c>
      <c r="C52" s="47" t="s">
        <v>647</v>
      </c>
      <c r="D52" s="3" t="s">
        <v>377</v>
      </c>
    </row>
    <row r="53" spans="2:4" x14ac:dyDescent="0.2">
      <c r="B53">
        <v>2013</v>
      </c>
      <c r="C53">
        <v>0</v>
      </c>
      <c r="D53">
        <f>IF(C53&gt;$E$45,$E$46,IF(C53&gt;=$C$45,$C$48*C53+$C$49,$C$46))</f>
        <v>1E-3</v>
      </c>
    </row>
    <row r="54" spans="2:4" x14ac:dyDescent="0.2">
      <c r="B54">
        <v>2014</v>
      </c>
      <c r="C54">
        <v>33.299999999999997</v>
      </c>
      <c r="D54">
        <f>IF(C54&gt;$E$45,$E$46,IF(C54&gt;=$C$45,$C$48*C54+$C$49,$C$46))</f>
        <v>-1E-3</v>
      </c>
    </row>
    <row r="55" spans="2:4" x14ac:dyDescent="0.2">
      <c r="B55">
        <v>2015</v>
      </c>
      <c r="C55">
        <v>0</v>
      </c>
      <c r="D55">
        <f>IF(C55&gt;$E$45,$E$46,IF(C55&gt;=$C$45,$C$48*C55+$C$49,$C$46))</f>
        <v>1E-3</v>
      </c>
    </row>
    <row r="56" spans="2:4" x14ac:dyDescent="0.2">
      <c r="B56">
        <v>2016</v>
      </c>
      <c r="C56">
        <v>0</v>
      </c>
      <c r="D56">
        <f>IF(C56&gt;$E$45,$E$46,IF(C56&gt;=$C$45,$C$48*C56+$C$49,$C$46))</f>
        <v>1E-3</v>
      </c>
    </row>
    <row r="57" spans="2:4" x14ac:dyDescent="0.2">
      <c r="B57">
        <v>2017</v>
      </c>
      <c r="C57">
        <v>33.299999999999997</v>
      </c>
      <c r="D57">
        <f>IF(C57&gt;$E$45,$E$46,IF(C57&gt;=$C$45,$C$48*C57+$C$49,$C$46))</f>
        <v>-1E-3</v>
      </c>
    </row>
    <row r="58" spans="2:4" x14ac:dyDescent="0.2">
      <c r="B58" t="s">
        <v>379</v>
      </c>
      <c r="D58">
        <f>SUM(D53:D57)</f>
        <v>1E-3</v>
      </c>
    </row>
    <row r="59" spans="2:4" x14ac:dyDescent="0.2">
      <c r="B59" t="s">
        <v>368</v>
      </c>
      <c r="C59">
        <f>_xlfn.STDEV.S(C53:C57)</f>
        <v>18.239161164922031</v>
      </c>
    </row>
    <row r="60" spans="2:4" x14ac:dyDescent="0.2">
      <c r="B60" t="s">
        <v>375</v>
      </c>
      <c r="C60">
        <f>AVERAGE(C53:C57)</f>
        <v>13.319999999999999</v>
      </c>
    </row>
  </sheetData>
  <mergeCells count="1">
    <mergeCell ref="A1:O1"/>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O60"/>
  <sheetViews>
    <sheetView workbookViewId="0">
      <selection activeCell="D65" sqref="D65"/>
    </sheetView>
  </sheetViews>
  <sheetFormatPr defaultRowHeight="12.75" x14ac:dyDescent="0.2"/>
  <cols>
    <col min="1" max="1" width="22.7109375" customWidth="1"/>
    <col min="2" max="2" width="17.140625" customWidth="1"/>
    <col min="3" max="6" width="13" customWidth="1"/>
    <col min="7" max="8" width="9" customWidth="1"/>
    <col min="9" max="9" width="9.140625" customWidth="1"/>
    <col min="10" max="10" width="8.140625" customWidth="1"/>
    <col min="11" max="11" width="22.7109375" customWidth="1"/>
    <col min="12" max="12" width="5.140625" customWidth="1"/>
    <col min="13" max="13" width="5.85546875" customWidth="1"/>
    <col min="14" max="14" width="13.5703125" customWidth="1"/>
    <col min="15" max="15" width="15.140625" customWidth="1"/>
    <col min="16" max="16" width="10.140625" customWidth="1"/>
  </cols>
  <sheetData>
    <row r="1" spans="1:15" x14ac:dyDescent="0.2">
      <c r="A1" s="103" t="s">
        <v>408</v>
      </c>
      <c r="B1" s="103"/>
      <c r="C1" s="103"/>
      <c r="D1" s="103"/>
      <c r="E1" s="103"/>
      <c r="F1" s="103"/>
      <c r="G1" s="103"/>
      <c r="H1" s="103"/>
      <c r="I1" s="103"/>
      <c r="J1" s="103"/>
      <c r="K1" s="103"/>
      <c r="L1" s="103"/>
      <c r="M1" s="103"/>
      <c r="N1" s="103"/>
      <c r="O1" s="103"/>
    </row>
    <row r="3" spans="1:15" ht="18" customHeight="1" x14ac:dyDescent="0.2">
      <c r="A3" s="4" t="s">
        <v>409</v>
      </c>
    </row>
    <row r="4" spans="1:15" ht="15" customHeight="1" x14ac:dyDescent="0.2">
      <c r="A4" s="3" t="s">
        <v>369</v>
      </c>
      <c r="B4" s="3" t="s">
        <v>370</v>
      </c>
      <c r="C4" s="3" t="s">
        <v>373</v>
      </c>
      <c r="D4" s="3" t="s">
        <v>372</v>
      </c>
      <c r="E4" s="3" t="s">
        <v>371</v>
      </c>
      <c r="F4" s="3" t="s">
        <v>374</v>
      </c>
    </row>
    <row r="5" spans="1:15" ht="15" customHeight="1" x14ac:dyDescent="0.2">
      <c r="A5" t="s">
        <v>402</v>
      </c>
      <c r="B5">
        <v>0</v>
      </c>
      <c r="C5">
        <v>5</v>
      </c>
      <c r="D5">
        <v>10</v>
      </c>
      <c r="E5">
        <v>15</v>
      </c>
      <c r="F5">
        <v>25</v>
      </c>
    </row>
    <row r="6" spans="1:15" ht="15" customHeight="1" x14ac:dyDescent="0.2">
      <c r="A6" t="s">
        <v>381</v>
      </c>
      <c r="B6">
        <v>1E-3</v>
      </c>
      <c r="C6">
        <v>1E-3</v>
      </c>
      <c r="D6">
        <v>0</v>
      </c>
      <c r="E6">
        <v>-1E-3</v>
      </c>
      <c r="F6">
        <v>-1E-3</v>
      </c>
    </row>
    <row r="7" spans="1:15" ht="15" customHeight="1" x14ac:dyDescent="0.2"/>
    <row r="8" spans="1:15" ht="15" customHeight="1" x14ac:dyDescent="0.2">
      <c r="B8" t="s">
        <v>378</v>
      </c>
      <c r="C8">
        <f>SLOPE(C6:E6,C5:E5)</f>
        <v>-2.0000000000000001E-4</v>
      </c>
    </row>
    <row r="9" spans="1:15" ht="15" customHeight="1" x14ac:dyDescent="0.2">
      <c r="B9" t="s">
        <v>382</v>
      </c>
      <c r="C9">
        <f>INTERCEPT(C6:E6,C5:E5)</f>
        <v>2E-3</v>
      </c>
    </row>
    <row r="10" spans="1:15" ht="15" customHeight="1" x14ac:dyDescent="0.2"/>
    <row r="11" spans="1:15" ht="15" customHeight="1" x14ac:dyDescent="0.2"/>
    <row r="12" spans="1:15" ht="15" customHeight="1" x14ac:dyDescent="0.2">
      <c r="B12" s="40" t="s">
        <v>419</v>
      </c>
      <c r="C12" s="47" t="s">
        <v>647</v>
      </c>
      <c r="D12" s="3" t="s">
        <v>377</v>
      </c>
    </row>
    <row r="13" spans="1:15" ht="15" customHeight="1" x14ac:dyDescent="0.2">
      <c r="B13" s="38">
        <v>2013</v>
      </c>
      <c r="C13">
        <v>6.5</v>
      </c>
      <c r="D13">
        <f>IF(C13&gt;$E$5,$E$6,IF(C13&gt;=$C$5,$C$8*C13+$C$9,$C$6))</f>
        <v>6.9999999999999988E-4</v>
      </c>
    </row>
    <row r="14" spans="1:15" ht="15" customHeight="1" x14ac:dyDescent="0.2">
      <c r="B14" s="38">
        <v>2014</v>
      </c>
      <c r="C14">
        <v>8.4</v>
      </c>
      <c r="D14">
        <f>IF(C14&gt;$E$5,$E$6,IF(C14&gt;=$C$5,$C$8*C14+$C$9,$C$6))</f>
        <v>3.1999999999999997E-4</v>
      </c>
    </row>
    <row r="15" spans="1:15" ht="15" customHeight="1" x14ac:dyDescent="0.2">
      <c r="B15" s="38">
        <v>2015</v>
      </c>
      <c r="C15">
        <v>6.5</v>
      </c>
      <c r="D15">
        <f>IF(C15&gt;$E$5,$E$6,IF(C15&gt;=$C$5,$C$8*C15+$C$9,$C$6))</f>
        <v>6.9999999999999988E-4</v>
      </c>
    </row>
    <row r="16" spans="1:15" ht="15" customHeight="1" x14ac:dyDescent="0.2">
      <c r="B16" s="38">
        <v>2016</v>
      </c>
      <c r="C16">
        <v>17.8</v>
      </c>
      <c r="D16">
        <f>IF(C16&gt;$E$5,$E$6,IF(C16&gt;=$C$5,$C$8*C16+$C$9,$C$6))</f>
        <v>-1E-3</v>
      </c>
    </row>
    <row r="17" spans="1:6" ht="15" customHeight="1" x14ac:dyDescent="0.2">
      <c r="B17" s="39">
        <v>2017</v>
      </c>
      <c r="C17">
        <v>8.5</v>
      </c>
      <c r="D17">
        <f>IF(C17&gt;$E$5,$E$6,IF(C17&gt;=$C$5,$C$8*C17+$C$9,$C$6))</f>
        <v>2.9999999999999992E-4</v>
      </c>
    </row>
    <row r="18" spans="1:6" ht="15" customHeight="1" x14ac:dyDescent="0.2">
      <c r="B18" t="s">
        <v>379</v>
      </c>
      <c r="D18">
        <f>SUM(D13:D17)</f>
        <v>1.0199999999999996E-3</v>
      </c>
    </row>
    <row r="19" spans="1:6" ht="15" customHeight="1" x14ac:dyDescent="0.2">
      <c r="B19" t="s">
        <v>368</v>
      </c>
      <c r="C19">
        <f>_xlfn.STDEV.S(C13:C17)</f>
        <v>4.7194279314340628</v>
      </c>
    </row>
    <row r="20" spans="1:6" ht="15" customHeight="1" x14ac:dyDescent="0.2">
      <c r="B20" t="s">
        <v>375</v>
      </c>
      <c r="C20">
        <f>AVERAGE(C13:C17)</f>
        <v>9.5400000000000009</v>
      </c>
    </row>
    <row r="21" spans="1:6" ht="15" customHeight="1" x14ac:dyDescent="0.2"/>
    <row r="22" spans="1:6" ht="15" customHeight="1" x14ac:dyDescent="0.2"/>
    <row r="23" spans="1:6" ht="15" customHeight="1" x14ac:dyDescent="0.2">
      <c r="A23" s="4" t="s">
        <v>410</v>
      </c>
    </row>
    <row r="24" spans="1:6" ht="15" customHeight="1" x14ac:dyDescent="0.2">
      <c r="A24" s="3" t="s">
        <v>369</v>
      </c>
      <c r="B24" s="3" t="s">
        <v>370</v>
      </c>
      <c r="C24" s="3" t="s">
        <v>373</v>
      </c>
      <c r="D24" s="3" t="s">
        <v>372</v>
      </c>
      <c r="E24" s="3" t="s">
        <v>371</v>
      </c>
      <c r="F24" s="3" t="s">
        <v>374</v>
      </c>
    </row>
    <row r="25" spans="1:6" ht="15" customHeight="1" x14ac:dyDescent="0.2">
      <c r="A25" t="s">
        <v>402</v>
      </c>
      <c r="B25">
        <v>0</v>
      </c>
      <c r="C25">
        <v>7</v>
      </c>
      <c r="D25">
        <v>12</v>
      </c>
      <c r="E25">
        <v>17</v>
      </c>
      <c r="F25">
        <v>20</v>
      </c>
    </row>
    <row r="26" spans="1:6" ht="15" customHeight="1" x14ac:dyDescent="0.2">
      <c r="A26" t="s">
        <v>381</v>
      </c>
      <c r="B26">
        <v>1E-3</v>
      </c>
      <c r="C26">
        <v>1E-3</v>
      </c>
      <c r="D26">
        <v>0</v>
      </c>
      <c r="E26">
        <v>-1E-3</v>
      </c>
      <c r="F26">
        <v>-1E-3</v>
      </c>
    </row>
    <row r="27" spans="1:6" ht="15.75" customHeight="1" x14ac:dyDescent="0.2"/>
    <row r="28" spans="1:6" x14ac:dyDescent="0.2">
      <c r="B28" t="s">
        <v>378</v>
      </c>
      <c r="C28">
        <f>SLOPE(C26:E26,C25:E25)</f>
        <v>-2.0000000000000001E-4</v>
      </c>
    </row>
    <row r="29" spans="1:6" x14ac:dyDescent="0.2">
      <c r="B29" t="s">
        <v>382</v>
      </c>
      <c r="C29">
        <f>INTERCEPT(C26:E26,C25:E25)</f>
        <v>2.4000000000000002E-3</v>
      </c>
    </row>
    <row r="32" spans="1:6" x14ac:dyDescent="0.2">
      <c r="B32" s="3" t="s">
        <v>419</v>
      </c>
      <c r="C32" s="47" t="s">
        <v>647</v>
      </c>
      <c r="D32" s="3" t="s">
        <v>377</v>
      </c>
    </row>
    <row r="33" spans="1:6" x14ac:dyDescent="0.2">
      <c r="B33">
        <v>2013</v>
      </c>
      <c r="C33">
        <v>3.6</v>
      </c>
      <c r="D33">
        <f>IF(C33&gt;$E$25,$E$26,IF(C33&gt;=$C$25,$C$28*C33+$C$29,$C$26))</f>
        <v>1E-3</v>
      </c>
    </row>
    <row r="34" spans="1:6" x14ac:dyDescent="0.2">
      <c r="B34">
        <v>2014</v>
      </c>
      <c r="C34">
        <v>15.6</v>
      </c>
      <c r="D34">
        <f>IF(C34&gt;$E$25,$E$26,IF(C34&gt;=$C$25,$C$28*C34+$C$29,$C$26))</f>
        <v>-7.1999999999999972E-4</v>
      </c>
    </row>
    <row r="35" spans="1:6" x14ac:dyDescent="0.2">
      <c r="B35">
        <v>2015</v>
      </c>
      <c r="C35">
        <v>12.8</v>
      </c>
      <c r="D35">
        <f>IF(C35&gt;$E$25,$E$26,IF(C35&gt;=$C$25,$C$28*C35+$C$29,$C$26))</f>
        <v>-1.5999999999999999E-4</v>
      </c>
    </row>
    <row r="36" spans="1:6" x14ac:dyDescent="0.2">
      <c r="B36">
        <v>2016</v>
      </c>
      <c r="C36">
        <v>10.1</v>
      </c>
      <c r="D36">
        <f>IF(C36&gt;$E$25,$E$26,IF(C36&gt;=$C$25,$C$28*C36+$C$29,$C$26))</f>
        <v>3.8000000000000013E-4</v>
      </c>
    </row>
    <row r="37" spans="1:6" x14ac:dyDescent="0.2">
      <c r="B37">
        <v>2017</v>
      </c>
      <c r="C37">
        <v>15.6</v>
      </c>
      <c r="D37">
        <f>IF(C37&gt;$E$25,$E$26,IF(C37&gt;=$C$25,$C$28*C37+$C$29,$C$26))</f>
        <v>-7.1999999999999972E-4</v>
      </c>
    </row>
    <row r="38" spans="1:6" ht="12" customHeight="1" x14ac:dyDescent="0.2">
      <c r="B38" t="s">
        <v>379</v>
      </c>
      <c r="D38">
        <f>SUM(D33:D37)</f>
        <v>-2.1999999999999928E-4</v>
      </c>
    </row>
    <row r="39" spans="1:6" ht="15" customHeight="1" x14ac:dyDescent="0.2">
      <c r="B39" t="s">
        <v>368</v>
      </c>
      <c r="C39">
        <f>_xlfn.STDEV.S(C33:C37)</f>
        <v>4.9917932649499823</v>
      </c>
    </row>
    <row r="40" spans="1:6" x14ac:dyDescent="0.2">
      <c r="B40" t="s">
        <v>375</v>
      </c>
      <c r="C40">
        <f>AVERAGE(C33:C37)</f>
        <v>11.540000000000001</v>
      </c>
    </row>
    <row r="41" spans="1:6" ht="33" customHeight="1" x14ac:dyDescent="0.2"/>
    <row r="42" spans="1:6" ht="13.5" customHeight="1" x14ac:dyDescent="0.2"/>
    <row r="43" spans="1:6" ht="13.5" customHeight="1" x14ac:dyDescent="0.2">
      <c r="A43" s="4" t="s">
        <v>411</v>
      </c>
    </row>
    <row r="44" spans="1:6" ht="13.5" customHeight="1" x14ac:dyDescent="0.2">
      <c r="A44" s="3" t="s">
        <v>369</v>
      </c>
      <c r="B44" s="3" t="s">
        <v>370</v>
      </c>
      <c r="C44" s="3" t="s">
        <v>373</v>
      </c>
      <c r="D44" s="3" t="s">
        <v>372</v>
      </c>
      <c r="E44" s="3" t="s">
        <v>371</v>
      </c>
      <c r="F44" s="3" t="s">
        <v>374</v>
      </c>
    </row>
    <row r="45" spans="1:6" ht="13.5" customHeight="1" x14ac:dyDescent="0.2">
      <c r="A45" t="s">
        <v>402</v>
      </c>
      <c r="B45">
        <v>0</v>
      </c>
      <c r="C45">
        <v>0</v>
      </c>
      <c r="D45">
        <v>33</v>
      </c>
      <c r="E45">
        <v>66</v>
      </c>
      <c r="F45">
        <v>120</v>
      </c>
    </row>
    <row r="46" spans="1:6" ht="13.5" customHeight="1" x14ac:dyDescent="0.2">
      <c r="A46" t="s">
        <v>381</v>
      </c>
      <c r="B46">
        <v>5.0000000000000001E-4</v>
      </c>
      <c r="C46">
        <v>5.0000000000000001E-4</v>
      </c>
      <c r="D46">
        <v>0</v>
      </c>
      <c r="E46">
        <v>-5.0000000000000001E-4</v>
      </c>
      <c r="F46">
        <v>-5.0000000000000001E-4</v>
      </c>
    </row>
    <row r="47" spans="1:6" ht="13.5" customHeight="1" x14ac:dyDescent="0.2"/>
    <row r="48" spans="1:6" ht="13.5" customHeight="1" x14ac:dyDescent="0.2">
      <c r="B48" t="s">
        <v>378</v>
      </c>
      <c r="C48">
        <f>SLOPE(C46:E46,C45:E45)</f>
        <v>-1.5151515151515153E-5</v>
      </c>
    </row>
    <row r="49" spans="2:4" ht="13.5" customHeight="1" x14ac:dyDescent="0.2">
      <c r="B49" t="s">
        <v>382</v>
      </c>
      <c r="C49">
        <f>INTERCEPT(C46:E46,C45:E45)</f>
        <v>5.0000000000000001E-4</v>
      </c>
    </row>
    <row r="50" spans="2:4" ht="13.5" customHeight="1" x14ac:dyDescent="0.2"/>
    <row r="51" spans="2:4" ht="12.75" customHeight="1" x14ac:dyDescent="0.2"/>
    <row r="52" spans="2:4" ht="15.75" customHeight="1" x14ac:dyDescent="0.2">
      <c r="B52" s="6" t="s">
        <v>419</v>
      </c>
      <c r="C52" s="3" t="s">
        <v>647</v>
      </c>
      <c r="D52" s="3" t="s">
        <v>377</v>
      </c>
    </row>
    <row r="53" spans="2:4" x14ac:dyDescent="0.2">
      <c r="B53">
        <v>2013</v>
      </c>
      <c r="C53">
        <v>16.7</v>
      </c>
      <c r="D53">
        <f>IF(C53&gt;$E$45,$E$46,IF(C53&gt;=$C$45,$C$48*C53+$C$49,$C$46))</f>
        <v>2.4696969696969695E-4</v>
      </c>
    </row>
    <row r="54" spans="2:4" x14ac:dyDescent="0.2">
      <c r="B54">
        <v>2014</v>
      </c>
      <c r="C54">
        <v>116.7</v>
      </c>
      <c r="D54">
        <f>IF(C54&gt;$E$45,$E$46,IF(C54&gt;=$C$45,$C$48*C54+$C$49,$C$46))</f>
        <v>-5.0000000000000001E-4</v>
      </c>
    </row>
    <row r="55" spans="2:4" x14ac:dyDescent="0.2">
      <c r="B55">
        <v>2015</v>
      </c>
      <c r="C55">
        <v>25</v>
      </c>
      <c r="D55">
        <f>IF(C55&gt;$E$45,$E$46,IF(C55&gt;=$C$45,$C$48*C55+$C$49,$C$46))</f>
        <v>1.2121212121212117E-4</v>
      </c>
    </row>
    <row r="56" spans="2:4" x14ac:dyDescent="0.2">
      <c r="B56">
        <v>2016</v>
      </c>
      <c r="C56">
        <v>0</v>
      </c>
      <c r="D56">
        <f>IF(C56&gt;$E$45,$E$46,IF(C56&gt;=$C$45,$C$48*C56+$C$49,$C$46))</f>
        <v>5.0000000000000001E-4</v>
      </c>
    </row>
    <row r="57" spans="2:4" x14ac:dyDescent="0.2">
      <c r="B57">
        <v>2017</v>
      </c>
      <c r="C57">
        <v>8.3000000000000007</v>
      </c>
      <c r="D57">
        <f>IF(C57&gt;$E$45,$E$46,IF(C57&gt;=$C$45,$C$48*C57+$C$49,$C$46))</f>
        <v>3.7424242424242423E-4</v>
      </c>
    </row>
    <row r="58" spans="2:4" x14ac:dyDescent="0.2">
      <c r="B58" t="s">
        <v>379</v>
      </c>
      <c r="D58">
        <f>SUM(D53:D57)</f>
        <v>7.4242424242424235E-4</v>
      </c>
    </row>
    <row r="59" spans="2:4" x14ac:dyDescent="0.2">
      <c r="B59" t="s">
        <v>368</v>
      </c>
      <c r="C59">
        <f>_xlfn.STDEV.S(C53:C57)</f>
        <v>47.523394239048201</v>
      </c>
    </row>
    <row r="60" spans="2:4" x14ac:dyDescent="0.2">
      <c r="B60" t="s">
        <v>375</v>
      </c>
      <c r="C60">
        <f>AVERAGE(C53:C57)</f>
        <v>33.340000000000003</v>
      </c>
    </row>
  </sheetData>
  <mergeCells count="1">
    <mergeCell ref="A1:O1"/>
  </mergeCells>
  <pageMargins left="0.7" right="0.7"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Record_x0020_Number xmlns="8f493e50-f4fa-4672-bec5-6587e791f720">R0000843356</Record_x0020_Number>
    <Business_x0020_Groups xmlns="8f493e50-f4fa-4672-bec5-6587e791f720">FBS - Finance &amp; Business Services</Business_x0020_Groups>
    <TaxCatchAll xmlns="8f493e50-f4fa-4672-bec5-6587e791f720">
      <Value>65</Value>
      <Value>23</Value>
      <Value>16</Value>
    </TaxCatchAll>
    <Published_x0020_Externally xmlns="8f493e50-f4fa-4672-bec5-6587e791f720">Yes</Published_x0020_Externally>
    <Document_x0020_Category xmlns="8f493e50-f4fa-4672-bec5-6587e791f720" xsi:nil="true"/>
    <de1a554c53354888900e11ba3ff10e9e xmlns="8f493e50-f4fa-4672-bec5-6587e791f720">
      <Terms xmlns="http://schemas.microsoft.com/office/infopath/2007/PartnerControls">
        <TermInfo xmlns="http://schemas.microsoft.com/office/infopath/2007/PartnerControls">
          <TermName xmlns="http://schemas.microsoft.com/office/infopath/2007/PartnerControls">Incentive Schemes</TermName>
          <TermId xmlns="http://schemas.microsoft.com/office/infopath/2007/PartnerControls">e6332520-a4a0-472b-bdb7-e40e460dd2d3</TermId>
        </TermInfo>
      </Terms>
    </de1a554c53354888900e11ba3ff10e9e>
    <Attachment_x0020_Category xmlns="8f493e50-f4fa-4672-bec5-6587e791f720">Primary Attachment</Attachment_x0020_Category>
    <m5487619c60d4cdf829961d62f0a4c8b xmlns="8f493e50-f4fa-4672-bec5-6587e791f720">
      <Terms xmlns="http://schemas.microsoft.com/office/infopath/2007/PartnerControls">
        <TermInfo xmlns="http://schemas.microsoft.com/office/infopath/2007/PartnerControls">
          <TermName xmlns="http://schemas.microsoft.com/office/infopath/2007/PartnerControls">Revenue Proposal</TermName>
          <TermId xmlns="http://schemas.microsoft.com/office/infopath/2007/PartnerControls">f3980111-814c-44b7-9aa4-fe076fe6d80d</TermId>
        </TermInfo>
      </Terms>
    </m5487619c60d4cdf829961d62f0a4c8b>
    <x7iz xmlns="7946d86b-89a8-4e64-b1e9-2d151cd4c610">
      <UserInfo>
        <DisplayName>Sandra Thaow</DisplayName>
        <AccountId>1415</AccountId>
        <AccountType/>
      </UserInfo>
    </x7iz>
    <Confidential1 xmlns="8f493e50-f4fa-4672-bec5-6587e791f720">No</Confidential1>
    <Document_x0020_Status xmlns="7946d86b-89a8-4e64-b1e9-2d151cd4c610">Final</Document_x0020_Status>
    <Attachment_x0020_ID xmlns="8f493e50-f4fa-4672-bec5-6587e791f720">TN134</Attachment_x0020_ID>
    <d515513357cb4f278bf18cadf524fc2b xmlns="8f493e50-f4fa-4672-bec5-6587e791f720">
      <Terms xmlns="http://schemas.microsoft.com/office/infopath/2007/PartnerControls">
        <TermInfo xmlns="http://schemas.microsoft.com/office/infopath/2007/PartnerControls">
          <TermName xmlns="http://schemas.microsoft.com/office/infopath/2007/PartnerControls">Transmission</TermName>
          <TermId xmlns="http://schemas.microsoft.com/office/infopath/2007/PartnerControls">057fc33d-fae5-41b9-87e5-dc1e3aa504ba</TermId>
        </TermInfo>
      </Terms>
    </d515513357cb4f278bf18cadf524fc2b>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Reset 19 Document" ma:contentTypeID="0x01010001E02CCC3410964E993CCD35D068A93E0204006EDAA352BDFE404691AAC70C6C98696D" ma:contentTypeVersion="21" ma:contentTypeDescription="" ma:contentTypeScope="" ma:versionID="6dc0624ff51cb64958d03cb352b8db79">
  <xsd:schema xmlns:xsd="http://www.w3.org/2001/XMLSchema" xmlns:xs="http://www.w3.org/2001/XMLSchema" xmlns:p="http://schemas.microsoft.com/office/2006/metadata/properties" xmlns:ns1="8f493e50-f4fa-4672-bec5-6587e791f720" xmlns:ns3="7946d86b-89a8-4e64-b1e9-2d151cd4c610" xmlns:ns4="http://schemas.microsoft.com/sharepoint/v4" targetNamespace="http://schemas.microsoft.com/office/2006/metadata/properties" ma:root="true" ma:fieldsID="7a6c3119682fb44cdd91d5b2c23e2ed4" ns1:_="" ns3:_="" ns4:_="">
    <xsd:import namespace="8f493e50-f4fa-4672-bec5-6587e791f720"/>
    <xsd:import namespace="7946d86b-89a8-4e64-b1e9-2d151cd4c610"/>
    <xsd:import namespace="http://schemas.microsoft.com/sharepoint/v4"/>
    <xsd:element name="properties">
      <xsd:complexType>
        <xsd:sequence>
          <xsd:element name="documentManagement">
            <xsd:complexType>
              <xsd:all>
                <xsd:element ref="ns1:Attachment_x0020_ID" minOccurs="0"/>
                <xsd:element ref="ns1:Record_x0020_Number" minOccurs="0"/>
                <xsd:element ref="ns3:Document_x0020_Status" minOccurs="0"/>
                <xsd:element ref="ns1:Confidential1" minOccurs="0"/>
                <xsd:element ref="ns1:Business_x0020_Groups" minOccurs="0"/>
                <xsd:element ref="ns1:Attachment_x0020_Category" minOccurs="0"/>
                <xsd:element ref="ns1:Document_x0020_Category" minOccurs="0"/>
                <xsd:element ref="ns1:Published_x0020_Externally" minOccurs="0"/>
                <xsd:element ref="ns3:x7iz" minOccurs="0"/>
                <xsd:element ref="ns4:IconOverlay" minOccurs="0"/>
                <xsd:element ref="ns1:m5487619c60d4cdf829961d62f0a4c8b" minOccurs="0"/>
                <xsd:element ref="ns1:TaxCatchAll" minOccurs="0"/>
                <xsd:element ref="ns1:TaxCatchAllLabel" minOccurs="0"/>
                <xsd:element ref="ns1:d515513357cb4f278bf18cadf524fc2b" minOccurs="0"/>
                <xsd:element ref="ns1:de1a554c53354888900e11ba3ff10e9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Attachment_x0020_ID" ma:index="0" nillable="true" ma:displayName="Attachment ID" ma:description="E.g. TN123, TN123T%, TN123P, TN123T" ma:internalName="Attachment_x0020_ID">
      <xsd:simpleType>
        <xsd:restriction base="dms:Text">
          <xsd:maxLength value="255"/>
        </xsd:restriction>
      </xsd:simpleType>
    </xsd:element>
    <xsd:element name="Record_x0020_Number" ma:index="3" nillable="true" ma:displayName="Record Number" ma:internalName="Record_x0020_Number">
      <xsd:simpleType>
        <xsd:restriction base="dms:Text">
          <xsd:maxLength value="255"/>
        </xsd:restriction>
      </xsd:simpleType>
    </xsd:element>
    <xsd:element name="Confidential1" ma:index="8" nillable="true" ma:displayName="Confidential" ma:default="No" ma:format="RadioButtons" ma:internalName="Confidential1">
      <xsd:simpleType>
        <xsd:restriction base="dms:Choice">
          <xsd:enumeration value="Yes"/>
          <xsd:enumeration value="No"/>
        </xsd:restriction>
      </xsd:simpleType>
    </xsd:element>
    <xsd:element name="Business_x0020_Groups" ma:index="9" nillable="true" ma:displayName="Business Groups" ma:default="FBS - Finance &amp; Business Services" ma:format="Dropdown" ma:internalName="Business_x0020_Groups">
      <xsd:simpleType>
        <xsd:restriction base="dms:Choice">
          <xsd:enumeration value="FBS - Finance &amp; Business Services"/>
          <xsd:enumeration value="SAM - Strategic Asset Management"/>
          <xsd:enumeration value="SSR - Strategy &amp; Stakeholder Relations"/>
          <xsd:enumeration value="CENO - Customer Engagement &amp; Network Operations"/>
          <xsd:enumeration value="WSD - Works and Service Delivery"/>
          <xsd:enumeration value="P&amp;P - People &amp; Performance"/>
          <xsd:enumeration value="N/A"/>
        </xsd:restriction>
      </xsd:simpleType>
    </xsd:element>
    <xsd:element name="Attachment_x0020_Category" ma:index="10" nillable="true" ma:displayName="Attachment Category" ma:default="Not Applicable" ma:format="Dropdown" ma:internalName="Attachment_x0020_Category">
      <xsd:simpleType>
        <xsd:restriction base="dms:Choice">
          <xsd:enumeration value="Primary Attachment"/>
          <xsd:enumeration value="Secondary Attachment"/>
          <xsd:enumeration value="Not Applicable"/>
        </xsd:restriction>
      </xsd:simpleType>
    </xsd:element>
    <xsd:element name="Document_x0020_Category" ma:index="11" nillable="true" ma:displayName="Document Category" ma:format="Dropdown" ma:internalName="Document_x0020_Category">
      <xsd:simpleType>
        <xsd:restriction base="dms:Choice">
          <xsd:enumeration value="Overview"/>
          <xsd:enumeration value="Fact Sheet"/>
        </xsd:restriction>
      </xsd:simpleType>
    </xsd:element>
    <xsd:element name="Published_x0020_Externally" ma:index="12" nillable="true" ma:displayName="Published Externally" ma:default="No" ma:format="RadioButtons" ma:internalName="Published_x0020_Externally">
      <xsd:simpleType>
        <xsd:restriction base="dms:Choice">
          <xsd:enumeration value="Yes"/>
          <xsd:enumeration value="No"/>
        </xsd:restriction>
      </xsd:simpleType>
    </xsd:element>
    <xsd:element name="m5487619c60d4cdf829961d62f0a4c8b" ma:index="18" nillable="true" ma:taxonomy="true" ma:internalName="m5487619c60d4cdf829961d62f0a4c8b" ma:taxonomyFieldName="Determination_x0020_Activity" ma:displayName="Determination Activity" ma:default="16;#Revenue Proposal|f3980111-814c-44b7-9aa4-fe076fe6d80d" ma:fieldId="{65487619-c60d-4cdf-8299-61d62f0a4c8b}" ma:sspId="ad4ba584-9f2e-4c1f-a403-05b05b3bfc09" ma:termSetId="ef65c028-b485-4826-ace0-e6ca04857ea0" ma:anchorId="8c5389de-5c03-4935-a18a-40ceada24933" ma:open="false" ma:isKeyword="false">
      <xsd:complexType>
        <xsd:sequence>
          <xsd:element ref="pc:Terms" minOccurs="0" maxOccurs="1"/>
        </xsd:sequence>
      </xsd:complexType>
    </xsd:element>
    <xsd:element name="TaxCatchAll" ma:index="19"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d515513357cb4f278bf18cadf524fc2b" ma:index="23" nillable="true" ma:taxonomy="true" ma:internalName="d515513357cb4f278bf18cadf524fc2b" ma:taxonomyFieldName="Network" ma:displayName="Network" ma:default="" ma:fieldId="{d5155133-57cb-4f27-8bf1-8cadf524fc2b}" ma:sspId="ad4ba584-9f2e-4c1f-a403-05b05b3bfc09" ma:termSetId="ef65c028-b485-4826-ace0-e6ca04857ea0" ma:anchorId="2d6cdb2a-e191-4ee3-a7c5-b46afdb155e4" ma:open="false" ma:isKeyword="false">
      <xsd:complexType>
        <xsd:sequence>
          <xsd:element ref="pc:Terms" minOccurs="0" maxOccurs="1"/>
        </xsd:sequence>
      </xsd:complexType>
    </xsd:element>
    <xsd:element name="de1a554c53354888900e11ba3ff10e9e" ma:index="25" nillable="true" ma:taxonomy="true" ma:internalName="de1a554c53354888900e11ba3ff10e9e" ma:taxonomyFieldName="Determination_x0020_Category" ma:displayName="Determination Category" ma:default="55;#Supporting Documentation|54f61c4a-23b8-4acc-b5f4-9c145a97108c" ma:fieldId="{de1a554c-5335-4888-900e-11ba3ff10e9e}" ma:sspId="ad4ba584-9f2e-4c1f-a403-05b05b3bfc09" ma:termSetId="ef65c028-b485-4826-ace0-e6ca04857ea0" ma:anchorId="ef143162-b2b2-4c33-83f2-f70325f64e16"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46d86b-89a8-4e64-b1e9-2d151cd4c610" elementFormDefault="qualified">
    <xsd:import namespace="http://schemas.microsoft.com/office/2006/documentManagement/types"/>
    <xsd:import namespace="http://schemas.microsoft.com/office/infopath/2007/PartnerControls"/>
    <xsd:element name="Document_x0020_Status" ma:index="6" nillable="true" ma:displayName="Document Status" ma:default="Draft" ma:format="RadioButtons" ma:internalName="Document_x0020_Status">
      <xsd:simpleType>
        <xsd:restriction base="dms:Choice">
          <xsd:enumeration value="Draft"/>
          <xsd:enumeration value="Final"/>
        </xsd:restriction>
      </xsd:simpleType>
    </xsd:element>
    <xsd:element name="x7iz" ma:index="13" nillable="true" ma:displayName="Person or Group" ma:list="UserInfo" ma:internalName="x7i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0187AB-0B44-4742-A14B-C1CA4863427C}">
  <ds:schemaRefs>
    <ds:schemaRef ds:uri="7946d86b-89a8-4e64-b1e9-2d151cd4c610"/>
    <ds:schemaRef ds:uri="http://schemas.microsoft.com/office/infopath/2007/PartnerControls"/>
    <ds:schemaRef ds:uri="http://schemas.microsoft.com/office/2006/documentManagement/types"/>
    <ds:schemaRef ds:uri="http://www.w3.org/XML/1998/namespace"/>
    <ds:schemaRef ds:uri="http://purl.org/dc/elements/1.1/"/>
    <ds:schemaRef ds:uri="http://purl.org/dc/dcmitype/"/>
    <ds:schemaRef ds:uri="8f493e50-f4fa-4672-bec5-6587e791f720"/>
    <ds:schemaRef ds:uri="http://schemas.openxmlformats.org/package/2006/metadata/core-properties"/>
    <ds:schemaRef ds:uri="http://schemas.microsoft.com/sharepoint/v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B34BB04-0E6B-4DD3-AAD7-24008355AD5B}">
  <ds:schemaRefs>
    <ds:schemaRef ds:uri="http://schemas.microsoft.com/office/2006/metadata/longProperties"/>
  </ds:schemaRefs>
</ds:datastoreItem>
</file>

<file path=customXml/itemProps3.xml><?xml version="1.0" encoding="utf-8"?>
<ds:datastoreItem xmlns:ds="http://schemas.openxmlformats.org/officeDocument/2006/customXml" ds:itemID="{FE4D542B-37DC-4E50-8AEF-386BC7C6868E}">
  <ds:schemaRefs>
    <ds:schemaRef ds:uri="http://schemas.microsoft.com/sharepoint/events"/>
  </ds:schemaRefs>
</ds:datastoreItem>
</file>

<file path=customXml/itemProps4.xml><?xml version="1.0" encoding="utf-8"?>
<ds:datastoreItem xmlns:ds="http://schemas.openxmlformats.org/officeDocument/2006/customXml" ds:itemID="{F10D0DC4-33B5-4A93-B1A0-57D9681E4C8D}">
  <ds:schemaRefs>
    <ds:schemaRef ds:uri="http://schemas.microsoft.com/sharepoint/v3/contenttype/forms"/>
  </ds:schemaRefs>
</ds:datastoreItem>
</file>

<file path=customXml/itemProps5.xml><?xml version="1.0" encoding="utf-8"?>
<ds:datastoreItem xmlns:ds="http://schemas.openxmlformats.org/officeDocument/2006/customXml" ds:itemID="{86A3B222-5F80-4347-9CA5-7171EB638C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Reference</vt:lpstr>
      <vt:lpstr>OMQ LOS events</vt:lpstr>
      <vt:lpstr>LOS</vt:lpstr>
      <vt:lpstr>LOS proposed</vt:lpstr>
      <vt:lpstr>LOS ptable</vt:lpstr>
      <vt:lpstr>AOD</vt:lpstr>
      <vt:lpstr>AOD ptable</vt:lpstr>
      <vt:lpstr>FaultOR</vt:lpstr>
      <vt:lpstr>ForcedOR</vt:lpstr>
      <vt:lpstr>Faults</vt:lpstr>
      <vt:lpstr>POEquipment</vt:lpstr>
      <vt:lpstr>PO of Equipment</vt:lpstr>
      <vt:lpstr>MIC</vt:lpstr>
      <vt:lpstr>LOS thresholds</vt:lpstr>
      <vt:lpstr>OLD&gt;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STPIS targets for RR19 by Calendar Year Transmission </dc:title>
  <dc:creator/>
  <cp:lastModifiedBy/>
  <dcterms:created xsi:type="dcterms:W3CDTF">2016-09-13T04:04:00Z</dcterms:created>
  <dcterms:modified xsi:type="dcterms:W3CDTF">2018-01-15T05:54:16Z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0x01010001E02CCC3410964E993CCD35D068A93E0204006EDAA352BDFE404691AAC70C6C98696D</vt:lpwstr>
  </property>
  <property fmtid="{D5CDD505-2E9C-101B-9397-08002B2CF9AE}" pid="3" name="RecordPoint_WorkflowType">
    <vt:lpwstr>ActiveSubmitStub</vt:lpwstr>
  </property>
  <property fmtid="{D5CDD505-2E9C-101B-9397-08002B2CF9AE}" pid="4" name="RecordPoint_SubmissionCompleted">
    <vt:lpwstr>2018-01-29T18:53:41.9998793+11:00</vt:lpwstr>
  </property>
  <property fmtid="{D5CDD505-2E9C-101B-9397-08002B2CF9AE}" pid="5" name="RecordPoint_ActiveItemUniqueId">
    <vt:lpwstr>{05d9f4d7-f150-4482-89ed-7593a9e180c6}</vt:lpwstr>
  </property>
  <property fmtid="{D5CDD505-2E9C-101B-9397-08002B2CF9AE}" pid="6" name="RecordPoint_ActiveItemSiteId">
    <vt:lpwstr>{813152b7-69c2-464f-b7a1-05afac6a8a9a}</vt:lpwstr>
  </property>
  <property fmtid="{D5CDD505-2E9C-101B-9397-08002B2CF9AE}" pid="7" name="RecordPoint_ActiveItemListId">
    <vt:lpwstr>{7946d86b-89a8-4e64-b1e9-2d151cd4c610}</vt:lpwstr>
  </property>
  <property fmtid="{D5CDD505-2E9C-101B-9397-08002B2CF9AE}" pid="8" name="RecordPoint_ActiveItemWebId">
    <vt:lpwstr>{5b808450-c406-4cde-b139-75118b03b2f9}</vt:lpwstr>
  </property>
  <property fmtid="{D5CDD505-2E9C-101B-9397-08002B2CF9AE}" pid="9" name="RecordPoint_RecordNumberSubmitted">
    <vt:lpwstr>R0000843356</vt:lpwstr>
  </property>
  <property fmtid="{D5CDD505-2E9C-101B-9397-08002B2CF9AE}" pid="10" name="RecordPoint_SubmissionDate">
    <vt:lpwstr/>
  </property>
  <property fmtid="{D5CDD505-2E9C-101B-9397-08002B2CF9AE}" pid="11" name="RecordPoint_ActiveItemMoved">
    <vt:lpwstr/>
  </property>
  <property fmtid="{D5CDD505-2E9C-101B-9397-08002B2CF9AE}" pid="12" name="RecordPoint_RecordFormat">
    <vt:lpwstr/>
  </property>
  <property fmtid="{D5CDD505-2E9C-101B-9397-08002B2CF9AE}" pid="13" name="Determination Category">
    <vt:lpwstr>23;#Incentive Schemes|e6332520-a4a0-472b-bdb7-e40e460dd2d3</vt:lpwstr>
  </property>
  <property fmtid="{D5CDD505-2E9C-101B-9397-08002B2CF9AE}" pid="14" name="Determination Activity">
    <vt:lpwstr>16;#Revenue Proposal|f3980111-814c-44b7-9aa4-fe076fe6d80d</vt:lpwstr>
  </property>
  <property fmtid="{D5CDD505-2E9C-101B-9397-08002B2CF9AE}" pid="15" name="Network">
    <vt:lpwstr>65;#Transmission|057fc33d-fae5-41b9-87e5-dc1e3aa504ba</vt:lpwstr>
  </property>
  <property fmtid="{D5CDD505-2E9C-101B-9397-08002B2CF9AE}" pid="16" name="rnby">
    <vt:lpwstr/>
  </property>
  <property fmtid="{D5CDD505-2E9C-101B-9397-08002B2CF9AE}" pid="17" name="k1hl">
    <vt:lpwstr/>
  </property>
</Properties>
</file>