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615" windowWidth="16140" windowHeight="9510"/>
  </bookViews>
  <sheets>
    <sheet name="Reference" sheetId="20" r:id="rId1"/>
    <sheet name="OMQ LOS events " sheetId="32" r:id="rId2"/>
    <sheet name="LOS proposed" sheetId="17" r:id="rId3"/>
    <sheet name="AOD" sheetId="22" r:id="rId4"/>
    <sheet name="AOD ptable" sheetId="21" r:id="rId5"/>
    <sheet name="FaultOR" sheetId="24" r:id="rId6"/>
    <sheet name="ForcedOR" sheetId="26" r:id="rId7"/>
    <sheet name="POEquipment" sheetId="28" r:id="rId8"/>
    <sheet name="Faults table" sheetId="45" r:id="rId9"/>
    <sheet name="Faults" sheetId="44" r:id="rId10"/>
    <sheet name="MIC" sheetId="29" r:id="rId11"/>
    <sheet name="TLACORfault" sheetId="34" r:id="rId12"/>
    <sheet name="TFACORfault" sheetId="35" r:id="rId13"/>
    <sheet name="CapACOR fault" sheetId="36" r:id="rId14"/>
    <sheet name="TLACORforced" sheetId="37" r:id="rId15"/>
    <sheet name="TFACOTforced" sheetId="38" r:id="rId16"/>
    <sheet name="CapACORforced" sheetId="39" r:id="rId17"/>
    <sheet name="OLD&gt;" sheetId="16" r:id="rId18"/>
  </sheets>
  <definedNames>
    <definedName name="_xlnm._FilterDatabase" localSheetId="9" hidden="1">Faults!$A$2:$AU$102</definedName>
    <definedName name="_xlnm._FilterDatabase" localSheetId="1" hidden="1">'OMQ LOS events '!$A$3:$V$786</definedName>
    <definedName name="_xlnm.Print_Titles" localSheetId="13">'CapACOR fault'!$1:$2</definedName>
    <definedName name="_xlnm.Print_Titles" localSheetId="16">CapACORforced!$1:$2</definedName>
    <definedName name="_xlnm.Print_Titles" localSheetId="12">TFACORfault!$1:$2</definedName>
    <definedName name="_xlnm.Print_Titles" localSheetId="15">TFACOTforced!$1:$2</definedName>
    <definedName name="_xlnm.Print_Titles" localSheetId="11">TLACORfault!$1:$2</definedName>
    <definedName name="_xlnm.Print_Titles" localSheetId="14">TLACORforced!$1:$2</definedName>
  </definedNames>
  <calcPr calcId="162913"/>
  <pivotCaches>
    <pivotCache cacheId="0" r:id="rId19"/>
    <pivotCache cacheId="1" r:id="rId20"/>
  </pivotCaches>
  <fileRecoveryPr autoRecover="0"/>
</workbook>
</file>

<file path=xl/calcChain.xml><?xml version="1.0" encoding="utf-8"?>
<calcChain xmlns="http://schemas.openxmlformats.org/spreadsheetml/2006/main">
  <c r="F9" i="29" l="1"/>
  <c r="F10" i="29"/>
  <c r="F11" i="29"/>
  <c r="F12" i="29"/>
  <c r="F13" i="29"/>
  <c r="F8" i="29"/>
  <c r="E17" i="29"/>
  <c r="C8" i="29" l="1"/>
  <c r="H38" i="39" l="1"/>
  <c r="J38" i="39" s="1"/>
  <c r="I38" i="39"/>
  <c r="H51" i="39"/>
  <c r="I51" i="39"/>
  <c r="J51" i="39" s="1"/>
  <c r="H64" i="39"/>
  <c r="J64" i="39" s="1"/>
  <c r="I64" i="39"/>
  <c r="H77" i="39"/>
  <c r="J77" i="39" s="1"/>
  <c r="I77" i="39"/>
  <c r="I25" i="39"/>
  <c r="H25" i="39"/>
  <c r="J25" i="39" s="1"/>
  <c r="H38" i="38"/>
  <c r="J38" i="38" s="1"/>
  <c r="I38" i="38"/>
  <c r="H51" i="38"/>
  <c r="I51" i="38"/>
  <c r="J51" i="38" s="1"/>
  <c r="H64" i="38"/>
  <c r="J64" i="38" s="1"/>
  <c r="I64" i="38"/>
  <c r="H77" i="38"/>
  <c r="I77" i="38"/>
  <c r="J77" i="38" s="1"/>
  <c r="I25" i="38"/>
  <c r="H25" i="38"/>
  <c r="J25" i="38" s="1"/>
  <c r="H38" i="37"/>
  <c r="J38" i="37" s="1"/>
  <c r="I38" i="37"/>
  <c r="H51" i="37"/>
  <c r="I51" i="37"/>
  <c r="J51" i="37" s="1"/>
  <c r="H64" i="37"/>
  <c r="I64" i="37"/>
  <c r="H77" i="37"/>
  <c r="J77" i="37" s="1"/>
  <c r="I77" i="37"/>
  <c r="I25" i="37"/>
  <c r="H25" i="37"/>
  <c r="J25" i="37" s="1"/>
  <c r="H38" i="36"/>
  <c r="J38" i="36" s="1"/>
  <c r="I38" i="36"/>
  <c r="H51" i="36"/>
  <c r="J51" i="36" s="1"/>
  <c r="I51" i="36"/>
  <c r="H64" i="36"/>
  <c r="J64" i="36" s="1"/>
  <c r="I64" i="36"/>
  <c r="H77" i="36"/>
  <c r="J77" i="36" s="1"/>
  <c r="I77" i="36"/>
  <c r="I25" i="36"/>
  <c r="H25" i="36"/>
  <c r="H38" i="35"/>
  <c r="J38" i="35" s="1"/>
  <c r="I38" i="35"/>
  <c r="H51" i="35"/>
  <c r="I51" i="35"/>
  <c r="J51" i="35"/>
  <c r="H64" i="35"/>
  <c r="J64" i="35" s="1"/>
  <c r="I64" i="35"/>
  <c r="H77" i="35"/>
  <c r="I77" i="35"/>
  <c r="J77" i="35" s="1"/>
  <c r="I25" i="35"/>
  <c r="H25" i="35"/>
  <c r="J25" i="35" s="1"/>
  <c r="H38" i="34"/>
  <c r="J38" i="34" s="1"/>
  <c r="I38" i="34"/>
  <c r="H51" i="34"/>
  <c r="I51" i="34"/>
  <c r="H64" i="34"/>
  <c r="I64" i="34"/>
  <c r="J64" i="34" s="1"/>
  <c r="H77" i="34"/>
  <c r="I77" i="34"/>
  <c r="J77" i="34" s="1"/>
  <c r="I25" i="34"/>
  <c r="H25" i="34"/>
  <c r="J25" i="34" s="1"/>
  <c r="F16" i="17"/>
  <c r="R784" i="32"/>
  <c r="Q784" i="32"/>
  <c r="R755" i="32"/>
  <c r="Q755" i="32"/>
  <c r="R736" i="32"/>
  <c r="Q736" i="32"/>
  <c r="R712" i="32"/>
  <c r="Q712" i="32"/>
  <c r="R688" i="32"/>
  <c r="Q688" i="32"/>
  <c r="R673" i="32"/>
  <c r="Q673" i="32"/>
  <c r="R631" i="32"/>
  <c r="Q631" i="32"/>
  <c r="R619" i="32"/>
  <c r="Q619" i="32"/>
  <c r="R574" i="32"/>
  <c r="Q574" i="32"/>
  <c r="R552" i="32"/>
  <c r="Q552" i="32"/>
  <c r="R551" i="32"/>
  <c r="Q551" i="32"/>
  <c r="R546" i="32"/>
  <c r="Q546" i="32"/>
  <c r="R540" i="32"/>
  <c r="Q540" i="32"/>
  <c r="R537" i="32"/>
  <c r="Q537" i="32"/>
  <c r="R533" i="32"/>
  <c r="Q533" i="32"/>
  <c r="R511" i="32"/>
  <c r="Q511" i="32"/>
  <c r="R502" i="32"/>
  <c r="Q502" i="32"/>
  <c r="R500" i="32"/>
  <c r="Q500" i="32"/>
  <c r="R490" i="32"/>
  <c r="Q490" i="32"/>
  <c r="R487" i="32"/>
  <c r="Q487" i="32"/>
  <c r="R484" i="32"/>
  <c r="Q484" i="32"/>
  <c r="R412" i="32"/>
  <c r="Q412" i="32"/>
  <c r="R349" i="32"/>
  <c r="Q349" i="32"/>
  <c r="R345" i="32"/>
  <c r="Q345" i="32"/>
  <c r="R343" i="32"/>
  <c r="Q343" i="32"/>
  <c r="R339" i="32"/>
  <c r="Q339" i="32"/>
  <c r="R325" i="32"/>
  <c r="Q325" i="32"/>
  <c r="R261" i="32"/>
  <c r="Q261" i="32"/>
  <c r="R253" i="32"/>
  <c r="Q253" i="32"/>
  <c r="R244" i="32"/>
  <c r="Q244" i="32"/>
  <c r="R241" i="32"/>
  <c r="Q241" i="32"/>
  <c r="R237" i="32"/>
  <c r="Q237" i="32"/>
  <c r="R165" i="32"/>
  <c r="Q165" i="32"/>
  <c r="R128" i="32"/>
  <c r="Q128" i="32"/>
  <c r="R127" i="32"/>
  <c r="Q127" i="32"/>
  <c r="R126" i="32"/>
  <c r="Q126" i="32"/>
  <c r="R125" i="32"/>
  <c r="Q125" i="32"/>
  <c r="R121" i="32"/>
  <c r="Q121" i="32"/>
  <c r="R120" i="32"/>
  <c r="Q120" i="32"/>
  <c r="R117" i="32"/>
  <c r="Q117" i="32"/>
  <c r="R115" i="32"/>
  <c r="Q115" i="32"/>
  <c r="R111" i="32"/>
  <c r="Q111" i="32"/>
  <c r="R109" i="32"/>
  <c r="Q109" i="32"/>
  <c r="R106" i="32"/>
  <c r="Q106" i="32"/>
  <c r="R102" i="32"/>
  <c r="Q102" i="32"/>
  <c r="R99" i="32"/>
  <c r="Q99" i="32"/>
  <c r="R96" i="32"/>
  <c r="Q96" i="32"/>
  <c r="R90" i="32"/>
  <c r="Q90" i="32"/>
  <c r="R86" i="32"/>
  <c r="Q86" i="32"/>
  <c r="R77" i="32"/>
  <c r="Q77" i="32"/>
  <c r="R65" i="32"/>
  <c r="Q65" i="32"/>
  <c r="R63" i="32"/>
  <c r="Q63" i="32"/>
  <c r="R62" i="32"/>
  <c r="Q62" i="32"/>
  <c r="R60" i="32"/>
  <c r="Q60" i="32"/>
  <c r="R55" i="32"/>
  <c r="Q55" i="32"/>
  <c r="R53" i="32"/>
  <c r="Q53" i="32"/>
  <c r="R52" i="32"/>
  <c r="Q52" i="32"/>
  <c r="R50" i="32"/>
  <c r="Q50" i="32"/>
  <c r="R49" i="32"/>
  <c r="Q49" i="32"/>
  <c r="R40" i="32"/>
  <c r="Q40" i="32"/>
  <c r="R24" i="32"/>
  <c r="Q24" i="32"/>
  <c r="R22" i="32"/>
  <c r="Q22" i="32"/>
  <c r="R21" i="32"/>
  <c r="Q21" i="32"/>
  <c r="R20" i="32"/>
  <c r="Q20" i="32"/>
  <c r="R16" i="32"/>
  <c r="Q16" i="32"/>
  <c r="R7" i="32"/>
  <c r="Q7" i="32"/>
  <c r="J51" i="34" l="1"/>
  <c r="J25" i="36"/>
  <c r="J64" i="37"/>
  <c r="G14" i="29"/>
  <c r="C13" i="29" l="1"/>
  <c r="G13" i="29" s="1"/>
  <c r="G8" i="29" l="1"/>
  <c r="C9" i="29"/>
  <c r="G9" i="29" s="1"/>
  <c r="C10" i="29"/>
  <c r="G10" i="29" s="1"/>
  <c r="C11" i="29"/>
  <c r="G11" i="29" s="1"/>
  <c r="D19" i="29" l="1"/>
  <c r="E16" i="29"/>
  <c r="E15" i="29"/>
  <c r="C60" i="28"/>
  <c r="C59" i="28"/>
  <c r="C49" i="28"/>
  <c r="C48" i="28"/>
  <c r="C40" i="28"/>
  <c r="C39" i="28"/>
  <c r="C29" i="28"/>
  <c r="C28" i="28"/>
  <c r="C20" i="28"/>
  <c r="C19" i="28"/>
  <c r="C9" i="28"/>
  <c r="C8" i="28"/>
  <c r="D15" i="28" s="1"/>
  <c r="C60" i="26"/>
  <c r="C59" i="26"/>
  <c r="C49" i="26"/>
  <c r="C48" i="26"/>
  <c r="D57" i="26" s="1"/>
  <c r="C40" i="26"/>
  <c r="C39" i="26"/>
  <c r="D33" i="26"/>
  <c r="C29" i="26"/>
  <c r="C28" i="26"/>
  <c r="D36" i="26" s="1"/>
  <c r="C20" i="26"/>
  <c r="C19" i="26"/>
  <c r="C9" i="26"/>
  <c r="C8" i="26"/>
  <c r="D17" i="26" s="1"/>
  <c r="C60" i="24"/>
  <c r="C59" i="24"/>
  <c r="C49" i="24"/>
  <c r="C48" i="24"/>
  <c r="D54" i="24" s="1"/>
  <c r="D55" i="24"/>
  <c r="D33" i="24"/>
  <c r="C40" i="24"/>
  <c r="C39" i="24"/>
  <c r="C29" i="24"/>
  <c r="C28" i="24"/>
  <c r="D36" i="24" s="1"/>
  <c r="D13" i="24"/>
  <c r="C8" i="24"/>
  <c r="D15" i="24" s="1"/>
  <c r="C20" i="24"/>
  <c r="C19" i="24"/>
  <c r="C9" i="24"/>
  <c r="D53" i="26"/>
  <c r="D55" i="26"/>
  <c r="D16" i="26"/>
  <c r="C20" i="22"/>
  <c r="C19" i="22"/>
  <c r="C12" i="22"/>
  <c r="C9" i="22"/>
  <c r="C8" i="22"/>
  <c r="D14" i="22" s="1"/>
  <c r="D13" i="22"/>
  <c r="C8" i="17"/>
  <c r="C7" i="17"/>
  <c r="C27" i="17"/>
  <c r="C26" i="17"/>
  <c r="C20" i="17"/>
  <c r="E20" i="17"/>
  <c r="D15" i="22"/>
  <c r="F14" i="17" l="1"/>
  <c r="F13" i="17"/>
  <c r="D17" i="22"/>
  <c r="D15" i="26"/>
  <c r="D16" i="28"/>
  <c r="D56" i="26"/>
  <c r="D54" i="26"/>
  <c r="D58" i="26"/>
  <c r="D35" i="26"/>
  <c r="D34" i="26"/>
  <c r="D37" i="26"/>
  <c r="D14" i="26"/>
  <c r="D18" i="26" s="1"/>
  <c r="D13" i="26"/>
  <c r="D53" i="24"/>
  <c r="D56" i="24"/>
  <c r="D57" i="24"/>
  <c r="D35" i="24"/>
  <c r="D34" i="24"/>
  <c r="D37" i="24"/>
  <c r="D16" i="24"/>
  <c r="D14" i="24"/>
  <c r="D18" i="24" s="1"/>
  <c r="D17" i="24"/>
  <c r="D16" i="22"/>
  <c r="D18" i="22" s="1"/>
  <c r="D15" i="17"/>
  <c r="D17" i="17"/>
  <c r="D16" i="17"/>
  <c r="F17" i="17"/>
  <c r="F15" i="17"/>
  <c r="D14" i="17"/>
  <c r="C19" i="17"/>
  <c r="E19" i="17"/>
  <c r="D13" i="17"/>
  <c r="D35" i="28"/>
  <c r="D54" i="28"/>
  <c r="D53" i="28"/>
  <c r="D57" i="28"/>
  <c r="D55" i="28"/>
  <c r="D56" i="28"/>
  <c r="D33" i="28"/>
  <c r="D36" i="28"/>
  <c r="D37" i="28"/>
  <c r="D17" i="28"/>
  <c r="D14" i="28"/>
  <c r="D13" i="28"/>
  <c r="D34" i="28"/>
  <c r="D58" i="24" l="1"/>
  <c r="D18" i="28"/>
  <c r="D38" i="26"/>
  <c r="D38" i="24"/>
  <c r="D18" i="17"/>
  <c r="F18" i="17"/>
  <c r="D58" i="28"/>
  <c r="D38" i="28"/>
  <c r="C12" i="29" l="1"/>
  <c r="G12" i="29" s="1"/>
  <c r="G17" i="29" s="1"/>
  <c r="C22" i="29" s="1"/>
</calcChain>
</file>

<file path=xl/comments1.xml><?xml version="1.0" encoding="utf-8"?>
<comments xmlns="http://schemas.openxmlformats.org/spreadsheetml/2006/main">
  <authors>
    <author>Author</author>
  </authors>
  <commentList>
    <comment ref="A6" authorId="0" shapeId="0">
      <text>
        <r>
          <rPr>
            <b/>
            <sz val="9"/>
            <color indexed="81"/>
            <rFont val="Tahoma"/>
            <family val="2"/>
          </rPr>
          <t>Author:</t>
        </r>
        <r>
          <rPr>
            <sz val="9"/>
            <color indexed="81"/>
            <rFont val="Tahoma"/>
            <family val="2"/>
          </rPr>
          <t xml:space="preserve">
Dummy s curve as weighting = 0% </t>
        </r>
      </text>
    </comment>
  </commentList>
</comments>
</file>

<file path=xl/sharedStrings.xml><?xml version="1.0" encoding="utf-8"?>
<sst xmlns="http://schemas.openxmlformats.org/spreadsheetml/2006/main" count="10464" uniqueCount="1413">
  <si>
    <t>Outage Month Query</t>
  </si>
  <si>
    <t>WASP Outage Key</t>
  </si>
  <si>
    <t>PROMS Request No</t>
  </si>
  <si>
    <t>Month</t>
  </si>
  <si>
    <t>Start Time</t>
  </si>
  <si>
    <t>End Time</t>
  </si>
  <si>
    <t>Duration (Min)</t>
  </si>
  <si>
    <t>Element ID</t>
  </si>
  <si>
    <t>Element Name</t>
  </si>
  <si>
    <t>Element Type</t>
  </si>
  <si>
    <t>Request Type</t>
  </si>
  <si>
    <t>Request Reason</t>
  </si>
  <si>
    <t>Request Instigator</t>
  </si>
  <si>
    <t>Out of Service</t>
  </si>
  <si>
    <t>Unserved MW Min</t>
  </si>
  <si>
    <t>System Minutes</t>
  </si>
  <si>
    <t>Comments</t>
  </si>
  <si>
    <t>CAPEX</t>
  </si>
  <si>
    <t>AER STPIS</t>
  </si>
  <si>
    <t>LOS Duration</t>
  </si>
  <si>
    <t>Feeder</t>
  </si>
  <si>
    <t xml:space="preserve">Fault               </t>
  </si>
  <si>
    <t>Yes</t>
  </si>
  <si>
    <t>No</t>
  </si>
  <si>
    <t>Undefined</t>
  </si>
  <si>
    <t xml:space="preserve">Transend            </t>
  </si>
  <si>
    <t>Transmission</t>
  </si>
  <si>
    <t>Fatigue</t>
  </si>
  <si>
    <t>Critical</t>
  </si>
  <si>
    <t xml:space="preserve">E0030   </t>
  </si>
  <si>
    <t>CS-KI-KR 110 kV Transmission Circuit (changed to E1955)</t>
  </si>
  <si>
    <t>Unknown</t>
  </si>
  <si>
    <t>Non-Critical</t>
  </si>
  <si>
    <t>Bus</t>
  </si>
  <si>
    <t>Human Error During Planned Work</t>
  </si>
  <si>
    <t xml:space="preserve">E0374   </t>
  </si>
  <si>
    <t>KI 110/11 kV T2 Transformer Circuit</t>
  </si>
  <si>
    <t>Transformer</t>
  </si>
  <si>
    <t>Ancillary Equipment Failure</t>
  </si>
  <si>
    <t>Mechanical Failure</t>
  </si>
  <si>
    <t xml:space="preserve">Generator Request   </t>
  </si>
  <si>
    <t xml:space="preserve">E0784   </t>
  </si>
  <si>
    <t>PL 22 kV B Bus</t>
  </si>
  <si>
    <t xml:space="preserve">E0720   </t>
  </si>
  <si>
    <t>FA-RB-QT 110 kV Transmission Circuit</t>
  </si>
  <si>
    <t>Adverse Weather</t>
  </si>
  <si>
    <t xml:space="preserve">E0402   </t>
  </si>
  <si>
    <t>BU-ST 110 kV Transmission Circuit</t>
  </si>
  <si>
    <t xml:space="preserve">E0779   </t>
  </si>
  <si>
    <t>PL 22 kV B2 Feeder Circuit</t>
  </si>
  <si>
    <t xml:space="preserve">E1068   </t>
  </si>
  <si>
    <t>GT-GC 220 kV Transmission Circuit</t>
  </si>
  <si>
    <t xml:space="preserve">Basslink            </t>
  </si>
  <si>
    <t>Generator</t>
  </si>
  <si>
    <t xml:space="preserve">E1702   </t>
  </si>
  <si>
    <t>TE 110 kV Bus SPS</t>
  </si>
  <si>
    <t>Switching Error</t>
  </si>
  <si>
    <t>Internal Fault</t>
  </si>
  <si>
    <t xml:space="preserve">E0274   </t>
  </si>
  <si>
    <t>PM-AV 110 kV Transmission Circuit</t>
  </si>
  <si>
    <t>Vegetation</t>
  </si>
  <si>
    <t xml:space="preserve">MI                  </t>
  </si>
  <si>
    <t xml:space="preserve">E0237   </t>
  </si>
  <si>
    <t>RI 11 kV Q3 Feeder Circuit</t>
  </si>
  <si>
    <t>Wildlife</t>
  </si>
  <si>
    <t>Poor Construction</t>
  </si>
  <si>
    <t xml:space="preserve">E0276   </t>
  </si>
  <si>
    <t>PM-AL 110 kV Transmission Circuit</t>
  </si>
  <si>
    <t xml:space="preserve">E0400   </t>
  </si>
  <si>
    <t>BU-HM 110 kV Transmission Circuit</t>
  </si>
  <si>
    <t xml:space="preserve">E0397   </t>
  </si>
  <si>
    <t>BU 220/110 kV T2 Transformer  Circuit</t>
  </si>
  <si>
    <t>Not in WASP</t>
  </si>
  <si>
    <t xml:space="preserve">E0318   </t>
  </si>
  <si>
    <t>BY 6.6 kV B Bus</t>
  </si>
  <si>
    <t>Protection Design / Calculations Incorrect</t>
  </si>
  <si>
    <t xml:space="preserve">E0293   </t>
  </si>
  <si>
    <t>AL 110/6.6 kV T1 Transformer Circuit</t>
  </si>
  <si>
    <t xml:space="preserve">E0721   </t>
  </si>
  <si>
    <t>QT-NT 110 kV Transmission Circuit</t>
  </si>
  <si>
    <t xml:space="preserve">E0406   </t>
  </si>
  <si>
    <t>FA-QU-SR-HM 110 kV Transmission Circuit</t>
  </si>
  <si>
    <t>Insulation Failure</t>
  </si>
  <si>
    <t xml:space="preserve">Jul 2012  </t>
  </si>
  <si>
    <t xml:space="preserve">E1616   </t>
  </si>
  <si>
    <t>HR 11 kV A Bus Circuit</t>
  </si>
  <si>
    <t xml:space="preserve">IR1217 Huon River customer lost supply for a planned outage with no notification.
</t>
  </si>
  <si>
    <t xml:space="preserve">Aug 2012  </t>
  </si>
  <si>
    <t xml:space="preserve">E0407   </t>
  </si>
  <si>
    <t>DB 110/22 kV T1 Transformer Circuit</t>
  </si>
  <si>
    <t xml:space="preserve">IR1159 DB T1 transformer circuit tripped with LOS at Derwent Bridge
</t>
  </si>
  <si>
    <t xml:space="preserve">Sep 2012  </t>
  </si>
  <si>
    <t xml:space="preserve">IR1169 Chapel Street feeders (2) tripped during protection testing.
</t>
  </si>
  <si>
    <t xml:space="preserve">E0115   </t>
  </si>
  <si>
    <t>CS 11 kV Q2 Feeder Circuit</t>
  </si>
  <si>
    <t xml:space="preserve">IR1167 Queenstown-Newton 110 kV transmission circuit tripped with loss of supply at Newton Substation.
</t>
  </si>
  <si>
    <t xml:space="preserve">E0191   </t>
  </si>
  <si>
    <t>LF-SO-TB 110 kV Transmission Circuit</t>
  </si>
  <si>
    <t xml:space="preserve">IR1168 LF-SO-TB 110kV transmission circuit was forced out due to insulator damage by shooting.
</t>
  </si>
  <si>
    <t xml:space="preserve">IR1113 Farrell-Rosebery-Queenstown 110kV transmission circuit tripped with loss of supply to West Coast.
</t>
  </si>
  <si>
    <t xml:space="preserve">Oct 2012  </t>
  </si>
  <si>
    <t xml:space="preserve">IR1171 PM-AV 110 kV transmission line circuit tripped due to incorrect VT selection during planned work. LOS at Avoca and St Marys.
</t>
  </si>
  <si>
    <t xml:space="preserve">E0538   </t>
  </si>
  <si>
    <t>SH-FA 1 220 kV Transmission Circuit</t>
  </si>
  <si>
    <t xml:space="preserve">Nov 2012  </t>
  </si>
  <si>
    <t xml:space="preserve">IR1176 LF-SO-TB 110 kV transmission circuit tripped with lightning in area.
</t>
  </si>
  <si>
    <t xml:space="preserve">IR1177 SH-FA 1 and 2 220 kV transmission circuits tripped due to lightning strike with loss of supply to West Coast.
</t>
  </si>
  <si>
    <t xml:space="preserve">E0857   </t>
  </si>
  <si>
    <t>RB 110/44 kV T2 Transformer Circuit</t>
  </si>
  <si>
    <t xml:space="preserve">IR1179 Rosebery T2 tripped possibly due to grading error with new T2 protection.
</t>
  </si>
  <si>
    <t xml:space="preserve">E0510   </t>
  </si>
  <si>
    <t>GT-CO 4 220 kV Transmission Circuit</t>
  </si>
  <si>
    <t xml:space="preserve">IR1180 George Town 220 kV Bus Bar tripped due to testing error
</t>
  </si>
  <si>
    <t xml:space="preserve">E0504   </t>
  </si>
  <si>
    <t>GT 220 kV B Bus</t>
  </si>
  <si>
    <t xml:space="preserve">E0470   </t>
  </si>
  <si>
    <t>KR 110/11 kV T1 Transformer Circuit</t>
  </si>
  <si>
    <t xml:space="preserve">IR1187 Knights Road transformer circuits tripped with loss of supply.
</t>
  </si>
  <si>
    <t xml:space="preserve">Force Majeure       </t>
  </si>
  <si>
    <t xml:space="preserve">Dec 2012  </t>
  </si>
  <si>
    <t xml:space="preserve">IR1194 Farrell-Rosebery-Queenstown 110 kV transmission circuit tripped - Suspected Lightning
</t>
  </si>
  <si>
    <t xml:space="preserve">IR1199 FA-RB-QT 110 kV transmission circuit tripped with Lightning in area.
</t>
  </si>
  <si>
    <t xml:space="preserve">E0785   </t>
  </si>
  <si>
    <t>QU 110/22 kV T1 Transformer Circuit</t>
  </si>
  <si>
    <t xml:space="preserve">IR1200 Que T1 transformer tripped
</t>
  </si>
  <si>
    <t xml:space="preserve">IR1201 LF-SO-TB 110 kV transmission circuit tripped with lightning in area
</t>
  </si>
  <si>
    <t xml:space="preserve">Feb 2013  </t>
  </si>
  <si>
    <t xml:space="preserve">E1878   </t>
  </si>
  <si>
    <t>SL 110/22 kV T1 Transformer Circuit</t>
  </si>
  <si>
    <t xml:space="preserve">IR1215 St Leonards T1 and T2 transformer circuits tripped folllowing a feeder fault due to a protection grading issue..
</t>
  </si>
  <si>
    <t xml:space="preserve">Mar 2013  </t>
  </si>
  <si>
    <t xml:space="preserve">IR1233 FA-QU-SR-HM 110 kV line tripped due to lightning.
</t>
  </si>
  <si>
    <t xml:space="preserve">IR1260 QT-NT 110 kV transmission circuit tripped during work for new Newton T2 circuit.
</t>
  </si>
  <si>
    <t xml:space="preserve">Apr 2013  </t>
  </si>
  <si>
    <t xml:space="preserve">E0233   </t>
  </si>
  <si>
    <t>RI 11 kV D3 Feeder Circuit</t>
  </si>
  <si>
    <t xml:space="preserve">IR1300 LF-SO-TB 110 kV transmission line circuit tripped due to broken conductor at a time of severe winds
</t>
  </si>
  <si>
    <t xml:space="preserve">May 2013  </t>
  </si>
  <si>
    <t xml:space="preserve">IR1301 Derwent Bridge 110/22 kV T1 transformer circuit tripped following a feeder fault due to a protection grading issue.
</t>
  </si>
  <si>
    <t xml:space="preserve">E0792   </t>
  </si>
  <si>
    <t>QT 110 kV Bus</t>
  </si>
  <si>
    <t xml:space="preserve">IR1302 Queenstown 110 kV A Bus tripped due to incorrect protection settings at QT after an inter-trip caused by incorrect isolation for planned work at Newton.
</t>
  </si>
  <si>
    <t xml:space="preserve">E0234   </t>
  </si>
  <si>
    <t>RI 11 kV E3 Feeder Circuit</t>
  </si>
  <si>
    <t xml:space="preserve">IR1304 Risdon E352 feeder tripped due to error during planned work on SCADA. The consequent overload of customer plant caused a loss of supply.
</t>
  </si>
  <si>
    <t xml:space="preserve">Jun 2013  </t>
  </si>
  <si>
    <t xml:space="preserve">IR1334 FA-QU-SR-HM 110 kV transmission circuit tripped due to failed insulator.
</t>
  </si>
  <si>
    <t>IR1335 Arthurs Lake T1 tripped during testing of Hydro pump circuit. T1 was out of service at the time on PROMS 123203.
marked in service due to cct being oos at the time</t>
  </si>
  <si>
    <t xml:space="preserve">Jul 2013  </t>
  </si>
  <si>
    <t xml:space="preserve">IR1342 Mornington 33kV D252 tripped due to equipment failure, with smoke causing forced outage of 33 kV A and B buses.
33kV B Bus energised at 1941. Howrah Zone energised at 1952. Cambridge Zone backfed by Aurora at 1958. Fire Brigade have left site.  </t>
  </si>
  <si>
    <t xml:space="preserve">E1782   </t>
  </si>
  <si>
    <t>MT 33 kV A Bus</t>
  </si>
  <si>
    <t xml:space="preserve">Aug 2013  </t>
  </si>
  <si>
    <t xml:space="preserve">IR22 Derwent Bridge T1 transformer circuit tripped due to a protection grading issue following a feeder fault.
</t>
  </si>
  <si>
    <t xml:space="preserve">IR26 QT-NT 110 kV transmission circuit tripped with lightning in area.
</t>
  </si>
  <si>
    <t xml:space="preserve">IR30 DB T1 transformer circuit tripped following a feeder fault due to SEF protection being out of service.
</t>
  </si>
  <si>
    <t xml:space="preserve">Sep 2013  </t>
  </si>
  <si>
    <t xml:space="preserve">IR1430 RB T1 and FA-RB-QT 110 kV circuits tripped following a human error during planned maintenance work, with loss of supply at Rosebery, Queenstown and Newton.
</t>
  </si>
  <si>
    <t xml:space="preserve">Oct 2013  </t>
  </si>
  <si>
    <t xml:space="preserve">IR1449 FA-JB 220 kV and FA-RB-QT 110 kV transmission circuits tripped with LOS at Queenstown and Newton, suspect lightning.
</t>
  </si>
  <si>
    <t xml:space="preserve">IR1451 FA-RB-QT 110 kV transmission circuit tripped due to lightning with LOS at Queenstown.
</t>
  </si>
  <si>
    <t xml:space="preserve">E0169   </t>
  </si>
  <si>
    <t>TU-BG-DB 110 kV Transmission Circuit</t>
  </si>
  <si>
    <t xml:space="preserve">E0098   </t>
  </si>
  <si>
    <t>CS 11 kV B Bus</t>
  </si>
  <si>
    <t xml:space="preserve">IR1484 Chapel St 11 kV B Bus tripped during planned work due to an incorrect CB status indication caused by an internal wiring failure.
</t>
  </si>
  <si>
    <t xml:space="preserve">Dec 2013  </t>
  </si>
  <si>
    <t>Protection &amp; Control Device</t>
  </si>
  <si>
    <t xml:space="preserve">IR1532 Boyer 6.6 kV B Bus tripped due to a protection mal-operation following a feedr fault.
</t>
  </si>
  <si>
    <t xml:space="preserve">Jan 2014  </t>
  </si>
  <si>
    <t xml:space="preserve">E0154   </t>
  </si>
  <si>
    <t>MB 110/22 kV T4 Transformer Circuit</t>
  </si>
  <si>
    <t xml:space="preserve">IR1556 Meadowbank T4 transformer circuit tripped due to incorrect isolation during planned work.
</t>
  </si>
  <si>
    <t xml:space="preserve">Feb 2014  </t>
  </si>
  <si>
    <t xml:space="preserve">IR1571 LF-SO-TB 110 kV transmission circuit tripped with lightning in area.
</t>
  </si>
  <si>
    <t xml:space="preserve">IR1587 FA-RB-QT tripped and autoreclosed with lightning in area, and as a consequence feeders at Newton and Queenstown tripped with loss of supply at Queenstown.
</t>
  </si>
  <si>
    <t>IR1596 Trasnsient fault on TU-LE-WA 1 caused PM-AL and TU-LE-WA 1 transmission circuits to trip. Due to protection mal-operation following there was a loss of supply at Arthurs Lake.
LOS at Arthurs Lake due to protection settings issue</t>
  </si>
  <si>
    <t xml:space="preserve">Mar 2014  </t>
  </si>
  <si>
    <t xml:space="preserve">E0317   </t>
  </si>
  <si>
    <t>BY 6.6 kV A3 Feeder Circuit</t>
  </si>
  <si>
    <t xml:space="preserve">IR1597 Boyer 6.6 kV A352 feeder circuit was opened when on load due to a switching error.
</t>
  </si>
  <si>
    <t xml:space="preserve">Jun 2014  </t>
  </si>
  <si>
    <t xml:space="preserve">IR1634 FA-RB-QT 110 kV and FA-JB 220 kV transmission circuits tripped with lightning in the vicinity with loss of supply at Queenstown and Newton.
</t>
  </si>
  <si>
    <t xml:space="preserve">Jul 2014  </t>
  </si>
  <si>
    <t xml:space="preserve">E1941   </t>
  </si>
  <si>
    <t>NT 110/11 kV T2 Transformer Circuit</t>
  </si>
  <si>
    <t xml:space="preserve">IR1637 Newton T2 transformer circuit tripped due to a faulty tap changer with loss of supply to Newton Pumps.
</t>
  </si>
  <si>
    <t xml:space="preserve">IR1640 FA-RB-QT 110 kV transmission circuit tripped and automatically reclosed affecting CMT and Lake Margaret generation.
</t>
  </si>
  <si>
    <t xml:space="preserve">E1614   </t>
  </si>
  <si>
    <t>KR-HR-KE 110 kV Transmission Circuit</t>
  </si>
  <si>
    <t>IR1641 KR-HR-KE 110 kV transmission circuit tripped due to a broken conductor on the HR tee section.
note that HuonRiver is not included in system minutes calc as the non prescribed Tee sectionto HR caused the fault.</t>
  </si>
  <si>
    <t>IR1643 George Town circuits tripped during planned protection work.
GT-TV 2 out of service on PROMS at time of trip</t>
  </si>
  <si>
    <t xml:space="preserve">E0484   </t>
  </si>
  <si>
    <t>GT 110/22 kV T5 Transformer Circuit</t>
  </si>
  <si>
    <t xml:space="preserve">Oct 2014  </t>
  </si>
  <si>
    <t xml:space="preserve">IR1656 FA-RB-QT 110 kV transmission circuit tripped and reclosed with lightning in the vicinity with loss of supply at Queenstown due under frequency protection operation.
</t>
  </si>
  <si>
    <t xml:space="preserve">Apr 2015  </t>
  </si>
  <si>
    <t xml:space="preserve">IR1688 Meadowbank busbar tripped due to incorrect protection isolation during testing.
</t>
  </si>
  <si>
    <t xml:space="preserve">E0153   </t>
  </si>
  <si>
    <t>MB 110 kV Bus</t>
  </si>
  <si>
    <t xml:space="preserve">May 2015  </t>
  </si>
  <si>
    <t xml:space="preserve">E0298   </t>
  </si>
  <si>
    <t>AV-SM 110 kV Transmission Circuit</t>
  </si>
  <si>
    <t xml:space="preserve">IR? AV-SM 110 transmission circuit tripped during severe weather due to windborne bark.
</t>
  </si>
  <si>
    <t xml:space="preserve">IR1695 FA-RB-QT 110 kV transmission circuit tripped with loss of supply at Queenstown and Newton substations.
</t>
  </si>
  <si>
    <t xml:space="preserve">IR1697 GT-CO 4 220 kV transmission circuit tripped due to switching error during planned work.
</t>
  </si>
  <si>
    <t xml:space="preserve">Jun 2015  </t>
  </si>
  <si>
    <t xml:space="preserve">IR1699 FA-QU-SR-HM 110 kV transmission circuit tripped due to ice loading.
</t>
  </si>
  <si>
    <t xml:space="preserve">Jul 2015  </t>
  </si>
  <si>
    <t xml:space="preserve">E0678   </t>
  </si>
  <si>
    <t>TR 110 kV D Bus</t>
  </si>
  <si>
    <t xml:space="preserve">IR2078 Trevallyn 22 kV D Bus was being fed by a Mowbray super feeder when the feeder tripped on directional over current causing loss of supply.
</t>
  </si>
  <si>
    <t xml:space="preserve">Sep 2015  </t>
  </si>
  <si>
    <t xml:space="preserve">E1653   </t>
  </si>
  <si>
    <t>EL 110/11 kV T2 Transformer Circuit</t>
  </si>
  <si>
    <t xml:space="preserve">IIR 1711 Electrona T2 was tripped while removing a bird nest from conservator tank 
</t>
  </si>
  <si>
    <t xml:space="preserve">E1065   </t>
  </si>
  <si>
    <t>QU 22 kV A2 Feeder Circuit</t>
  </si>
  <si>
    <t xml:space="preserve">IR1272 Que Substation incomer breaker A552 tripped during inclement weather.
</t>
  </si>
  <si>
    <t xml:space="preserve">Oct 2015  </t>
  </si>
  <si>
    <t xml:space="preserve">IR2089 BU-HM 110 kV transmission circuit tripped due to unknown cause.
</t>
  </si>
  <si>
    <t xml:space="preserve">Nov 2015  </t>
  </si>
  <si>
    <t xml:space="preserve">IR2092 BU-HM 110 kV transmission circuit tripped due to unknown cause, with loss of supply to Surrey Hills Chip Mill.
</t>
  </si>
  <si>
    <t xml:space="preserve">E0101   </t>
  </si>
  <si>
    <t>CS 11 kV C Bus</t>
  </si>
  <si>
    <t xml:space="preserve">IR2093 Chapel Street 11kV C Bus tripped during planned testing work, with loss of supply to DNSP.
</t>
  </si>
  <si>
    <t xml:space="preserve">IR2094 TU-DB-BG 110 kV transmission circuit tripped due to tree on line with loss of supply at Derwent Bridge.
</t>
  </si>
  <si>
    <t xml:space="preserve">Jan 2016  </t>
  </si>
  <si>
    <t xml:space="preserve">IR2106 BU-HM 110 kV transmission circuit tripped with lightning in area.
</t>
  </si>
  <si>
    <t xml:space="preserve">Apr 2016  </t>
  </si>
  <si>
    <t xml:space="preserve">IR2125 Derwent Bridge 110/22 kV T1 transformer circuit tripped due to incorrect protection settings.
</t>
  </si>
  <si>
    <t xml:space="preserve">May 2016  </t>
  </si>
  <si>
    <t xml:space="preserve">IR2134 BU-HM 110 kV transmission circuit tripped due to equipment failure and locked out.
</t>
  </si>
  <si>
    <t>LOS &gt; X</t>
  </si>
  <si>
    <t>X=</t>
  </si>
  <si>
    <t>LOS &gt; Y</t>
  </si>
  <si>
    <t>Grand Total</t>
  </si>
  <si>
    <t>Data</t>
  </si>
  <si>
    <t xml:space="preserve">Jul 2016  </t>
  </si>
  <si>
    <t xml:space="preserve">Aug 2016  </t>
  </si>
  <si>
    <t xml:space="preserve">IR2148 FA-QU-SR-HM 110 kV transmission circuit tripped and auto reclosed, with LOS at Que and savage River.
</t>
  </si>
  <si>
    <t xml:space="preserve">Sep 2016  </t>
  </si>
  <si>
    <t xml:space="preserve">IR2151 Mornington 33 kV Bus tripped during planned work for protection testing.
</t>
  </si>
  <si>
    <t xml:space="preserve">Nov 2016  </t>
  </si>
  <si>
    <t xml:space="preserve">Dec 2016  </t>
  </si>
  <si>
    <t xml:space="preserve">E0409   </t>
  </si>
  <si>
    <t>SH-CE 220 kV Transmission Circuit</t>
  </si>
  <si>
    <t>System Condition</t>
  </si>
  <si>
    <t xml:space="preserve">IR2163 SH-CE, SH-WI,SH-LE,SH-FI 220 kV and SH-DG 110 kV transmission circuit tripped due to backup NCSPS action following attempted restoration of SH-GT 2. UFLS action then followed, with 163 MW load shedding to Nyrstar and BBA MIs.
</t>
  </si>
  <si>
    <t>Notes</t>
  </si>
  <si>
    <t>Threshold X, Y =</t>
  </si>
  <si>
    <t>Events</t>
  </si>
  <si>
    <t xml:space="preserve">Jan 2017  </t>
  </si>
  <si>
    <t xml:space="preserve">E1565   </t>
  </si>
  <si>
    <t>BP-SB-ST 110 kV Transmission Circuit</t>
  </si>
  <si>
    <t xml:space="preserve">Feb 2017  </t>
  </si>
  <si>
    <t xml:space="preserve">E1955   </t>
  </si>
  <si>
    <t>CS-KI-KR 110 kV Transmission Circuit</t>
  </si>
  <si>
    <t xml:space="preserve">Mar 2017  </t>
  </si>
  <si>
    <t xml:space="preserve">IR2172 Que T1 110/22 kV transformer tripped due to protection relay mal-operation.
</t>
  </si>
  <si>
    <t xml:space="preserve">E1852   </t>
  </si>
  <si>
    <t>KI 110/33 kV T4 Transformer Circuit</t>
  </si>
  <si>
    <t xml:space="preserve">E0505   </t>
  </si>
  <si>
    <t>GT 220 kV C2 Capacitor Circuit</t>
  </si>
  <si>
    <t>Capacitor</t>
  </si>
  <si>
    <t xml:space="preserve">E1497   </t>
  </si>
  <si>
    <t>NW-SD 110 kV Transmission Circuit</t>
  </si>
  <si>
    <t xml:space="preserve">E1424   </t>
  </si>
  <si>
    <t>HA 110/22 kV T4 Transformer Circuit</t>
  </si>
  <si>
    <t xml:space="preserve">Apr 2017  </t>
  </si>
  <si>
    <t xml:space="preserve">E0322   </t>
  </si>
  <si>
    <t>BY 6.6 kV D3 Feeder Circuit</t>
  </si>
  <si>
    <t xml:space="preserve">E1755   </t>
  </si>
  <si>
    <t>RI 110 kV C3 Capacitor Circuit</t>
  </si>
  <si>
    <t xml:space="preserve">E0291   </t>
  </si>
  <si>
    <t>PM-SH 220 kV Transmission Circuit</t>
  </si>
  <si>
    <t xml:space="preserve">May 2017  </t>
  </si>
  <si>
    <t xml:space="preserve">E1734   </t>
  </si>
  <si>
    <t>GT-TV 3 220 kV Transmission Circuit</t>
  </si>
  <si>
    <t xml:space="preserve">Jun 2017  </t>
  </si>
  <si>
    <t xml:space="preserve">DNSP                </t>
  </si>
  <si>
    <t xml:space="preserve">IR2191 KR-HR-KE 110 kV transmission circuit tripped due to bark on line.
</t>
  </si>
  <si>
    <t xml:space="preserve">E0001   </t>
  </si>
  <si>
    <t>WA-BW 110 kV Transmission Circuit</t>
  </si>
  <si>
    <t xml:space="preserve">E1072   </t>
  </si>
  <si>
    <t>LF-RI 2 110 kV Transmission Circuit</t>
  </si>
  <si>
    <t xml:space="preserve">E1652   </t>
  </si>
  <si>
    <t>EL 110/11 kV T1 Transformer Circuit</t>
  </si>
  <si>
    <t>SD</t>
  </si>
  <si>
    <t>Performance Targets</t>
  </si>
  <si>
    <t>Graph start</t>
  </si>
  <si>
    <t>Collar</t>
  </si>
  <si>
    <t>Target</t>
  </si>
  <si>
    <t>Cap</t>
  </si>
  <si>
    <t>Graph end</t>
  </si>
  <si>
    <t>Mean</t>
  </si>
  <si>
    <t>Sfactor</t>
  </si>
  <si>
    <t>S Factor</t>
  </si>
  <si>
    <t>slope</t>
  </si>
  <si>
    <t>SUM</t>
  </si>
  <si>
    <t>&gt; 0.40 system minutes</t>
  </si>
  <si>
    <t>S Curve</t>
  </si>
  <si>
    <t>intercept</t>
  </si>
  <si>
    <t>TasNetworks Loss of supply event frequency: &gt; x, y system minutes</t>
  </si>
  <si>
    <t>&gt; 0.05 system minutes</t>
  </si>
  <si>
    <t>Average of LOS Duration</t>
  </si>
  <si>
    <t>minutes</t>
  </si>
  <si>
    <t>AOD average outage duration</t>
  </si>
  <si>
    <t>Fault outage rate lines</t>
  </si>
  <si>
    <t>Fault outage rate transformer</t>
  </si>
  <si>
    <t>Fault outage rate reactive plant</t>
  </si>
  <si>
    <t>FaOR fault outage rate</t>
  </si>
  <si>
    <t>ForcedOR fault outage rate</t>
  </si>
  <si>
    <t>Forced outage rate lines</t>
  </si>
  <si>
    <t>Forced outage rate transformer</t>
  </si>
  <si>
    <t>Forced outage rate reactive plant</t>
  </si>
  <si>
    <t>Material failure of SCADA</t>
  </si>
  <si>
    <t>Proper Operation of Equipment</t>
  </si>
  <si>
    <t>Failure of protection system</t>
  </si>
  <si>
    <t>Results</t>
  </si>
  <si>
    <t>Incorrect operational isolation</t>
  </si>
  <si>
    <t>Total (Planned + Unplanned)</t>
  </si>
  <si>
    <t>(a)</t>
  </si>
  <si>
    <t>Planned</t>
  </si>
  <si>
    <t>(b)</t>
  </si>
  <si>
    <t>Unplanned</t>
  </si>
  <si>
    <t>Regulatory Period</t>
  </si>
  <si>
    <t>(RP)</t>
  </si>
  <si>
    <t>(a) + (b)</t>
  </si>
  <si>
    <t>(d)</t>
  </si>
  <si>
    <t>Capped unplanned count</t>
  </si>
  <si>
    <t>Min of Raw Unplanned or 0.17 x (M)</t>
  </si>
  <si>
    <t>Adjusted performance count</t>
  </si>
  <si>
    <t>planned + capped unplanned</t>
  </si>
  <si>
    <t>(e)</t>
  </si>
  <si>
    <t>RP 2009-14</t>
  </si>
  <si>
    <t>RP 2014-19</t>
  </si>
  <si>
    <t>Max</t>
  </si>
  <si>
    <t>Min</t>
  </si>
  <si>
    <t>Past submissions</t>
  </si>
  <si>
    <t>Average of 5 median</t>
  </si>
  <si>
    <t>Unplanned outage event limit (0.17 * M) =</t>
  </si>
  <si>
    <t>Dollars per Dispatch Interval ($/DI) =</t>
  </si>
  <si>
    <t>MAR =</t>
  </si>
  <si>
    <t>M =</t>
  </si>
  <si>
    <t>T =</t>
  </si>
  <si>
    <t>HV Equipment Maintenance</t>
  </si>
  <si>
    <t>GT-TV 1 110 kV Transmission Circuit</t>
  </si>
  <si>
    <t xml:space="preserve">E1810   </t>
  </si>
  <si>
    <t>Transfer Disconnector</t>
  </si>
  <si>
    <t>Secondary Equipment Maintenance</t>
  </si>
  <si>
    <t>BU-PL 110 kV Transmission Circuit</t>
  </si>
  <si>
    <t xml:space="preserve">E0401   </t>
  </si>
  <si>
    <t>Isolation Points:Open and isolateWorkPlanned:Ensure loads are under T1 ratings before opening  Top up SF6 on B552 CB</t>
  </si>
  <si>
    <t xml:space="preserve">Forced              </t>
  </si>
  <si>
    <t>marked in service due to duplicate fault         Isolation Points:Open, isolate and earthWorkPlanned:  patrol and possible repair required following successive trips and failed reclose.</t>
  </si>
  <si>
    <t>HV Equipment Commissioning</t>
  </si>
  <si>
    <t>WA-LF 1 220 kV Transmission Circuit</t>
  </si>
  <si>
    <t xml:space="preserve">E1735   </t>
  </si>
  <si>
    <t>Not In Wasp</t>
  </si>
  <si>
    <t>WA-LF 2 220 kV Transmission Circuit</t>
  </si>
  <si>
    <t xml:space="preserve">E1736   </t>
  </si>
  <si>
    <t>Isolation Points:Open, isolate and earthWorkPlanned:  Investigate cause of unbalance alarms.</t>
  </si>
  <si>
    <t>BU 110 kV C1 Capacitor Circuit</t>
  </si>
  <si>
    <t xml:space="preserve">E1392   </t>
  </si>
  <si>
    <t>LI-WA-PM 1 220 kV Transmission Circuit</t>
  </si>
  <si>
    <t xml:space="preserve">E1723   </t>
  </si>
  <si>
    <t>Station Service Transformer</t>
  </si>
  <si>
    <t>GT 110/22 kV T4 Transformer Circuit</t>
  </si>
  <si>
    <t xml:space="preserve">E0483   </t>
  </si>
  <si>
    <t>LI 220 kV B Bus</t>
  </si>
  <si>
    <t xml:space="preserve">E0246   </t>
  </si>
  <si>
    <t>PO-PM 2 110 kV Transmission Circuit</t>
  </si>
  <si>
    <t xml:space="preserve">E0290   </t>
  </si>
  <si>
    <t>LI 220 kV A Bus</t>
  </si>
  <si>
    <t xml:space="preserve">E0247   </t>
  </si>
  <si>
    <t>Circuit Breaker</t>
  </si>
  <si>
    <t>QT 11 kV F2 Feeder Circuit</t>
  </si>
  <si>
    <t xml:space="preserve">E0806   </t>
  </si>
  <si>
    <t>QT 11 kV G2 Feeder Circuit</t>
  </si>
  <si>
    <t xml:space="preserve">E0807   </t>
  </si>
  <si>
    <t>Isolation Points:Open onlyWorkPlanned:Open 11 kV CB's F252 and G252 during Hydro Tasmania Lake Margaret PS - CMT mine islanding tests John Wakefield (0448602558) from CMT will advise Tasnetworks control room prior to opening CMT Feeder #1 and #2 at CMT substation CMT and Generators will be disconnected from the network, opening of 11 kV Feeder Circuit Breakers F252 and G252 will avoid any possibility of CMT reclosing onto network unsynchronizedCMT John Wakefield (0448602558) will confirm completion of tests and confirm condition at CMT substationCMT will request re energising of Feeders #1 and #2, they will take up load from the network and then Lake Margaret Power Station will be re sychronised to the system  Open 11 kV CB's F252 and G252 during Hydro Tasmania Lake Margaret PS - CMT mine islanding tests John Wakefield (0448602558) from CMT will advise Tasnetworks control room prior to opening CMT Feeder #1 and #2 at CMT substation As the load will be disconnected from the network , opening of 11 kV Feeder Circuit Breakers F252 and G252 will avoid any possibility of CMT reclosing onto network unsynchronizedCMT will confirm at completion of tests Following completion of tests, CMT will request re energising of Feeders #1 and #2, they will take up load from the network and then Lake Margaret Power Station will be re sychronised to the system</t>
  </si>
  <si>
    <t>Secondary Equipment Commissioning</t>
  </si>
  <si>
    <t>LF-MT-RK 1 110 kV Transmission Circuit</t>
  </si>
  <si>
    <t xml:space="preserve">E1762   </t>
  </si>
  <si>
    <t>GO-CS 1 220 kV Transmission Circuit</t>
  </si>
  <si>
    <t xml:space="preserve">E0028   </t>
  </si>
  <si>
    <t>LI-CL-RE-CS 1 220 kV Transmission Circuit</t>
  </si>
  <si>
    <t xml:space="preserve">E1958   </t>
  </si>
  <si>
    <t>GT-CO 5 220 kV Transmission Circuit</t>
  </si>
  <si>
    <t xml:space="preserve">E0511   </t>
  </si>
  <si>
    <t>SH-GT 2 220 kV Transmission Circuit</t>
  </si>
  <si>
    <t xml:space="preserve">E0516   </t>
  </si>
  <si>
    <t>Isolation Points:Switch auto reclose as requestedWorkPlanned:Project ID : 1899 - TL - Preventive - 110kV Cond and Assemblies - Assembly Replacement    Auto reclose out of service as required for "Ground Profiling work" and "towers strengthening works" at various locations on the Palmerston - Avoca 110 kV T/L.Work to be undertaken as weather conditions allow access.</t>
  </si>
  <si>
    <t>TU-LE-WA 1 110 kV Transmission Circuit</t>
  </si>
  <si>
    <t xml:space="preserve">E1957   </t>
  </si>
  <si>
    <t>SH-GT 1 220 kV Transmission Circuit</t>
  </si>
  <si>
    <t xml:space="preserve">E0515   </t>
  </si>
  <si>
    <t>GT-SW 110 kV Transmission Circuit</t>
  </si>
  <si>
    <t xml:space="preserve">E0512   </t>
  </si>
  <si>
    <t xml:space="preserve">Isolation Points:Switch auto reclose as requestedWorkPlanned:  Insulators - install missing split pin </t>
  </si>
  <si>
    <t>NW-SD-DE 110 kV Transmission Circuit</t>
  </si>
  <si>
    <t xml:space="preserve">E1635   </t>
  </si>
  <si>
    <t>ZZ-E0720</t>
  </si>
  <si>
    <t>Isolation Points:Switch auto reclose as requestedWorkPlanned:Project ID : 1937 - TL - Preventive - 220kV Insulators - Insulator/Hardware Replacement    "Live Line" Insulator replacement T122 on the Sheffield - George Town Transmission Lines</t>
  </si>
  <si>
    <t>NN-CR 110 kV Transmission Circuit</t>
  </si>
  <si>
    <t xml:space="preserve">E1021   </t>
  </si>
  <si>
    <t>HA-GT 2 220 kV Transmission Circuit</t>
  </si>
  <si>
    <t xml:space="preserve">E0438   </t>
  </si>
  <si>
    <t>GO-CS 2 220 kV Transmission Circuit</t>
  </si>
  <si>
    <t xml:space="preserve">E0243   </t>
  </si>
  <si>
    <t>LF-MT-RK 2 110 kV Transmission Circuit</t>
  </si>
  <si>
    <t xml:space="preserve">E1763   </t>
  </si>
  <si>
    <t>FA-RC 2 220 kV Transmission Circuit</t>
  </si>
  <si>
    <t xml:space="preserve">E0717   </t>
  </si>
  <si>
    <t>Bus Coupler</t>
  </si>
  <si>
    <t>FA-JB 220 kV Transmission Circuit</t>
  </si>
  <si>
    <t xml:space="preserve">E0715   </t>
  </si>
  <si>
    <t>LI-CS 2 220 kV Transmission Circuit</t>
  </si>
  <si>
    <t xml:space="preserve">E0026   </t>
  </si>
  <si>
    <t>HA-GT 1 220 kV Transmission Circuit</t>
  </si>
  <si>
    <t xml:space="preserve">E0437   </t>
  </si>
  <si>
    <t>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t>
  </si>
  <si>
    <t>Isolation Points:Open onlyWorkPlanned:Project ID : 6536 - Newton - Queenstown security upgrade construction    Open off on request 11 kV Feeder F252 (CMT #1) during testing of temporary generation.In preparation for FA-RB-QT outage 03 JuneConfirm Hydro Lake Margaret generation is shut down prior to opening F252</t>
  </si>
  <si>
    <t xml:space="preserve">Isolation Points:Open, isolate and earthWorkPlanned:  Hadspen Q196 CT Oil Leak </t>
  </si>
  <si>
    <t>WY-CA 220 kV Transmission Circuit</t>
  </si>
  <si>
    <t xml:space="preserve">E0953   </t>
  </si>
  <si>
    <t>LI-WY 220 kV Transmission Circuit</t>
  </si>
  <si>
    <t xml:space="preserve">E0250   </t>
  </si>
  <si>
    <t>NH 11 kV F2 Feeder Circuit</t>
  </si>
  <si>
    <t xml:space="preserve">E0738   </t>
  </si>
  <si>
    <t xml:space="preserve">Isolation Points:Open and isolateWorkPlanned: </t>
  </si>
  <si>
    <t>Isolation Points:Open and isolateWorkPlanned:  Open and Isolate 110/11kV TF T4 &amp; 11kV "D" Bus for racking out of D597 and D897 for Inspection.</t>
  </si>
  <si>
    <t>WV 11 kV D Bus</t>
  </si>
  <si>
    <t xml:space="preserve">E1572   </t>
  </si>
  <si>
    <t>WV 110/11 kV T4 Transformer Circuit</t>
  </si>
  <si>
    <t xml:space="preserve">E0630   </t>
  </si>
  <si>
    <t>Isolation Points:Open onlyWorkPlanned:Hydro requested outage - Modification to F11B protection at Poatina Power Station  Hydro requested outageModification to F11B protection at Poatina Power Station requiring isolation of a DC circuit K3 - K4.</t>
  </si>
  <si>
    <t>PO-PM 6 220 kV Transmission Circuit</t>
  </si>
  <si>
    <t xml:space="preserve">E0268   </t>
  </si>
  <si>
    <t>MR-DE 110 kV Transmission Circuit</t>
  </si>
  <si>
    <t xml:space="preserve">E1927   </t>
  </si>
  <si>
    <t>RI 110 kV C1 Capacitor Circuit</t>
  </si>
  <si>
    <t xml:space="preserve">E0208   </t>
  </si>
  <si>
    <t>Isolation Points:Open, isolate and earthWorkPlanned:Replacement of failed 220/110 kV Transformer T2 winding temperature deviceTransformer CAS in service  Replacement of failed 220/110 kV Transformer T2 winding temperature deviceTransformer CAS in service</t>
  </si>
  <si>
    <t>FA 220/110 kV T2 Transformer Circuit</t>
  </si>
  <si>
    <t xml:space="preserve">E0705   </t>
  </si>
  <si>
    <t>CR 110/33 kV T4 Transformer Circuit</t>
  </si>
  <si>
    <t xml:space="preserve">E0068   </t>
  </si>
  <si>
    <t>GT-TE 2 110 kV Transmission Circuit</t>
  </si>
  <si>
    <t xml:space="preserve">E0514   </t>
  </si>
  <si>
    <t xml:space="preserve">marked in service due to duplicate fault     vIsolation Points:Open, isolate and earthWorkPlanned:  T4 Diff Trip </t>
  </si>
  <si>
    <t>UL-EB 110 kV Transmission Circuit</t>
  </si>
  <si>
    <t xml:space="preserve">E0587   </t>
  </si>
  <si>
    <t>NW 110/22 kV T2 Transformer Circuit</t>
  </si>
  <si>
    <t xml:space="preserve">E0752   </t>
  </si>
  <si>
    <t>GT-TE 1 110 kV Transmission Circuit</t>
  </si>
  <si>
    <t xml:space="preserve">E0513   </t>
  </si>
  <si>
    <t>MB 22 kV B2 Feeder Circuit</t>
  </si>
  <si>
    <t xml:space="preserve">E0157   </t>
  </si>
  <si>
    <t xml:space="preserve">Isolation Points:Open onlyWorkPlanned:  Grange Resources 22kV B252 &amp; J252 Tripped at the same time - customer inter-triped both CB when shunt relay operated on customer side. Sheldon Townsend (Grange Resources) will request a close on the thursday the 4th </t>
  </si>
  <si>
    <t>PL 22 kV J2 Feeder Circuit</t>
  </si>
  <si>
    <t xml:space="preserve">E1518   </t>
  </si>
  <si>
    <t>FA-TI 220 kV Transmission Circuit</t>
  </si>
  <si>
    <t xml:space="preserve">E0714   </t>
  </si>
  <si>
    <t>SR 110/22 kV T2 Transformer Circuit</t>
  </si>
  <si>
    <t xml:space="preserve">E0877   </t>
  </si>
  <si>
    <t>SR 110/22 kV T3 Transformer Circuit</t>
  </si>
  <si>
    <t xml:space="preserve">E0878   </t>
  </si>
  <si>
    <t xml:space="preserve">NEMMCO              </t>
  </si>
  <si>
    <t xml:space="preserve">Isolation Points:Open and isolateWorkPlanned:  44kV CB B552 LOW SF6 reading indicates it may be close to Lock-out. B552 opened in preparation for re-gassing. </t>
  </si>
  <si>
    <t>KR 110/11 kV T2 Transformer Circuit</t>
  </si>
  <si>
    <t xml:space="preserve">E0471   </t>
  </si>
  <si>
    <t>PO-PM 4 220 kV Transmission Circuit</t>
  </si>
  <si>
    <t xml:space="preserve">E0263   </t>
  </si>
  <si>
    <t xml:space="preserve">Generator Shared    </t>
  </si>
  <si>
    <t>MT 110/33 kV T1 Transformer</t>
  </si>
  <si>
    <t xml:space="preserve">E1770   </t>
  </si>
  <si>
    <t>PL 110/22 kV T2 Transformer Circuit</t>
  </si>
  <si>
    <t xml:space="preserve">E0777   </t>
  </si>
  <si>
    <t>PL 110/22 kV T1 Transformer Circuit</t>
  </si>
  <si>
    <t xml:space="preserve">E0776   </t>
  </si>
  <si>
    <t>Isolation Points:Open onlyWorkPlanned:  A752B has Low Air pressure due to air system failure. To avoid lockout making CB inoperable A752B needs to be open</t>
  </si>
  <si>
    <t>FA 220 kV A7B Bus Coupler Circuit</t>
  </si>
  <si>
    <t xml:space="preserve">E0713   </t>
  </si>
  <si>
    <t>marked in service due to fault duplicate    Isolation Points:Open onlyWorkPlanned:  Investigate and restore to service GT-GC 220kC line after trip.</t>
  </si>
  <si>
    <t>marked in service due to duplicate     Isolation Points:Open, isolate and earthWorkPlanned:  Investigate trip of  110 kV Capacitor C3 C652</t>
  </si>
  <si>
    <t>Isolation Points:Nil primary isolationWorkPlanned:  Aero Power inserting shunts on Transmission line between towers 30-31, 54-55 and 130-131</t>
  </si>
  <si>
    <t>NW-SL 110 kV Transmission Circuit</t>
  </si>
  <si>
    <t xml:space="preserve">E1870   </t>
  </si>
  <si>
    <t xml:space="preserve">IR2179 Boyer D352 circuit breaker tripped due to operational error causing loss of supply.
</t>
  </si>
  <si>
    <t>BY 6.6 kV F3 Feeder Circuit</t>
  </si>
  <si>
    <t xml:space="preserve">E0326   </t>
  </si>
  <si>
    <t>TR 110 kV L4 Transformer Circuit</t>
  </si>
  <si>
    <t xml:space="preserve">E0686   </t>
  </si>
  <si>
    <t xml:space="preserve">marked in service due to duplicate fault Isolation Points:Open, isolate and earthWorkPlanned: </t>
  </si>
  <si>
    <t xml:space="preserve">Isolation Points:Open onlyWorkPlanned: </t>
  </si>
  <si>
    <t>TR 110 kV LM429 Transfer Disconnector</t>
  </si>
  <si>
    <t xml:space="preserve">E0679   </t>
  </si>
  <si>
    <t>CR 33 kV B2 Feeder Circuit</t>
  </si>
  <si>
    <t xml:space="preserve">E0075   </t>
  </si>
  <si>
    <t>PM 220 kV E Bus</t>
  </si>
  <si>
    <t xml:space="preserve">E0256   </t>
  </si>
  <si>
    <t>GT-TV 2 110 kV Transmission Circuit</t>
  </si>
  <si>
    <t xml:space="preserve">E1811   </t>
  </si>
  <si>
    <t>Isolation Points:Open and isolateWorkPlanned:  Re-Gas B552</t>
  </si>
  <si>
    <t>Isolation Points:Open, isolate and earthWorkPlanned:  Hydro Maintenance of Tarraleah T2</t>
  </si>
  <si>
    <t>TA 110/11 kV T2 Transformer Circuit</t>
  </si>
  <si>
    <t xml:space="preserve">E1422   </t>
  </si>
  <si>
    <t>Isolation Points:Open, isolate and earthWorkPlanned:  Hydro Maintenance of Tarraleah T1</t>
  </si>
  <si>
    <t>TA 110/11 kV T1 Transformer Circuit</t>
  </si>
  <si>
    <t xml:space="preserve">E1421   </t>
  </si>
  <si>
    <t>SH-BU 1 220 kV Transmission Circuit</t>
  </si>
  <si>
    <t xml:space="preserve">E0403   </t>
  </si>
  <si>
    <t>Isolation Points:Open onlyWorkPlanned:  Hydro Tas Poatina Operator requested all Poatina-Palmerston line out of service at 0430 Market time.</t>
  </si>
  <si>
    <t>PO-PM 1 110 kV Transmission Circuit</t>
  </si>
  <si>
    <t xml:space="preserve">E0286   </t>
  </si>
  <si>
    <t>PO-PM 3 220 kV Transmission Circuit</t>
  </si>
  <si>
    <t xml:space="preserve">E0261   </t>
  </si>
  <si>
    <t>PO-PM 5 220 kV Transmission Circuit</t>
  </si>
  <si>
    <t xml:space="preserve">E0267   </t>
  </si>
  <si>
    <t>SH-FI 220 kV Transmission Circuit</t>
  </si>
  <si>
    <t xml:space="preserve">E0540   </t>
  </si>
  <si>
    <t>DE 110/22 kV T1A Transformer Circuit</t>
  </si>
  <si>
    <t xml:space="preserve">E1622   </t>
  </si>
  <si>
    <t>marked in service as fault duplicate Isolation Points:Open, isolate and earthWorkPlanned:  Investigate and repair cause of phase unbalance fault on C2.</t>
  </si>
  <si>
    <t>NN 110 kV C1 Capacitor Circuit</t>
  </si>
  <si>
    <t xml:space="preserve">E1357   </t>
  </si>
  <si>
    <t>FA-MA 110 kV Transmission Circuit</t>
  </si>
  <si>
    <t xml:space="preserve">E0718   </t>
  </si>
  <si>
    <t xml:space="preserve">E0788   </t>
  </si>
  <si>
    <t>marked in service due to duplicate  Isolation Points:Open, isolate and earthWorkPlanned:  Inspect/Repair after trip on Restricted Earth Fault.</t>
  </si>
  <si>
    <t>PL 22 kV H2 Feeder Circuit</t>
  </si>
  <si>
    <t xml:space="preserve">E1517   </t>
  </si>
  <si>
    <t>PL 22 kV C2 Feeder Circuit</t>
  </si>
  <si>
    <t xml:space="preserve">E0780   </t>
  </si>
  <si>
    <t>TR 110/22 kV T1 Transformer Circuit</t>
  </si>
  <si>
    <t xml:space="preserve">E0687   </t>
  </si>
  <si>
    <t>SH-LM 220 kV Transmission Circuit</t>
  </si>
  <si>
    <t xml:space="preserve">E0549   </t>
  </si>
  <si>
    <t>QU 22 kV B2 Feeder Circuit</t>
  </si>
  <si>
    <t xml:space="preserve">E1066   </t>
  </si>
  <si>
    <t xml:space="preserve">Isolation Points:Open, isolate and earthWorkPlanned: </t>
  </si>
  <si>
    <t>CR 33 kV Z2 Feeder Circuit</t>
  </si>
  <si>
    <t xml:space="preserve">E1557   </t>
  </si>
  <si>
    <t>MB 22 kV A2 Feeder Circuit</t>
  </si>
  <si>
    <t xml:space="preserve">E0156   </t>
  </si>
  <si>
    <t>SM 110/22 kV T2 Transformer Circuit</t>
  </si>
  <si>
    <t xml:space="preserve">E0651   </t>
  </si>
  <si>
    <t>TR 110 kV B Bus</t>
  </si>
  <si>
    <t xml:space="preserve">E0676   </t>
  </si>
  <si>
    <t>TR 110 kV C Bus</t>
  </si>
  <si>
    <t xml:space="preserve">E0677   </t>
  </si>
  <si>
    <t>TR 110/22 kV T3 Transformer Circuit</t>
  </si>
  <si>
    <t xml:space="preserve">E0689   </t>
  </si>
  <si>
    <t>CR 110/33 kV T2 Transformer Circuit</t>
  </si>
  <si>
    <t xml:space="preserve">E0066   </t>
  </si>
  <si>
    <t>CS 110/11 kV T6 Transformer Circuit</t>
  </si>
  <si>
    <t xml:space="preserve">E0044   </t>
  </si>
  <si>
    <t>NH 11 kV Q2 Feeder Circuit</t>
  </si>
  <si>
    <t xml:space="preserve">E0745   </t>
  </si>
  <si>
    <t>HA-TR 2 110 kV Transmission Circuit</t>
  </si>
  <si>
    <t xml:space="preserve">E0442   </t>
  </si>
  <si>
    <t>HA-TR 1 110 kV Transmission Circuit</t>
  </si>
  <si>
    <t xml:space="preserve">E0441   </t>
  </si>
  <si>
    <t>RI 110/11 kV T2 Transformer Circuit</t>
  </si>
  <si>
    <t xml:space="preserve">E0211   </t>
  </si>
  <si>
    <t>RI 110/11 kV T3 Transformer Circuit</t>
  </si>
  <si>
    <t xml:space="preserve">E0212   </t>
  </si>
  <si>
    <t>GT 110 kV C1 Capacitor Circuit</t>
  </si>
  <si>
    <t xml:space="preserve">E0475   </t>
  </si>
  <si>
    <t>RI 110/11 kV T1 Transformer Circuit</t>
  </si>
  <si>
    <t xml:space="preserve">E0210   </t>
  </si>
  <si>
    <t>SO 22 kV F2 Feeder Circuit</t>
  </si>
  <si>
    <t xml:space="preserve">E0202   </t>
  </si>
  <si>
    <t>SH-FA 2 220 kV Transmission Circuit</t>
  </si>
  <si>
    <t xml:space="preserve">E0539   </t>
  </si>
  <si>
    <t xml:space="preserve">Isolation Points:Nil primary, secondary isolation as required by PICWorkPlanned:  P&amp;C pre-commissioning work for George Town GT-CO 4 and GT-CO 5 T/L protection upgrades, and  in association with 
BBA4 and BBA5 upgrades at Bell Bay Aluminium. 
1 .Connection, decommissioning and pre-commissioning of any new/modified  secondary circuits possible to each of the new panels (e.g. new DC supplies , AC supplies, VT circuits, )
2. Secondary injection testing of each panel protection scheme and SCADA point testing (panel/SCADA off the system)
3.General cut in of any secondary circuitry possible prior to the cutover outages in Aug (e.g. establish / test new prot comms to BBA end, any functional checks panel-to panel, end to end)
4. Work area will be within relevant switchyard and protection panels within both control buildings
5. Connection, decommissioning and pre-commissioning of any new/modified secondary circuits associated with the relocation of GT-BBA 220BZA and 220BZB hardware.
6. General cut in of any circuits possible prior to 220BZA and 220BZB protection outages.
7. Decommissioning and removal of redundant GT-BBA P &amp; C equipment
</t>
  </si>
  <si>
    <t>Isolation Points:Open onlyWorkPlanned:  Investigate Tripping of BP-SB-ST 110kV transmission Circuit</t>
  </si>
  <si>
    <t>LF-SO 110 kV Transmission Circuit</t>
  </si>
  <si>
    <t xml:space="preserve">E1796   </t>
  </si>
  <si>
    <t>UL 22 kV A8 Bus Coupler Circuit</t>
  </si>
  <si>
    <t xml:space="preserve">E0942   </t>
  </si>
  <si>
    <t>BU 110/22 kV T7 Transformer Circuit</t>
  </si>
  <si>
    <t xml:space="preserve">E0383   </t>
  </si>
  <si>
    <t>BU 110 kV B Bus</t>
  </si>
  <si>
    <t xml:space="preserve">E0376   </t>
  </si>
  <si>
    <t>BU 110/22 kV T6 Transformer Circuit</t>
  </si>
  <si>
    <t xml:space="preserve">E0382   </t>
  </si>
  <si>
    <t>Isolation Points:Nil primary isolationWorkPlanned:  Transfer 44/22 kV Transformer back to CB E452 and off bypass CB B252.</t>
  </si>
  <si>
    <t>RB 44/22 kV T5 Transformer Circuit</t>
  </si>
  <si>
    <t xml:space="preserve">E0859   </t>
  </si>
  <si>
    <t>CS-RI 110 kV Transmission Circuit</t>
  </si>
  <si>
    <t xml:space="preserve">E0029   </t>
  </si>
  <si>
    <t>RI 110/33 kV T4 Transformer Circuit</t>
  </si>
  <si>
    <t xml:space="preserve">E1488   </t>
  </si>
  <si>
    <t>UL 110/22 kV T2 Transformer Circuit</t>
  </si>
  <si>
    <t xml:space="preserve">E0939   </t>
  </si>
  <si>
    <t>Isolation Points:Open, isolate and earthWorkPlanned:TN Control Room to advise Windfarm operator within 24 hours prior  of possible output restriction during Isolation and restoration switching  Rtn prot tests 110/22 kV Transformer T1UL AIS in serviceSimplot advised annual shut period with embedded gens off lineNieta mini hydro operator advised per email BJ 28/10TN Control Room to advise Windfarm operator within 24 hours prior  of possible output restriction during Isolation and restoration switching</t>
  </si>
  <si>
    <t>UL 110/22 kV T1 Transformer Circuit</t>
  </si>
  <si>
    <t xml:space="preserve">E0938   </t>
  </si>
  <si>
    <t>UL 22 kV F2 Feeder Circuit</t>
  </si>
  <si>
    <t xml:space="preserve">E0948   </t>
  </si>
  <si>
    <t>QT 110/22 kV T2 Transformer Circuit</t>
  </si>
  <si>
    <t xml:space="preserve">E0794   </t>
  </si>
  <si>
    <t>Isolation Points:Nil primary or secondary isolations required, limits of approach to be maintainedWorkPlanned:  Operations as required for site testing to confirm interlocking and operation of disconnector RB-B829 motor manually, local from box, from HMI and remotely from NOCS- Entura and EHV Operator.</t>
  </si>
  <si>
    <t>RB 44 kV B829 Disconnector</t>
  </si>
  <si>
    <t xml:space="preserve">E0690   </t>
  </si>
  <si>
    <t>Isolation Points:Isolate protection scheme BWorkPlanned:  Change settings on "B" Protection on SH-GT 220 kV 1 and 2 T/Ls in turn, "A" Protection will remain in service at all times and "B" Prot trips isolated.</t>
  </si>
  <si>
    <t>WA-PM 2 110 kV Transmission Circuit</t>
  </si>
  <si>
    <t xml:space="preserve">E0275   </t>
  </si>
  <si>
    <t>PM 110 kV B Bus</t>
  </si>
  <si>
    <t xml:space="preserve">E0252   </t>
  </si>
  <si>
    <t>SH-WI 220 kV Transmission Circuit</t>
  </si>
  <si>
    <t xml:space="preserve">E0553   </t>
  </si>
  <si>
    <t>PM 220/110 kV T1 Transformer Circuit</t>
  </si>
  <si>
    <t xml:space="preserve">E0282   </t>
  </si>
  <si>
    <t>GT 220 kV B7 Bus Coupler Circuit</t>
  </si>
  <si>
    <t xml:space="preserve">E1835   </t>
  </si>
  <si>
    <t>SO 110/22 kV T1 Transformer Circuit</t>
  </si>
  <si>
    <t xml:space="preserve">E0192   </t>
  </si>
  <si>
    <t>HA-NW 2 110 kV Transmission Circuit</t>
  </si>
  <si>
    <t xml:space="preserve">E0440   </t>
  </si>
  <si>
    <t>NW 110 kV A Bus</t>
  </si>
  <si>
    <t xml:space="preserve">E0755   </t>
  </si>
  <si>
    <t>markec in service due to fault duplicate  Isolation Points:Nil primary isolationWorkPlanned:  George Town Converter Line Tripped by Basslink Intertrip.</t>
  </si>
  <si>
    <t>PM 220 kV A Bus</t>
  </si>
  <si>
    <t xml:space="preserve">E0255   </t>
  </si>
  <si>
    <t>PM-WA 1 220 kV Transmiission Circuit Section</t>
  </si>
  <si>
    <t xml:space="preserve">E1924   </t>
  </si>
  <si>
    <t>marked in service as duplicate planned routage record exists.    26/11/16 15:00 North Hobart SS Assets advise T2 to remain out of service due to high impedance bushing earth joint. It is expected that repairs can be made by Friday 2/12/2016 or before. T2 will be available for service in emergency conditions (loss of T1). Weather forecasts for the week and EDNA trends of the substation loading for the last 8 days indicate loading should not be an issue. RTOL aware of the situation.    Isolation Points:Open onlyWorkPlanned:T2 is available for service on loss of T1 until replacement part sourced and repairs commence.Loading expected to be well within capability of T1.  Replacement of faulty B Phase bushing.T2 is available for service on loss of T1 until replacement part sourced and repairs commence.</t>
  </si>
  <si>
    <t>NH 110/11 kV T2 Transformer Circuit</t>
  </si>
  <si>
    <t xml:space="preserve">E1018   </t>
  </si>
  <si>
    <t>NH 110/11 kV T1 Transformer Circuit</t>
  </si>
  <si>
    <t xml:space="preserve">E1017   </t>
  </si>
  <si>
    <t>HA 110 kV B Bus</t>
  </si>
  <si>
    <t xml:space="preserve">E0424   </t>
  </si>
  <si>
    <t>RI 110/33 kV T5 Transformer Circuit</t>
  </si>
  <si>
    <t xml:space="preserve">E1489   </t>
  </si>
  <si>
    <t>PM-HA 4 110 kV Transmission Circuit</t>
  </si>
  <si>
    <t xml:space="preserve">E0264   </t>
  </si>
  <si>
    <t>Isolation Points:Open onlyWorkPlanned:T/L opened off only  Repair issues with VT secondary MCB's</t>
  </si>
  <si>
    <t>QT 110/11 kV T4 Transformer Circuit</t>
  </si>
  <si>
    <t xml:space="preserve">E0796   </t>
  </si>
  <si>
    <t>QT 110/11 kV T3 Transformer Circuit</t>
  </si>
  <si>
    <t xml:space="preserve">E0795   </t>
  </si>
  <si>
    <t>PM-HA 3 110 kV Transmission Circuit</t>
  </si>
  <si>
    <t xml:space="preserve">E0270   </t>
  </si>
  <si>
    <t>HA 110 kV A Bus</t>
  </si>
  <si>
    <t xml:space="preserve">E0422   </t>
  </si>
  <si>
    <t>HA 220/110 kV T2 Transformer Circuit</t>
  </si>
  <si>
    <t xml:space="preserve">E0436   </t>
  </si>
  <si>
    <t>SH-WV 110 kV Transmission Circuit</t>
  </si>
  <si>
    <t xml:space="preserve">E0554   </t>
  </si>
  <si>
    <t>marked in service due to duplicate fault    Isolation Points:Open, isolate and earthWorkPlanned:  Investigate and repair cause of T4 trip.</t>
  </si>
  <si>
    <t>LF 33 kV F2 Feeder Circuit</t>
  </si>
  <si>
    <t xml:space="preserve">E0343   </t>
  </si>
  <si>
    <t xml:space="preserve">Oct 2016  </t>
  </si>
  <si>
    <t>marked in sevice as overlap with fault   Isolation Points:Open, isolate and earthWorkPlanned:  Isolate and Earth 110kV/33kV Transformer T3 to inspect probable C597 fault.</t>
  </si>
  <si>
    <t>CR 110/33 kV T3 Transformer Circuit</t>
  </si>
  <si>
    <t xml:space="preserve">E0067   </t>
  </si>
  <si>
    <t>Isolation Points:Open and isolateWorkPlanned:  Top up Sf6 Transformer T2 CB B552</t>
  </si>
  <si>
    <t>GT 220 kV A7 Bus Coupler Circuit</t>
  </si>
  <si>
    <t xml:space="preserve">E1836   </t>
  </si>
  <si>
    <t>MT 110/33 kV T2 Transformer</t>
  </si>
  <si>
    <t xml:space="preserve">E1779   </t>
  </si>
  <si>
    <t>LF-RI 1 110 kV Transmission Circuit</t>
  </si>
  <si>
    <t xml:space="preserve">E1071   </t>
  </si>
  <si>
    <t>Isolation Points:Open onlyWorkPlanned:  Replace leaking Fuses in VT A597</t>
  </si>
  <si>
    <t>RB 44 kV C2 Feeder Circuit</t>
  </si>
  <si>
    <t xml:space="preserve">E0864   </t>
  </si>
  <si>
    <t>ST 110/22 kV T2 Transformer Circuit</t>
  </si>
  <si>
    <t xml:space="preserve">E0648   </t>
  </si>
  <si>
    <t>MT 110 kV A Bus</t>
  </si>
  <si>
    <t xml:space="preserve">E1769   </t>
  </si>
  <si>
    <t>Isolation Points:Open and isolateWorkPlanned:  G152 SF6 top up.</t>
  </si>
  <si>
    <t>PM 220 kV G1 Circuit Breaker</t>
  </si>
  <si>
    <t xml:space="preserve">E1976   </t>
  </si>
  <si>
    <t>Isolation Points:Open, isolate and earthWorkPlanned:Top up Sf6 gas 220 kV CB B152   Top up Sf6 220 kV CB B152 following alarm condition</t>
  </si>
  <si>
    <t>Isolation Points:Open and isolateWorkPlanned:Top up Sf6 110 kV CB A552 following alarm condition  Top up Sf6 110 kV CB A552 following alarm condition</t>
  </si>
  <si>
    <t>FA 220/110 kV T1 Transformer Circuit</t>
  </si>
  <si>
    <t xml:space="preserve">E0704   </t>
  </si>
  <si>
    <t>Isolation Points:Open and isolateWorkPlanned:  Lightning rod replacement project</t>
  </si>
  <si>
    <t>DP-WV 110 kV Transmission Circuit</t>
  </si>
  <si>
    <t xml:space="preserve">E0608   </t>
  </si>
  <si>
    <t>Isolation Points:Open, isolate and earthWorkPlanned:  Isolate A597 for fuse replacement.</t>
  </si>
  <si>
    <t>Isolation Points:Open, isolate and earthWorkPlanned:  Maintenance on DS A129A</t>
  </si>
  <si>
    <t>HA-NW 1 110 kV Transmission Circuit</t>
  </si>
  <si>
    <t xml:space="preserve">E0439   </t>
  </si>
  <si>
    <t>Isolation Points:Nil primary isolationWorkPlanned:  A/R to be taken out of service for civil contractor works within the corridor.</t>
  </si>
  <si>
    <t>RB 44/22 kV T4 Transformer Circuit</t>
  </si>
  <si>
    <t xml:space="preserve">E0858   </t>
  </si>
  <si>
    <t>BU 110 kV B7 Bus Coupler Circuit</t>
  </si>
  <si>
    <t xml:space="preserve">E0377   </t>
  </si>
  <si>
    <t>NW 22 kV F2 Feeder Circuit</t>
  </si>
  <si>
    <t xml:space="preserve">E0762   </t>
  </si>
  <si>
    <t>Isolation Points:Nil primary isolationWorkPlanned:  Investigate 110 kV / 22 kV Transformer T2 Tap changer operation after runaway on 26/5/2015.</t>
  </si>
  <si>
    <t>Isolation Points:Nil primary isolationWorkPlanned:  To open B829 due to substation loadings.</t>
  </si>
  <si>
    <t>Isolation Points:Open onlyWorkPlanned:Removal of  a GO-CS 220kV Transmission Circuit for de-icing process.  Removal of  a GO-CS 220kV Transmission Circuit for de-icing process.</t>
  </si>
  <si>
    <t xml:space="preserve">Isolation Points:Open onlyWorkPlanned:  Opened off only due to snow loading </t>
  </si>
  <si>
    <t>marked in service due to duplicate fault    Isolation Points:Open, isolate and earthWorkPlanned:  HA - TR 2 110kV Transmission Circuit trip. Corridor to be patrolled.</t>
  </si>
  <si>
    <t>marked in service due to duplicate fault record.    Isolation Points:Open, isolate and earthWorkPlanned:  Investigate trip. Isolate &amp; Earth as Required</t>
  </si>
  <si>
    <t xml:space="preserve">marked in service due to duplicate     Isolation Points:Open onlyWorkPlanned:MR-DE 110kV T/L trip.Musselroe personnel investigating    MR-DE 110kV T/L trip.Musselroe personnel investigating  </t>
  </si>
  <si>
    <t>marked in service due to duplicate fault record.        Isolation Points:Open onlyWorkPlanned:Investigate cause of trip  Investigate cause of trip</t>
  </si>
  <si>
    <t>RI 33 kV G2 Feeder Circuit</t>
  </si>
  <si>
    <t xml:space="preserve">E1479   </t>
  </si>
  <si>
    <t>MB 22 kV A Bus</t>
  </si>
  <si>
    <t xml:space="preserve">E0155   </t>
  </si>
  <si>
    <t>marked in service due to duplicate fault record.    Isolation Points:Open, isolate and earthWorkPlanned:  Repair broken conductor between T97 and T98</t>
  </si>
  <si>
    <t>Isolation Points:Open, isolate and earthWorkPlanned:  Hydro Temp Generation Project - 
Decommissioning of Temporary Generators - all associated works to disconnect generators from  22kV Feeder CBs D252 and F652</t>
  </si>
  <si>
    <t>PL 22 kV F6 Capacitor Circuit</t>
  </si>
  <si>
    <t xml:space="preserve">E1514   </t>
  </si>
  <si>
    <t>PL 22 kV ST1  Station Service Transformer Circuit</t>
  </si>
  <si>
    <t xml:space="preserve">E1512   </t>
  </si>
  <si>
    <t>Isolation Points:Open, isolate and earthWorkPlanned:  Hydro Temp Generation Project - 
Decommissioning of Temporary Generators - all associated works to disconnect generators from Spare 22kV Feeder CBs B252 and Q252</t>
  </si>
  <si>
    <t>GT 22 kV Q2 Feeder Circuit (Spare)</t>
  </si>
  <si>
    <t xml:space="preserve">E0501   </t>
  </si>
  <si>
    <t>GT 22 kV B2 Feeder Circuit (Spare)</t>
  </si>
  <si>
    <t xml:space="preserve">E0500   </t>
  </si>
  <si>
    <t xml:space="preserve">Jun 2016  </t>
  </si>
  <si>
    <t>WV 110/11 kV T3 Transformer Circuit</t>
  </si>
  <si>
    <t xml:space="preserve">E0629   </t>
  </si>
  <si>
    <t>Isolation Points:Isolate protection scheme BWorkPlanned:  Hydro Temp Generation Project - Decommissioning of Temporary Generators Removal of generator Anti-islanding scheme associated with 22kV A and B BusInjection tests to prove correct operation of protection after removal of scheme.</t>
  </si>
  <si>
    <t>Isolation Points:Open and isolateWorkPlanned:  Isolate 44kV CB C252 for SF6 Gas top up.44kV Zeehan Feeder to be supplied via Transfer Bus (B252)</t>
  </si>
  <si>
    <t>RB 110/44 kV T1 Transformer Circuit</t>
  </si>
  <si>
    <t xml:space="preserve">E0856   </t>
  </si>
  <si>
    <t>Isolation Points:Nil primary isolationWorkPlanned:Project ID : 6374 - Diesel Generation Connection    Install 22 kV poles, conductors and cables for Hydro Temp generation project
Safe work clearance to be observed with live 110 kV and 220 kV T/L and 110 kV Bus overhead, Circuit Breaker A152 and Transformer T1 in vicinity
Auto Reclose FA-QU-WT , SH-FA 1 and SH-FA 2 out of service on request.</t>
  </si>
  <si>
    <t>FA-QU-WT-Tee 110 kV Transmission Circuit Section</t>
  </si>
  <si>
    <t xml:space="preserve">E1954   </t>
  </si>
  <si>
    <t>QU A1 110 kV Circuit Breaker</t>
  </si>
  <si>
    <t xml:space="preserve">E1805   </t>
  </si>
  <si>
    <t>NW 22 kV C2 Feeder Circuit</t>
  </si>
  <si>
    <t xml:space="preserve">E0766   </t>
  </si>
  <si>
    <t>TR 22 kV H2 Feeder Circuit</t>
  </si>
  <si>
    <t xml:space="preserve">E0907   </t>
  </si>
  <si>
    <t>marked in service due to duplicate fault  Isolation Points:Open, isolate and earthWorkPlanned:  Burnie Hampshire Transmission Line Trip</t>
  </si>
  <si>
    <t xml:space="preserve">Isolation Points:Open, isolate and earthWorkPlanned:  Carry out emergency repairs </t>
  </si>
  <si>
    <t>TR 22 kV C8 Bus Coupler Circuit</t>
  </si>
  <si>
    <t xml:space="preserve">E0693   </t>
  </si>
  <si>
    <t>TR 22 kV J2 Feeder Circuit</t>
  </si>
  <si>
    <t xml:space="preserve">E0908   </t>
  </si>
  <si>
    <t xml:space="preserve">Isolation Points:Switch auto reclose as requestedWorkPlanned:  Installation of Latchways (cable climbing systems). </t>
  </si>
  <si>
    <t>Isolation Points:Open, isolate and earthWorkPlanned:Project ID : 6374 - Diesel Generation Connection    Isolate 110/22 kV Transformer T1 to enable connection and commissioning of Generator Fdr B52</t>
  </si>
  <si>
    <t>Isolation Points:Open, isolate and earthWorkPlanned:Project ID : 6374 - Diesel Generation Connection    Hydro Temp generation project;Outage on ‘A52 feeder’ to Hydro Generators to carry out:1. Replacement of droppers to Reclosers (185mm2 to 240mm2)2. Hydro connecting/adding  Tx and 6MW generators</t>
  </si>
  <si>
    <t xml:space="preserve">marked in service to match description and HRS record.   Isolation Points:Nil primary, secondary isolation as required by PICWorkPlanned:Project ID : 6374 - Diesel Generation Connection  Install and commission temporary FA N152- Que A152 Intertrip protection scheme Scheme is required to avoid islanding Hydro Tasmania Diesel generation connection pointsCommissioning will include test trip of Que A152NOTE FA-QU-WT T/L REMAINS IN SERVICE. No outage required Hellyer mine feeder A2 remains open  Install and commission temporary FA N152- Que A152 Intertrip protection scheme Scheme is required to avoid islanding Hydro Tasmania Diesel generation connection pointsCommissioning will include test trip of Que A152NOTE FA-QU-WT T/L REMAINS IN SERVICE. No outage required </t>
  </si>
  <si>
    <t>Isolation Points:Open, isolate and earthWorkPlanned:Project ID : 6374 - Diesel Generation Connection    Hydro to investigate Generation transformer fault Gen B circuit</t>
  </si>
  <si>
    <t>Isolation Points:Open and isolateWorkPlanned:  Removing Droppers from 22kV CT B296.T1 to be opened and isolated only.22kV to be isolated and earthed.</t>
  </si>
  <si>
    <t>Isolation Points:Open, isolate and earthWorkPlanned:  Forced Outage - request to remove from service, isolate and earth 22kV CB F652 (Gen B Temporary Diesel connection point).</t>
  </si>
  <si>
    <t xml:space="preserve">Isolation Points:Open onlyWorkPlanned:  Re-Gas P152 </t>
  </si>
  <si>
    <t>Isolation Points:Open and isolateWorkPlanned:  Protection Setting changes on 110/22kV Transformer T1</t>
  </si>
  <si>
    <t>Isolation Points:Open, isolate and earthWorkPlanned:  Isolate and earth 22kV Feeder from circuit breaker N252 for Distribution Operations following a feeder trip.</t>
  </si>
  <si>
    <t>HA 22 kV N2 Feeder Circuit</t>
  </si>
  <si>
    <t xml:space="preserve">E1456   </t>
  </si>
  <si>
    <t>NW 22 kV A8 Bus Coupler Circuit</t>
  </si>
  <si>
    <t xml:space="preserve">E0759   </t>
  </si>
  <si>
    <t>AV 110/22 kV T1 Transformer Circuit</t>
  </si>
  <si>
    <t xml:space="preserve">E0297   </t>
  </si>
  <si>
    <t>RI 110/33 kV T6 Transformer Circuit</t>
  </si>
  <si>
    <t xml:space="preserve">E1468   </t>
  </si>
  <si>
    <t>Isolation Points:Open and isolateWorkPlanned:Top up Sf6 gas 110 kV CB P152  Top up Sf6 gas 110 kV CB P152</t>
  </si>
  <si>
    <t>Isolation Points:Open, isolate and withdraw breakerWorkPlanned:Project ID : 6374 - Diesel Generation Connection    Access F652 connection point to terminate 22 kV Hydro diesel generation Bank  incomer Input new F652 protection settings and test</t>
  </si>
  <si>
    <t>MY 22 kV N2 Feeder  Circuit</t>
  </si>
  <si>
    <t xml:space="preserve">E1537   </t>
  </si>
  <si>
    <t xml:space="preserve">Mar 2016  </t>
  </si>
  <si>
    <t>Isolation Points:Open onlyWorkPlanned:  Low SF6 on P152</t>
  </si>
  <si>
    <t>Isolation Points:Open and isolateWorkPlanned:  Top up gas 110 kV CB B152</t>
  </si>
  <si>
    <t>Isolation Points:Open and isolateWorkPlanned:  Top up Sf6 gas 110 kV T1 CB A452</t>
  </si>
  <si>
    <t>QT 110/22 kV T1 Transformer Circuit</t>
  </si>
  <si>
    <t xml:space="preserve">E0793   </t>
  </si>
  <si>
    <t>Isolation Points:Open onlyWorkPlanned:  Low SF6 Gas on P152</t>
  </si>
  <si>
    <t>TR 22 kV B2 Feeder Circuit</t>
  </si>
  <si>
    <t xml:space="preserve">E0901   </t>
  </si>
  <si>
    <t>TR 22 kV C2 Feeder Circuit</t>
  </si>
  <si>
    <t xml:space="preserve">E0902   </t>
  </si>
  <si>
    <t>Isolation Points:Open and isolateWorkPlanned:  T4 opened off due to burnt wiring - inspection required</t>
  </si>
  <si>
    <t>Isolation Points:Open, isolate and earthWorkPlanned:  T3 isolated for continuing investigation of unit protection trip (occurred 23/02/2016).</t>
  </si>
  <si>
    <t>KI 110/33 kV T3 Transformer Circuit</t>
  </si>
  <si>
    <t xml:space="preserve">E1851   </t>
  </si>
  <si>
    <t>Isolation Points:Open, isolate and earthWorkPlanned:  Isolating 11 kV D Bus for removal of equipment</t>
  </si>
  <si>
    <t>Isolation Points:Open, isolate and earthWorkPlanned:  Forced outage to investigate 22 kV discharge B Bus Outage J2 Feeder confirmed and approved Grange Resources Sheldon Townsend</t>
  </si>
  <si>
    <t>Isolation Points:Open, isolate and withdraw breakerWorkPlanned:  R252 Closing Spring Latch Repair</t>
  </si>
  <si>
    <t>CS 11 kV R2 Feeder Circuit (Spare)</t>
  </si>
  <si>
    <t xml:space="preserve">E0116   </t>
  </si>
  <si>
    <t xml:space="preserve">Feb 2016  </t>
  </si>
  <si>
    <t xml:space="preserve">Isolation Points:Open and isolateWorkPlanned:Replace CS-RI 110 kV Transmission Circuit protection Q121 relay. To allow functional testing of the Transmission line protection, 110kV Circuit Breaker Q152 and 110kV disconnector Q129C at Risdon will be opened (Chapel Street - Risdon 110kV Transmission Circuit will remain energised).   Chapel St - Risdon Transmission line protection Q121 relay has been having continual failures and requires replacing. To allow functional testing of the Transmission line protection, 110kV Circuit Breaker Q152 and 110kV disconnector Q129C at Risdon will be opened (Chapel Street - Risdon 110kV Transmission Circuit will remain energised).  </t>
  </si>
  <si>
    <t>Isolation Points:Switch auto reclose as requestedWorkPlanned:  Auto-reclose switched out as necessary for Aeropower to replace marker balls</t>
  </si>
  <si>
    <t>MARKED IN SERVICE DUE TO FAULT DUPLICATE    Isolation Points:Open, isolate and earthWorkPlanned:  Investigate unit protection trip on Kingston T3.</t>
  </si>
  <si>
    <t>MY 110/22 kV T1 Transformer Circuit</t>
  </si>
  <si>
    <t xml:space="preserve">E1712   </t>
  </si>
  <si>
    <t>TR 22 kV D2 Feeder Circuit</t>
  </si>
  <si>
    <t xml:space="preserve">E0903   </t>
  </si>
  <si>
    <t>TA-TU 2 110 kV Transmission Circuit</t>
  </si>
  <si>
    <t xml:space="preserve">E0164   </t>
  </si>
  <si>
    <t>KE 110/11 kV T2 Transformer Circuit</t>
  </si>
  <si>
    <t xml:space="preserve">E0453   </t>
  </si>
  <si>
    <t>TR 22 kV T2 Feeder Circuit</t>
  </si>
  <si>
    <t xml:space="preserve">E0912   </t>
  </si>
  <si>
    <t>TR 22 kV W2 Feeder Circuit</t>
  </si>
  <si>
    <t xml:space="preserve">E0916   </t>
  </si>
  <si>
    <t>marked in service due to fault duplicate     Isolation Points:Open onlyWorkPlanned:  LI-WY and WY-CA 220kV Transmission Circuits out of service due to transmission line protection operations. Cause is under investigation.</t>
  </si>
  <si>
    <t>Isolation Points:Open and isolateWorkPlanned:  Top up B152 SF6. B152 Isolated only.</t>
  </si>
  <si>
    <t>Isolation Points:Open, isolate and earthWorkPlanned:  Isolate E152 to repair air leak</t>
  </si>
  <si>
    <t>RI 110 kV C4 Capacitor Circuit</t>
  </si>
  <si>
    <t xml:space="preserve">E1756   </t>
  </si>
  <si>
    <t>RI 110 kV C2 Capacitor Circuit</t>
  </si>
  <si>
    <t xml:space="preserve">E0209   </t>
  </si>
  <si>
    <t>GO 220 kV C7 Bus Coupler Circuit</t>
  </si>
  <si>
    <t xml:space="preserve">E0615   </t>
  </si>
  <si>
    <t>GO 220 kV A7 Bus Coupler Circuit</t>
  </si>
  <si>
    <t xml:space="preserve">E0611   </t>
  </si>
  <si>
    <t>Isolation Points:Open onlyWorkPlanned:  Opened Off only for Hydro Transformer maintenance.</t>
  </si>
  <si>
    <t>Isolation Points:Open onlyWorkPlanned:both GO CS lines required OOS for the safety of parks personnel during backburn  both GO CS lines required OOS for the safety of parks personnel during backburn</t>
  </si>
  <si>
    <t>CR-NH 2 110 kV Transmission Circuit</t>
  </si>
  <si>
    <t xml:space="preserve">E0089   </t>
  </si>
  <si>
    <t>marked in service die to fault duplicate    Isolation Points:Open onlyWorkPlanned:  Investigate/repair cause of fault tripping on SH-FI 220kV Circuit</t>
  </si>
  <si>
    <t>Isolation Points:Nil primary isolationWorkPlanned:  Investigate fault tripping of GO-CS 220kV Circuits 1 &amp; 2.</t>
  </si>
  <si>
    <t>CS-CR 3 110 kV Transmission Circuit</t>
  </si>
  <si>
    <t xml:space="preserve">E1962   </t>
  </si>
  <si>
    <t xml:space="preserve">Isolation Points:Open, isolate and earthWorkPlanned:  Arcing Mid span Joint </t>
  </si>
  <si>
    <t>marked in service due to duplicate    Isolation Points:Open, isolate and earthWorkPlanned:  Investigate and rectify cause of fault that brought Kingston T4 and 33kV D bus out of service</t>
  </si>
  <si>
    <t>KI 33 kV D Bus</t>
  </si>
  <si>
    <t xml:space="preserve">E1856   </t>
  </si>
  <si>
    <t xml:space="preserve">marked in service due to duplicate   Isolation Points:Open onlyWorkPlanned: </t>
  </si>
  <si>
    <t>marked in service due to duplicate   Isolation Points:Open, isolate and earthWorkPlanned:  Investigate and repair as required H487-64R trip.</t>
  </si>
  <si>
    <t xml:space="preserve">Dec 2015  </t>
  </si>
  <si>
    <t>HA 110/22 kV T3 Transformer Circuit</t>
  </si>
  <si>
    <t xml:space="preserve">E1425   </t>
  </si>
  <si>
    <t>GT 220 kV C7 Bus Coupler Circuit</t>
  </si>
  <si>
    <t xml:space="preserve">E1834   </t>
  </si>
  <si>
    <t>GT 220/110 kV T2 Transformer Circuit</t>
  </si>
  <si>
    <t xml:space="preserve">E0508   </t>
  </si>
  <si>
    <t>Isolation Points:Open onlyWorkPlanned:  Opened off only at Georgetown via H152. No isolations.</t>
  </si>
  <si>
    <t>Isolation Points:Open, isolate and earthWorkPlanned:  Transformer T2 OLTC repairs - Reinhausen</t>
  </si>
  <si>
    <t>Isolation Points:Open onlyWorkPlanned:  Opened for AETV during protection testing at their end.</t>
  </si>
  <si>
    <t>GT 220 kV D7 Bus Coupler Circuit</t>
  </si>
  <si>
    <t xml:space="preserve">E1833   </t>
  </si>
  <si>
    <t>LF 33 kV K2 Feeder Circuit</t>
  </si>
  <si>
    <t xml:space="preserve">E0353   </t>
  </si>
  <si>
    <t>Isolation Points:Open, isolate and earthWorkPlanned:  22kV VT C597 requires repairs</t>
  </si>
  <si>
    <t>Isolation Points:Open, isolate and earthWorkPlanned:  Isolate &amp; Earth Transmission Line for Repairs</t>
  </si>
  <si>
    <t>BU 22 kV F2 Feeder Circuit</t>
  </si>
  <si>
    <t xml:space="preserve">E0391   </t>
  </si>
  <si>
    <t>CS 11 kV A2 Feeder Circuit</t>
  </si>
  <si>
    <t xml:space="preserve">E0096   </t>
  </si>
  <si>
    <t>CS 11 kV C5 Capacitor Circuit</t>
  </si>
  <si>
    <t xml:space="preserve">E1677   </t>
  </si>
  <si>
    <t>Isolation Points:Open onlyWorkPlanned:  PO-PM 6 220kV T/L opened off only for earth fault relay tests at Poatina.Generator out of service.</t>
  </si>
  <si>
    <t>marked in service due to duplicate   Isolation Points:Open, isolate and earthWorkPlanned:  In conjunction with SWOP E23130</t>
  </si>
  <si>
    <t>marked in service due to duplicate    Isolation Points:Open, isolate and earthWorkPlanned:  Zone 2 Red Phase Fault, approx. 26.3 km from Burnie.</t>
  </si>
  <si>
    <t xml:space="preserve">Isolation Points:Open onlyWorkPlanned:  P&amp;C investigations have found B299 Relay has failed and providing no protection to Feeder 45002. Distribution Operations informed and arranging for load transfer off feeder until Relay replaced. </t>
  </si>
  <si>
    <t>KR-EL 110 kV Transmission Circuit</t>
  </si>
  <si>
    <t xml:space="preserve">E0419   </t>
  </si>
  <si>
    <t>CS 11 kV S2 Feeder Circuit</t>
  </si>
  <si>
    <t xml:space="preserve">E1592   </t>
  </si>
  <si>
    <t>RB 44 kV A2 Feeder Circuit</t>
  </si>
  <si>
    <t xml:space="preserve">E0863   </t>
  </si>
  <si>
    <t>Isolation Points:Nil primary, secondary isolation as required by PICWorkPlanned:  Protection setting change. 1 high speed prot system to remain in service at all times</t>
  </si>
  <si>
    <t>DE 22 kV B2 Feeder Circuit</t>
  </si>
  <si>
    <t xml:space="preserve">E0556   </t>
  </si>
  <si>
    <t xml:space="preserve">Isolation Points:Nil primary, secondary isolation as required by PICWorkPlanned:  Investigate/Repair Liapootah 220 kV BZ Prot A Rly Fault alarm. </t>
  </si>
  <si>
    <t>Isolation Points:Open onlyWorkPlanned:Project ID : 2136 - TL - Preventive - 110kV Inspections - Condition Monitoring  Farrell - Mackintosh 110kV transmission line to be Opened at Farrell and Mackintosh at Hydro request while planned fuel reduction burn by Parks &amp; Wildlife is in progress on Saturday 26/9/2015.  Farrell - Mackintosh 110kV transmission line to be Opened at Farrell and Mackintosh at Hydro request while planned fuel reduction burn by Parks &amp; Wildlife is in progress on Saturday 26/9/2015.Area Asset Manager David Inglis to be on site and advise system control at start and completion of planned burn</t>
  </si>
  <si>
    <t>Isolation Points:Open and isolateWorkPlanned:  Top Up A152 with SF6</t>
  </si>
  <si>
    <t>Isolation Points:Open and isolateWorkPlanned:  Top Up B152 with SF6</t>
  </si>
  <si>
    <t>BU 110 kV E1 Circuit Breaker</t>
  </si>
  <si>
    <t xml:space="preserve">E1464   </t>
  </si>
  <si>
    <t>BU 110 kV D1 Circuit Breaker</t>
  </si>
  <si>
    <t xml:space="preserve">E1463   </t>
  </si>
  <si>
    <t xml:space="preserve">Aug 2015  </t>
  </si>
  <si>
    <t xml:space="preserve">Isolation Points:Isolate protection scheme AWorkPlanned:A fibre fault on the Trevallyn - Hadspen OPGW span requires an outage up to 15 mins on the below communications circuits. These circuits will be relocated to an alternate fibre path so they are not affected by the larger outage expected to fix the faulty fibre.A 15 minute outage will occur at sometime 28/08/2015 to re-patch circuits.All communication services have backup circuits that will not be affected by this outage.Circuits affected:PROT Hadspen - Derby Anti-Islanding APROT Hadspen - George Town TL1 APROT Hadspen - George Town TL2 APROT Hadspen - Georgetown SS TL1 APROT Hadspen - Norwood PIT TL1PROT Hadspen - Norwood PIT TL2PROT Hadspen – Palmerston PIT TL1PROT Hadspen - Palmerston PIT TL2PROT Mowbray - Trevallyn DEWAR B185PROT St Leonards Sub - Norwood TL1 CCPROT Trevallyn – Hadspen A187 APROT Trevallyn – Hadspen B187 ASCADA NOC Chapel St - DerbySCADA NOC Chapel St - Hadspen SubSCADA NOC Chapel St - NorwoodAlex Wheeler  Corrective communication outage to repair and test fibre optic cable on tower T24.The "A" protection scheme will be out of service with "B" protection in service on the HA-TR 1 and HA-TR 2 110 kV Transmission Circuits. </t>
  </si>
  <si>
    <t>Isolation Points:Open onlyWorkPlanned:No operational impact.  Repair faulty indication and control of 110kV CB D752. Work may require test operations of  D752 which break the Waddamana 110kV "Ring" bus momentarily.</t>
  </si>
  <si>
    <t>WA 110 kV D7 Bus Coupler Circuit</t>
  </si>
  <si>
    <t xml:space="preserve">E1748   </t>
  </si>
  <si>
    <t>Isolation Points:Isolate protection scheme AWorkPlanned:Corrective communication outage to repair and test fibre optic cable on tower T24.The "A" protection scheme will be out of service with "B" protection in service on the HA-TR 1 and HA-TR 2 110 kV Transmission Circuits.  Corrective communication outage to repair and test fibre optic cable on tower T24.The "A" protection scheme will be out of service with "B" protection in service on the HA-TR 1 and HA-TR 2 110 kV Transmission Circuits.</t>
  </si>
  <si>
    <t>Isolation Points:Open and isolateWorkPlanned:Risk notice not required  Removal of existing compound around LV transformer cables and replace with new sealant</t>
  </si>
  <si>
    <t>Isolation Points:Open and isolateWorkPlanned:no risk notice required  Removal of existing compound around LV transformer cables and replace with new sealant.</t>
  </si>
  <si>
    <t>GT 110 kV A Bus</t>
  </si>
  <si>
    <t xml:space="preserve">E0474   </t>
  </si>
  <si>
    <t>Isolation Points:Open, isolate and earthWorkPlanned:C2 feeder to be on 44 kV Transfer Bus  Top up Sf6 gas 44 kV CB C252</t>
  </si>
  <si>
    <t>Switching Transient</t>
  </si>
  <si>
    <t>Isolation Points:Open and isolateWorkPlanned:  CT C796 low gas</t>
  </si>
  <si>
    <t>Isolation Points:Open, isolate and earthWorkPlanned:Cable box inspection  Cable box inspection</t>
  </si>
  <si>
    <t>Isolation Points:Open and isolateWorkPlanned:  Carry out repairs to 22kV Circuit Breaker B252</t>
  </si>
  <si>
    <t>marked in service due to duplicate fault record     Isolation Points:Open, isolate and earthWorkPlanned:  WA-BW 110 kV T/L trip - White Phase, Zone 1 (BW) 5 kms from BW Sub - reports of explosion on tower in the Brighton Industrial Estate</t>
  </si>
  <si>
    <t>Isolation Points:Open, isolate and earthWorkPlanned:Install vents on cable box  Install vents on cable box</t>
  </si>
  <si>
    <t>RI 11 kV K3 Feeder Circuit</t>
  </si>
  <si>
    <t xml:space="preserve">E0236   </t>
  </si>
  <si>
    <t>Isolation Points:Switch auto reclose as requestedWorkPlanned:  A/R switched OOS as required</t>
  </si>
  <si>
    <t>Isolation Points:Switch auto reclose as requestedWorkPlanned:  A/R switched out of service for logging crews, George will ring to take A/R out every morning and each night to put it back in.</t>
  </si>
  <si>
    <t>Isolation Points:Open, isolate and earthWorkPlanned:  Repair fault in air box that caused trip on close of C452 on 24/6/2015.</t>
  </si>
  <si>
    <t>Isolation Points:Open onlyWorkPlanned:  removal of burning tree adjacent to line. expected time frame of 10 to 15 minutes</t>
  </si>
  <si>
    <t>GO 220 kV Generator G3 Circuit</t>
  </si>
  <si>
    <t xml:space="preserve">E1699   </t>
  </si>
  <si>
    <t>GO 220 kV C Bus</t>
  </si>
  <si>
    <t xml:space="preserve">E0614   </t>
  </si>
  <si>
    <t>Isolation Points:Isolate protection scheme AWorkPlanned:  Investigate / repair Protection A Comms fail</t>
  </si>
  <si>
    <t>Isolation Points:Open, isolate and earthWorkPlanned:  Distribution maintenance.</t>
  </si>
  <si>
    <t>Isolation Points:Open, isolate and earthWorkPlanned:  Inspect 110/33kV transformer T3 after trip on 23/05/2015.NOTE: Is available for emergency only.</t>
  </si>
  <si>
    <t>marked inservice as only prot oos. checked with James F.    Isolation Points:Nil primary isolationWorkPlanned:  Lindisfarne -Risdon Transmission Circuits 1&amp;2. Current Differential unavailable due to broken Comms bearer.Distance Protection is in service on both circuits with 60 - 65ms clearance time.</t>
  </si>
  <si>
    <t>CS 220/110 kV T1 Transformer Circuit</t>
  </si>
  <si>
    <t xml:space="preserve">E0037   </t>
  </si>
  <si>
    <t>CS 220/110 kV T2 Transformer Circuit</t>
  </si>
  <si>
    <t xml:space="preserve">E0036   </t>
  </si>
  <si>
    <t>CS 220/110 kV T3 Transformer Circuit</t>
  </si>
  <si>
    <t xml:space="preserve">E0035   </t>
  </si>
  <si>
    <t xml:space="preserve">Isolation Points:Open onlyWorkPlanned:  220kV C bus will be de-energized (for switching time only, &lt;15 minutes) during the RTS switching of Gordon T6. </t>
  </si>
  <si>
    <t>Isolation Points:Open, isolate and earthWorkPlanned:  220kV cap bank dis-connector XB629B requires contact head replacement</t>
  </si>
  <si>
    <t>Isolation Points:Open onlyWorkPlanned:Project ID : 5634 - Gordon Substation T6 transformer refurbishment    220kV C bus is out of service for switching time only</t>
  </si>
  <si>
    <t>Isolation Points:Open and isolateWorkPlanned:  220kV capacitor bank required out of service for inspection</t>
  </si>
  <si>
    <t>GT 22 kV K2 Feeder Circuit</t>
  </si>
  <si>
    <t xml:space="preserve">E0493   </t>
  </si>
  <si>
    <t xml:space="preserve">marked in service as duplicate fault   Isolation Points:Open, isolate and earthWorkPlanned: </t>
  </si>
  <si>
    <t>Isolation Points:Nil primary isolationWorkPlanned:  Investigate/Repair Transmission line after tripping</t>
  </si>
  <si>
    <t>TU-NN 1 110 kV Transmission Circuit</t>
  </si>
  <si>
    <t xml:space="preserve">E1914   </t>
  </si>
  <si>
    <t>TU-MB 110 kV Transmission Circuit</t>
  </si>
  <si>
    <t xml:space="preserve">E1913   </t>
  </si>
  <si>
    <t>Isolation Points:Nil primary isolationWorkPlanned:  Change over MCB's for T1/T2 Tap changers in turn.</t>
  </si>
  <si>
    <t>Isolation Points:Open and isolateWorkPlanned:  Remove T3 from service to investigate T3 gas alarm.</t>
  </si>
  <si>
    <t>AV 22 kV D2 Feeder Circuit</t>
  </si>
  <si>
    <t xml:space="preserve">E0305   </t>
  </si>
  <si>
    <t>Isolation Points:Open and isolateWorkPlanned:  Top Up SF6 Gas</t>
  </si>
  <si>
    <t>Isolation Points:Open and isolateWorkPlanned:  Top Up C752 SF6</t>
  </si>
  <si>
    <t>Isolation Points:Open and isolateWorkPlanned:  Top up D752 SF6 gas.</t>
  </si>
  <si>
    <t>PM 220 kV B Bus</t>
  </si>
  <si>
    <t xml:space="preserve">E0257   </t>
  </si>
  <si>
    <t>Isolation Points:Open onlyWorkPlanned:  Relay Failed, sunday 7/4/15, will replaced tomorrow.</t>
  </si>
  <si>
    <t>SD 22 kV D2 Feeder Circuit</t>
  </si>
  <si>
    <t xml:space="preserve">E1041   </t>
  </si>
  <si>
    <t xml:space="preserve">Mar 2015  </t>
  </si>
  <si>
    <t>Isolation Points:Open, isolate and earthWorkPlanned:  Top up SF6 J152</t>
  </si>
  <si>
    <t>NN 22 kV E2 Feeder Circuit</t>
  </si>
  <si>
    <t xml:space="preserve">E0146   </t>
  </si>
  <si>
    <t>Isolation Points:Open, isolate and earthWorkPlanned:  Top up gas 44 kV CB C252C2 feeder on 44 kV transfer busShort notice requirement</t>
  </si>
  <si>
    <t>marked in service due to overlap  Isolation Points:Open onlyWorkPlanned:  Hydro Tasmania request SH FI and SH LM lines to opened off during parks and wildlife burn off under the lines.</t>
  </si>
  <si>
    <t>marked in service due to overlsap   Isolation Points:Open onlyWorkPlanned:Hydro Tasmania have requested these lines out of service due to planned burn offs in the area."Hello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  Due to Planned burn off in the area Hydro Tasmania have requested that the SH-WM, SH-CE, SH-FI and SH-LM lines be taken out of service."Hello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t>
  </si>
  <si>
    <t xml:space="preserve">marked in service, see EDNA.      Isolation Points:Nil primary, secondary isolation as required by PICWorkPlanned:  Lindisfarne Risdon 110kV transmission lines no 1 and 2 "B" protection comms failure to be investigated and repaired.AEMO advised of Lindisfarne Risdon line protection situation and that the primary protection is still functional and will clear a fault in primary protection timeframe and that the protection repair is being progressed for monday </t>
  </si>
  <si>
    <t>marked inservice due to duplicate fault record      Isolation Points:Open, isolate and earthWorkPlanned:  Farrell - Reece OOS due to fault.</t>
  </si>
  <si>
    <t>GT 22 kV L2 Feeder Circuit</t>
  </si>
  <si>
    <t xml:space="preserve">E0494   </t>
  </si>
  <si>
    <t>GT 22 kV G2 Feeder Circuit</t>
  </si>
  <si>
    <t xml:space="preserve">E0492   </t>
  </si>
  <si>
    <t>Isolation Points:Nil primary isolationWorkPlanned:  Running new cable from converter to MUX panel</t>
  </si>
  <si>
    <t>Isolation Points:Open, isolate and earthWorkPlanned:  Repair Oil Leak</t>
  </si>
  <si>
    <t>Isolation Points:Open, isolate and earthWorkPlanned:  Top up C796 with SF6</t>
  </si>
  <si>
    <t xml:space="preserve">Feb 2015  </t>
  </si>
  <si>
    <t>marked as i service as duplicate    Isolation Points:Open onlyWorkPlanned:  Patrol line following trip overnight.</t>
  </si>
  <si>
    <t>marked in service as duplicate    Isolation Points:Open, isolate and earthWorkPlanned:  CR-NH 2 and NH T2 out of service due to trip</t>
  </si>
  <si>
    <t>Isolation Points:Nil primary or secondary isolations required, limits of approach to be maintainedWorkPlanned:  Investigate/repair OLTC oil level gauge.</t>
  </si>
  <si>
    <t xml:space="preserve">marked in service as duplicate    Isolation Points:Open and isolateWorkPlanned: </t>
  </si>
  <si>
    <t>CR 33 kV ST2 Station Service Transformer Circuit</t>
  </si>
  <si>
    <t xml:space="preserve">E0087   </t>
  </si>
  <si>
    <t>GT 22 kV F2 Feeder Circuit</t>
  </si>
  <si>
    <t xml:space="preserve">E0491   </t>
  </si>
  <si>
    <t>Isolation Points:Open, isolate and withdraw breakerWorkPlanned:  Investigate Discharge in A852</t>
  </si>
  <si>
    <t>HR 110/11 kV T1 Transformer Circuit</t>
  </si>
  <si>
    <t xml:space="preserve">E1615   </t>
  </si>
  <si>
    <t xml:space="preserve">marked in service due to duplicate    Isolation Points:Open, isolate and earthWorkPlanned: </t>
  </si>
  <si>
    <t>DP 22 kV J2 Feeder Circuit</t>
  </si>
  <si>
    <t xml:space="preserve">E1550   </t>
  </si>
  <si>
    <t xml:space="preserve">Jan 2015  </t>
  </si>
  <si>
    <t>Isolation Points:Open, isolate and earthWorkPlanned:Remove T3 from service at P&amp;C request to investigate cause of tripping on 21/01/2015.  Remove T3 from service at P&amp;C request to investigate cause of tripping on 21/01/2015.</t>
  </si>
  <si>
    <t>Isolation Points:Open onlyWorkPlanned:Circuit breaker trip and Governor solenoid trip with machines online at 0 MW Hydro commissioningBefore trip test, contact TasNetworks control roomGO2 from 10am to 11am and GO3 from 11am to 12pm  Circuit breaker trip and Governor solenoid trip with machines online at 0 MW Hydro commissioningBefore trip test, contact TasNetworks control room.GO2 from 10am to 11am and GO3 from 11am to 12pm.</t>
  </si>
  <si>
    <t>GO 220 kV Generator G2 Circuit</t>
  </si>
  <si>
    <t xml:space="preserve">E1698   </t>
  </si>
  <si>
    <t>HA 22 kV B2 Feeder Circuit</t>
  </si>
  <si>
    <t xml:space="preserve">E1432   </t>
  </si>
  <si>
    <t>NH 11 kV S2 Feeder Circuit</t>
  </si>
  <si>
    <t xml:space="preserve">E0747   </t>
  </si>
  <si>
    <t>Isolation Points:Open and isolateWorkPlanned:  Remove transformer T2  from service &amp; test protection relay B499B ensuring trip LV &amp; HV circuit breakers trip.</t>
  </si>
  <si>
    <t>PM 22 kV G2 Feeder Circuit</t>
  </si>
  <si>
    <t xml:space="preserve">E1040   </t>
  </si>
  <si>
    <t>Isolation Points:Open and isolateWorkPlanned:Remove 220/110kV T2 from service due to Stage 1 Low SF6 Alarm on 220kV CB B452.  Remove 220/110kV T2 from service due to Stage 1 Low SF6 Alarm on 220kV CB B452.</t>
  </si>
  <si>
    <t>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t>
  </si>
  <si>
    <t>TA-NN 2 110 kV Transmission Circuit</t>
  </si>
  <si>
    <t xml:space="preserve">E0139   </t>
  </si>
  <si>
    <t xml:space="preserve">Dec 2014  </t>
  </si>
  <si>
    <t xml:space="preserve">mareked in service due to dupilcate   Isolation Points:Open, isolate and earthWorkPlanned:  Boyer 6.6kV D352 feeder 3 isolated and earthed at the request of Norske Skog. Company contact Tom Nieuburg 0447 413548.In conjunction with PROMS 126126. </t>
  </si>
  <si>
    <t>AL 6.6 kV A3 Feeder Circuit</t>
  </si>
  <si>
    <t xml:space="preserve">E0294   </t>
  </si>
  <si>
    <t>Isolation Points:Open, isolate and withdraw breakerWorkPlanned:  Replace and repair 22 kV Feeder CB F252</t>
  </si>
  <si>
    <t>Isolation Points:Open, isolate and earthWorkPlanned:  Transmission circuit required out service for urgent repairs.Contact Officer: Pat Carroll 0407 442 755</t>
  </si>
  <si>
    <t>Isolation Points:Open, isolate and earthWorkPlanned:Transline maintenance  Transline maintenance</t>
  </si>
  <si>
    <t>WA 220 kV N1  Circuit Breaker</t>
  </si>
  <si>
    <t xml:space="preserve">E1777   </t>
  </si>
  <si>
    <t>WA 220 kV M1  Circuit Breaker</t>
  </si>
  <si>
    <t xml:space="preserve">E1776   </t>
  </si>
  <si>
    <t>Isolation Points:Open, isolate and earthWorkPlanned:Transline maintenancePlease refer to PROMS 126166 - AEMO requested breakers and bus B on a PROMS entryPM CB G152 maintenanceOperational staff required  Transline maintenancePlease refer to PROMS 126166 - AEMO requested breakers and bus B on a PROMS entryPM CB G152 maintenanceOperational staff required</t>
  </si>
  <si>
    <t xml:space="preserve">Nov 2014  </t>
  </si>
  <si>
    <t>Isolation Points:Open and isolateWorkPlanned:  Replenish Gas on C252</t>
  </si>
  <si>
    <t>marked in service due to duplicate    Isolation Points:Open, isolate and earthWorkPlanned:  Investigate and repair fault on feeder 41516 F252.</t>
  </si>
  <si>
    <t>TR-MY 110 kV Transmission Circuit</t>
  </si>
  <si>
    <t xml:space="preserve">E0646   </t>
  </si>
  <si>
    <t>marked in service due to fault duplicate  Isolation Points:Open onlyWorkPlanned:  Investigate trip of Gordon 220kV "C" bus, return equipment to service.</t>
  </si>
  <si>
    <t>Isolation Points:Open, isolate and earthWorkPlanned:Repair damaged palm on dropper to CT A196.  Repair damaged palm on dropper to CT A196.</t>
  </si>
  <si>
    <t>Isolation Points:Nil primary isolationWorkPlanned:  Wiring Rectification Works on the IRIG-B Wiring associated with all distribution feeders.Distribution Feeder Relays will lose GPS Clock Signal (in turn) from IRIG-B during rectification works. Late notice due oversight</t>
  </si>
  <si>
    <t>PL 22 kV E2 Feeder Circuit (Future)</t>
  </si>
  <si>
    <t xml:space="preserve">E1513   </t>
  </si>
  <si>
    <t>CS 220 kV By-Pass Bus</t>
  </si>
  <si>
    <t xml:space="preserve">E0038   </t>
  </si>
  <si>
    <t>Isolation Points:Open and isolateWorkPlanned:Mines on Care and Mtce at the moment.  Isolate Que River distribution line for repairs at Que River Mine.</t>
  </si>
  <si>
    <t>actually 'in service' as outage is for voltage management      Isolation Points:Open onlyWorkPlanned:  GO-CS 1 Out Of Service for Southern Voltage Management</t>
  </si>
  <si>
    <t>marked in service as no outages evident in NOCS   Isolation Points:Isolate L V AC circuit as requiredWorkPlanned:  Exchange of NEM Check Meters</t>
  </si>
  <si>
    <t>Isolation Points:Open, isolate and earthWorkPlanned:  C4 to be isolated and earthed to investigate/repair blown can</t>
  </si>
  <si>
    <t>Isolation Points:Open, isolate and withdraw breakerWorkPlanned:  Investigate issues associated with non availability of HMI or NOC's control of T4 low voltage breaker D552.</t>
  </si>
  <si>
    <t>KI 33 kV S2 Feeder Circuit</t>
  </si>
  <si>
    <t xml:space="preserve">E1862   </t>
  </si>
  <si>
    <t>Isolation Points:Open, isolate and earthWorkPlanned:  Replace blown can on C4</t>
  </si>
  <si>
    <t>MB-NN 110 kV Transmission Circuit</t>
  </si>
  <si>
    <t xml:space="preserve">E0125   </t>
  </si>
  <si>
    <t>Isolation Points:Open and isolateWorkPlanned:  33kV CB from D552 is unusable. If T3 trips over the weekend we will need to get P&amp;C and an operator to site to return T4 to service.</t>
  </si>
  <si>
    <t>KI 33 kV B8 Bus Coupler</t>
  </si>
  <si>
    <t xml:space="preserve">E1857   </t>
  </si>
  <si>
    <t xml:space="preserve">Isolation Points:Open, isolate and earthWorkPlanned:  T3 tripped on unit protection. Transformer is to remain OOS and isolated for testing.33kV C Bus has been requested out of service for safe approach </t>
  </si>
  <si>
    <t xml:space="preserve">Sep 2014  </t>
  </si>
  <si>
    <t>Isolation Points:Open and isolateWorkPlanned:Forced replacement B599 relay  Replace Transformer T2 B599 relay and test trips</t>
  </si>
  <si>
    <t>Isolation Points:Open, isolate and earthWorkPlanned:  Repair Hot Joint P14 Pid 163359 Montagu St Newtown</t>
  </si>
  <si>
    <t>Isolation Points:Open and isolateWorkPlanned:Outage requested by asset officer Alan Brown   Top up sF6 44 kV CB D452</t>
  </si>
  <si>
    <t>SL 110/22 kV T2 Transformer</t>
  </si>
  <si>
    <t xml:space="preserve">E1879   </t>
  </si>
  <si>
    <t>Isolation Points:Isolate protection scheme AWorkPlanned:Investigate and repair fault with the TU-NN 1 110kV transmission line "A" protection. The "B" protection scheme will be in service at all times.  Investigate and repair fault with the TU-NN 1 110kV transmission line "A" protection. The "B" protection scheme will be in service at all times.</t>
  </si>
  <si>
    <t>Isolation Points:Open onlyWorkPlanned:  Investigate cause of trip of Capacitor C1 at 0755 on 19/9/2014.</t>
  </si>
  <si>
    <t>Isolation Points:Isolate protection scheme BWorkPlanned:  Reoccurring comms channel signal  failures, require a change  of the QT_B187_121A Clock source CH1 to ‘EXTERNAL and  align with equivalent NT device setting</t>
  </si>
  <si>
    <t>Fire Fighting</t>
  </si>
  <si>
    <t>CS 110 kV B Bus</t>
  </si>
  <si>
    <t xml:space="preserve">E0051   </t>
  </si>
  <si>
    <t>Isolation Points:Open, isolate and earthWorkPlanned:  Top up CT J196 at Sheffield. Isolate and Earth at Sheffield end only.</t>
  </si>
  <si>
    <t>Isolation Points:Open, isolate and earthWorkPlanned:110kV CB F452 has a "SF6 Low Gas Lock Out" active. Need to use 110kV Bus Coupler B752 to de-energize F452. All 110kV circuits transferred to 110kV A Bus at Chapel St.  Transfer all 110kV circuits at Chapel St to the 110kV A Bus to isolate CB F452 which has a SF6 Gas Lock Out active. T6 will remain out of service after the return to service of 110kV B Bus.</t>
  </si>
  <si>
    <t xml:space="preserve">Aug 2014  </t>
  </si>
  <si>
    <t>Isolation Points:Open and isolateWorkPlanned:  Conditions as per PO 125658</t>
  </si>
  <si>
    <t>BW 110 kV B Bus</t>
  </si>
  <si>
    <t xml:space="preserve">E0002   </t>
  </si>
  <si>
    <t xml:space="preserve">Isolation Points:Isolate protection scheme AWorkPlanned:Investigate and repair intermittent failure of the "A" Protection Scheme on the GO-CS 2 220kV Transmission Line. This will affect the high speed "Line Differential" and "CB Fail" protection on the line. The "B" Protection Scheme will be in service but P&amp;C have advised that this will only provide "Distance Protection" on the line.   Investigate and repair intermittent failure of the "A" Protection Scheme on the GO-CS 2 220kV Transmission Line. This will affect the high speed "Line Differential" and "CB Fail" protection on the line. The "B" Protection Scheme will be in service but P&amp;C have advised that this will only provide "Distance Protection" on the line. </t>
  </si>
  <si>
    <t xml:space="preserve">Isolation Points:Open, isolate and earthWorkPlanned:  Investigate voltage issue with  VT B597 </t>
  </si>
  <si>
    <t>Isolation Points:Open, isolate and earthWorkPlanned:  Take out of service Rosebery 44/22kV T5 due to a fault on the ST2 transformer.</t>
  </si>
  <si>
    <t>Isolation Points:Open, isolate and earthWorkPlanned:  Disconnection and repairs after 22kV/415V ST1 has failed.</t>
  </si>
  <si>
    <t>RB 22 kV ST1  Station Service Transformer Circuit</t>
  </si>
  <si>
    <t xml:space="preserve">E0699   </t>
  </si>
  <si>
    <t>Isolation Points:Open and isolateWorkPlanned:  Bypass 44kV CB C252, isolate, top up SF6 gas, then return to service.</t>
  </si>
  <si>
    <t>Isolation Points:Open and isolateWorkPlanned:  Repair wiring issues in Junction box for D797.</t>
  </si>
  <si>
    <t xml:space="preserve">Isolation Points:Open, isolate and earthWorkPlanned:Risdon 110kV A Bus is required out of service to allow opening of J629A. All other circuits to be transferred to 110kV B bus. 110kV A bus to be restored once J629A is opened.  Transfer all circuits except Cap banks C1 and C3 to 110kV B bus. Open off 110kV A bus to allow de-energizing of C1, for investigation and repair of issue causing J652 to fail to open. </t>
  </si>
  <si>
    <t>Isolation Points:Switch auto reclose as requestedWorkPlanned:  Clearing Vegetation with Machinery</t>
  </si>
  <si>
    <t>Personnel in Area</t>
  </si>
  <si>
    <t>CR 110 kV F7 Bus Coupler Circuit</t>
  </si>
  <si>
    <t xml:space="preserve">E0063   </t>
  </si>
  <si>
    <t xml:space="preserve">marked in service due to fault record duplicate Isolation Points:Open onlyWorkPlanned: </t>
  </si>
  <si>
    <t xml:space="preserve">Isolation Points:Open, isolate and withdraw breakerWorkPlanned: </t>
  </si>
  <si>
    <t xml:space="preserve">marked in service due to fault record duplicate  Isolation Points:Open, isolate and earthWorkPlanned: </t>
  </si>
  <si>
    <t>Isolation Points:Open, isolate and earthWorkPlanned:   Isolate and Earth the HR spur of the KR-HR-KE 110 kV T/L and repair after trip.</t>
  </si>
  <si>
    <t>marked in service as there is a duplicate fault record.   Isolation Points:Open, isolate and earthWorkPlanned:  TA-NN2 Trip &amp; Reclose. F152 New Norfolk Auto Reclosed. D152 Opened off when closed back on manually</t>
  </si>
  <si>
    <t>marked in service as there is a duplicate fault record.  Isolation Points:Open, isolate and earthWorkPlanned:  Investigate Capacitor C3 Trip</t>
  </si>
  <si>
    <t>marked in service due to duplicate  Isolation Points:Open, isolate and earthWorkPlanned:  Inspection after Transformer Bucholz trip</t>
  </si>
  <si>
    <t>Isolation Points:Open onlyWorkPlanned:  220kV CB H152 required out of service to fix air compressor fault.</t>
  </si>
  <si>
    <t xml:space="preserve">marked in service due to duplicate fault record.    Isolation Points:Open onlyWorkPlanned: </t>
  </si>
  <si>
    <t>Isolation Points:Nil primary, secondary isolation as required by PICWorkPlanned:  Replace DRMCC on the T1A Transformer. Substation Engineering corrective work.</t>
  </si>
  <si>
    <t>Isolation Points:Open and isolateWorkPlanned:  Isolate 22kV Feeder 82006 F252 at Ulverstone for Distribution Operations.</t>
  </si>
  <si>
    <t>Isolation Points:Nil primary isolationWorkPlanned:  Inspect C1 Capacitor Bank after Over Voltage Trip</t>
  </si>
  <si>
    <t>Isolation Points:Switch auto reclose as requestedWorkPlanned:Please note that this transline will be OOS on PROMS 125149 for one day on the 15th May, Auto reclosers are not to be switched on this day.  Harvesting Pine plantation along side our line with Feller Buncher,Processors and Forwarders.Please note this transline will be OOS on 15th May for protection testing, A/R not to be switched this day.</t>
  </si>
  <si>
    <t>Isolation Points:Isolate protection scheme BWorkPlanned:  Modify auto-reclose blocking logic in protection relay A199B and test.  Transline to remain in service on one protection relay during settings change and testing.Nil primary isolations, PIC to perform secondary isolations on protection relayInvestigation revealed that as multiple transmission line outage incorrectly did not incurr auto reclose.  This task is to be performed as soon as posssible to correct the auto reclose functionality of the scheme.</t>
  </si>
  <si>
    <t>Isolation Points:Open onlyWorkPlanned:  De-energize T1 to change out faulty relay.</t>
  </si>
  <si>
    <t>Isolation Points:Nil primary or secondary isolations required, limits of approach to be maintainedWorkPlanned:  Top Up Tap Changer Oil Level.</t>
  </si>
  <si>
    <t>NN 22 kV J2 Feeder Circuit</t>
  </si>
  <si>
    <t xml:space="preserve">E0150   </t>
  </si>
  <si>
    <t xml:space="preserve">May 2014  </t>
  </si>
  <si>
    <t>Isolation Points:Open onlyWorkPlanned:  Open LI-WY Transline for Hydro</t>
  </si>
  <si>
    <t>Isolation Points:Open, isolate and earthWorkPlanned:  Remove From service to change VT supplies from Line to Bus VT.</t>
  </si>
  <si>
    <t>marked in service due to duplicate fault record.     Isolation Points:Open, isolate and earthWorkPlanned:  Investigate/Repair after fault tripping</t>
  </si>
  <si>
    <t>Isolation Points:Open, isolate and earthWorkPlanned:  Open, isolate and earth as required 110/22 kV Transformer circuit T7 to inspect and fix 22kV red phase Volts low alarm</t>
  </si>
  <si>
    <t xml:space="preserve">Isolation Points:Open onlyWorkPlanned:  Hydro Tasmania has requested PO-PM No 1 110kV Transmission Line out of service to conduct work on Poatina T1.The Poatina disconnector A29 will be open as an isolation, however to prevent nuisance tripping we need to have the Poatina/Palmerston No.1 Transmission line de-energised. There is no requirement to have the Palmerston end isolated via a disconnector, N152 open will be sufficient. </t>
  </si>
  <si>
    <t>Isolation Points:Open, isolate and earthWorkPlanned:MMG feeder placed on Transfer bus  Urgent corrective top up oil 44 kV CB A252MMG feeder on transfer bus</t>
  </si>
  <si>
    <t>marked in service as a duplicate exists    Isolation Points:Open, isolate and earthWorkPlanned:  Open off NN-CR T/L due to noisy VT A197 @ Creek RD</t>
  </si>
  <si>
    <t>Isolation Points:Open, isolate and earthWorkPlanned:Project ID : 3192 - Creek Road substation 110 kV redevelopment  Investigate noise in VT A197 on GIS.  Investigate noise in VT A197 on GIS. This may require energising the NN-CR Transmission Circuit from Creek Rd.Earthing may not be required until investigations identify the problem.</t>
  </si>
  <si>
    <t>Isolation Points:Nil primary, secondary isolation as required by PICWorkPlanned:  These works are for the Tas Irrigation project - In service "live"cabling connections &amp; commissioning checks of the Anti-Islanding equipment.(R152 CB &amp; protection panel, Fibre panels &amp; Communications panel)No Secondary injection tests required, only a forced R152 CB status change to test Anti- islanding scheme to Avoca.</t>
  </si>
  <si>
    <t>Isolation Points:Nil primary, secondary isolation as required by PICWorkPlanned:  These works are for the Tas Irrigation project - In service "live"cabling connections &amp; commissioning checks of the Anti-Islanding equipment.(A152 CB &amp; protection panel,A552 &amp; D252 CB LV compartments, Fibre panels &amp; Communications panel)No Secondary injection tests required, only a forced A152,A552 and D252 CB status change to test Anti- islanding scheme at Avoca.</t>
  </si>
  <si>
    <t>Isolation Points:Nil primary isolationWorkPlanned:  Investigate 110/33kV transformer tap communications problems.</t>
  </si>
  <si>
    <t>Isolation Points:Open, isolate and earthWorkPlanned:  Isolate and Earth 22kV CB L252</t>
  </si>
  <si>
    <t>TA-NN 1 110 kV Transmission Circuit</t>
  </si>
  <si>
    <t xml:space="preserve">E0138   </t>
  </si>
  <si>
    <t>KI 33 kV N2 Feeder Circuit</t>
  </si>
  <si>
    <t xml:space="preserve">E1858   </t>
  </si>
  <si>
    <t>Isolation Points:Open, isolate and earthWorkPlanned:Project ID : 5127 - Tungatinah Substation 110 kV redevelopment  TU 110kV Redevelopment Outage 36 - TU-MB Transmission Circuit out of service for safety clearances during the aerial stringing of the TA-NN 1 to Tungatinah.NOTE: THIS IS A MANUAL NOS ENTRY  TU 110kV Redevelopment Outage 36 - TU-MB Transmission Circuit out of service for safety clearances during the aerial stringing of the TA-NN 1 to Tungatinah.NOTE: THIS IS A MANUAL NOS ENTRY</t>
  </si>
  <si>
    <t xml:space="preserve">E1912   </t>
  </si>
  <si>
    <t xml:space="preserve">Apr 2014  </t>
  </si>
  <si>
    <t>Isolation Points:Open onlyWorkPlanned:Open only.  Corrective maintenance - Trevallyn T3 (C5M) PQM replacementTransformer T3 will be required to be opened off only due to secondary isolations would remove protection from T3 (H487 relay)In conjunction with Proms 125029Operator required.</t>
  </si>
  <si>
    <t>Isolation Points:Open, isolate and earthWorkPlanned:  remove T1 from service so repairs can be done to P152 while A Bus is out of service</t>
  </si>
  <si>
    <t>Isolation Points:Open, isolate and earthWorkPlanned:  Operator Training, Isolate and Earth Chapel St 11kV circuit Breaker A252 and Capacitor Bank C5</t>
  </si>
  <si>
    <t>Isolation Points:Open, isolate and earthWorkPlanned:Project ID : 3192 - Creek Road substation 110 kV redevelopment  Creek Rd Redevelopment ProjectExcavations under CR 110kV AIS Bus between D729B and K129.  Creek Rd Redevelopment ProjectExcavations under CR 110kV Bus between D729B and K129.Isolate CR 110kV Bus between Disconnectors D729A and K129CS-CR 2 and remaining CR Bus to remain in service.</t>
  </si>
  <si>
    <t>CR 110 kV K1 Circuit Breaker</t>
  </si>
  <si>
    <t xml:space="preserve">E1799   </t>
  </si>
  <si>
    <t>CR 110 kV D7 Bus Coupler Circuit</t>
  </si>
  <si>
    <t xml:space="preserve">E0061   </t>
  </si>
  <si>
    <t>marked in service due to duplicate fault record    Isolation Points:Open onlyWorkPlanned:Opened off only.  Investigate tripping of Creek Road 110/33kV T2.</t>
  </si>
  <si>
    <t>marked in service as a fault duplicate exists    Isolation Points:Open onlyWorkPlanned:Breaker will be bypassed only.  Recharge SF6 in 44kV CB C252 at Rosebery.</t>
  </si>
  <si>
    <t>Isolation Points:Open, isolate and earthWorkPlanned:Palmerston Substation 110 kV Redevelopment - Replacement of 110 kV B Bus conductors, insulators and fittings   Replace 110 kV B Bus conductors, insulators and fittings</t>
  </si>
  <si>
    <t>FA-BA 220 kV Transmission Circuit</t>
  </si>
  <si>
    <t xml:space="preserve">E1391   </t>
  </si>
  <si>
    <t>Isolation Points:Nil primary isolationWorkPlanned:  Sheffield - Lemonthyme T/L outage at Hydro Tasmania request to allow corrective maintenance of motorised disconnector 29 at Lemonthyme.</t>
  </si>
  <si>
    <t>mark as in service as this for operational reasons       Isolation Points:Open onlyWorkPlanned:Opened off only. 5 minute recall.  Offload 220/110kV Transformer T1 at Chapel St to reduced fault levels at the Creek Rd 110kV AIS yard.</t>
  </si>
  <si>
    <t>marked in service as fault duplicate exists    Isolation Points:Open, isolate and earthWorkPlanned:Requested by Aurora Distribution Ops  Isolate &amp; earth as required by Aurora Distribution Ops.</t>
  </si>
  <si>
    <t>Isolation Points:Open, isolate and withdraw breakerWorkPlanned:  Investigate broken interlocking arm.will only be carried out if required after 22kV CB A852 has been returned to service.</t>
  </si>
  <si>
    <t>Isolation Points:Open, isolate and withdraw breakerWorkPlanned:  Investigation into interlocking problem</t>
  </si>
  <si>
    <t>BW 11 kV A8 Bus Coupler Circuit</t>
  </si>
  <si>
    <t xml:space="preserve">E0011   </t>
  </si>
  <si>
    <t>Isolation Points:Open, isolate and earthWorkPlanned:Project ID : 3413 - Burnie Substation 110 kV Redevelopment  Outage required Safe work clearance  Safety clearance to access and string conductors  A Bus in proximity to C1 Cap bank</t>
  </si>
  <si>
    <t>marked in service due fault duplicate record.    Isolation Points:Open and isolateWorkPlanned:  Isolate Feeder 97001 C252 at Rosebery for Aurora Operations.</t>
  </si>
  <si>
    <t>Isolation Points:Open and isolateWorkPlanned:  Modifications to A197</t>
  </si>
  <si>
    <t>Isolation Points:Open, isolate and earthWorkPlanned:No supply affected.  Isolate and Earth Kingston 33kV Feeder 36240 N252 after fault in Aurora Network.</t>
  </si>
  <si>
    <t>Isolation Points:Open, isolate and earthWorkPlanned:Isolate and Earth.  Isolate and earth 33kV Feeder25308 K252 for clearence to reinstate 33kV Feeder 25305 F252.</t>
  </si>
  <si>
    <t>Isolation Points:Open, isolate and earthWorkPlanned:Repair cable fault.  Isolated and earth F252 Feeder 91006 for Aurora Operations.</t>
  </si>
  <si>
    <t>Isolation Points:Open onlyWorkPlanned:  Inject neutral unbablance of G699A &amp; G699B IEDs to calrify local &amp; remote alarms.Change the alarm descriptor.</t>
  </si>
  <si>
    <t>Isolation Points:Open, isolate and earthWorkPlanned:  Isolate &amp; earth Feeders 53005 and 53006 after Pole Fire.</t>
  </si>
  <si>
    <t>Isolation Points:Open, isolate and earthWorkPlanned:  Isolate and earth Feeder 25305 F252 for Aurora Operations.</t>
  </si>
  <si>
    <t>Isolation Points:Open and isolateWorkPlanned:  Investigate Bucholz alarm trip.</t>
  </si>
  <si>
    <t>Isolation Points:Open and isolateWorkPlanned:Hydro Generation requested outage.  Investigate &amp; Repair Oil Leak on GTBIsolation points;TR 110kv L4 Transformer Circuit - OPENTR 110 kV Disconnector L429B - OPENTR 110 kV LM429 Transfer Disconnector - OPEN</t>
  </si>
  <si>
    <t>marked in service as this is a duplicate  Isolation Points:Open onlyWorkPlanned:  SH-GT 2 220kV Transmission circuit trip</t>
  </si>
  <si>
    <t xml:space="preserve">marked in service due to duplicate   Isolation Points:Open, isolate and earthWorkPlanned: </t>
  </si>
  <si>
    <t>Isolation Points:Open, isolate and earthWorkPlanned:part current injection through CTF796 and F752 to the GIS  part current injection through CTF796 and F752 to the GIS</t>
  </si>
  <si>
    <t>Isolation Points:Open and isolateWorkPlanned:  Investigation into bus zone fault alarm</t>
  </si>
  <si>
    <t>Isolation Points:Open onlyWorkPlanned:Taking Transformers out in turn and upgrading for incomer relay firmware.  Open 11kV breakers only, secondary isolations required.Please note that Nyrstar have agreed to these outages taking place due to load reduction.  Taking Transformers out in turn and upgrading for incomer relay firmware.  Open 11kV breakers only, secondary isolations required.Please note that Nyrstar have agreed to these outages taking place due to load reduction.</t>
  </si>
  <si>
    <t>Isolation Points:Open onlyWorkPlanned:  Low SF6 G152 - Re-gas required</t>
  </si>
  <si>
    <t>marked "in service"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t>
  </si>
  <si>
    <t>RI 11 kV V3 Feeder Circuit</t>
  </si>
  <si>
    <t xml:space="preserve">E0242   </t>
  </si>
  <si>
    <t>RI 11 kV F3 Feeder Circuit</t>
  </si>
  <si>
    <t xml:space="preserve">E0235   </t>
  </si>
  <si>
    <t>RI 11 kV C3 Feeder Circuit</t>
  </si>
  <si>
    <t xml:space="preserve">E0232   </t>
  </si>
  <si>
    <t>RI 11 kV U3 Feeder Circuit</t>
  </si>
  <si>
    <t xml:space="preserve">E0241   </t>
  </si>
  <si>
    <t>RI 11 kV T3 Feeder Circuit</t>
  </si>
  <si>
    <t xml:space="preserve">E0240   </t>
  </si>
  <si>
    <t>RI 11 kV S3 Feeder Circuit</t>
  </si>
  <si>
    <t xml:space="preserve">E0239   </t>
  </si>
  <si>
    <t>RI 11 kV R3 Feeder Circuit</t>
  </si>
  <si>
    <t xml:space="preserve">E0238   </t>
  </si>
  <si>
    <t>Isolation Points:Isolate protection scheme AWorkPlanned:Project ID : 5127 - Tungatinah Substation 110 kV redevelopment  Make VT connections to existing B121A relay for anti islanding scheme being installed.Protection Scheme B to remain in service.  Make VT connections to existing B121A relay for anti islanding scheme being installed.Protection Scheme B to remain in service.</t>
  </si>
  <si>
    <t>Isolation Points:Nil primary, secondary isolation as required by PICWorkPlanned:Project ID : 5127 - Tungatinah Substation 110 kV redevelopment  Tungatinah 110kV Redevelopment ProjectInstall and commission anti-islanding scheme on 22kV  Tungatinah 110kV Redevelopment ProjectInstall and commission anti-islanding scheme on 22kV</t>
  </si>
  <si>
    <t>Isolation Points:Open onlyWorkPlanned:Opening off only Bus Couplers in turn, remedial firmware upgrade on relays, secondary isolations.  Opening off only Bus Couplers in turn, remedial firmware upgrade on relays, secondary isolations.</t>
  </si>
  <si>
    <t>RI 11 kV AB8 Bus Coupler Circuit</t>
  </si>
  <si>
    <t xml:space="preserve">E1441   </t>
  </si>
  <si>
    <t>RI 11 kV CD8 Bus Coupler Circuit</t>
  </si>
  <si>
    <t xml:space="preserve">E1440   </t>
  </si>
  <si>
    <t>Isolation Points:Switch auto reclose as requestedWorkPlanned:Project ID : 1936 - TL - Preventive - 220kV Insulators - Insulator Maintenance    Live line insulator washingAuto reclose required out of service as and when requested, weather dependant</t>
  </si>
  <si>
    <t>Isolation Points:Isolate L V AC circuit as requiredWorkPlanned:  CREATED TO REPLACE COMPLETED PROMS 124600.CB N252 not connected to DNSP load.CT wiring and associated works including 33kV install.DNSP Project Manager Tony Bratt - 0419 013 008</t>
  </si>
  <si>
    <t>Isolation Points:Open and isolateWorkPlanned:Project ID : 3413 - Burnie Substation 110 kV Redevelopment    Replace equipment 110 kV J bay with BU-ST  T/L on bypass</t>
  </si>
  <si>
    <t>BU 110 kV J1 Circuit Breaker</t>
  </si>
  <si>
    <t xml:space="preserve">E1466   </t>
  </si>
  <si>
    <t>BY 6.6 kV 9DE Bus Coupler Circuit</t>
  </si>
  <si>
    <t xml:space="preserve">E0314   </t>
  </si>
  <si>
    <t>Isolation Points:Open onlyWorkPlanned:No LARN needed, Distribution Operations advised.  110 / 22 kV Transformer Circuit T2 opened off to investigate Restrictive Earth Fault per S French</t>
  </si>
  <si>
    <t>Isolation Points:Open onlyWorkPlanned:Boyer are aware of outage.  De-energise 6.6kV B Bus then rack out and inspect Feeder Breakers B352 and C352 after Bus Zone operation.</t>
  </si>
  <si>
    <t>Isolation Points:Nil primary, secondary isolation as required by PICWorkPlanned:EMERGENCY PROMS TO CORRECT CB FAIL WIRING   Emergency PROMS to correct CB fail wiring.</t>
  </si>
  <si>
    <t>MY 110 kV A7 Bus Coupler Circuit</t>
  </si>
  <si>
    <t xml:space="preserve">E1713   </t>
  </si>
  <si>
    <t>Isolation Points:Nil primary or secondary isolations required, limits of approach to be maintainedWorkPlanned:  Defined task modifications to terminal strip mountings in T2, T3 and T4 protectuion panels</t>
  </si>
  <si>
    <t xml:space="preserve">Nov 2013  </t>
  </si>
  <si>
    <t>Isolation Points:Open, isolate and earthWorkPlanned:  Urgent repairs required to HV loops at C540296</t>
  </si>
  <si>
    <t>Isolation Points:Open, isolate and earthWorkPlanned:  Distribution Line Maintenance</t>
  </si>
  <si>
    <t>Isolation Points:Nil primary, secondary isolation as required by PICWorkPlanned:  Replace Faulty C499A Relay</t>
  </si>
  <si>
    <t xml:space="preserve">marked 'in service' due to duplicate    Isolation Points:Open and isolateWorkPlanned: </t>
  </si>
  <si>
    <t xml:space="preserve">E1842   </t>
  </si>
  <si>
    <t>Isolation Points:Open onlyWorkPlanned:C252 bypassed to Aurora System.  Bypass CB C252 due low SF6 gas pressure. Arrange repairs.</t>
  </si>
  <si>
    <t>Isolation Points:Open onlyWorkPlanned:  Cluny PS intake gate closing, M/C CB low air pressure and will not open - emergency request to open Chapel St and Liapootah ends of LI-RE-CL-CS 1 220kV T/L.</t>
  </si>
  <si>
    <t>Isolation Points:Switch auto reclose as requestedWorkPlanned:Project ID : 5353 - Northern OPGW: Installation on TL509 (PM-HA-GT)    Northern OPGW TL509 project: Installation on PM-HA-GT 220kV Transmission circuits.Civil works adjacent to PM-HA 110kV Transmission circuits.</t>
  </si>
  <si>
    <t>Isolation Points:Open onlyWorkPlanned:  Corrective maint - Top up SF6 gas in VT B197</t>
  </si>
  <si>
    <t>Isolation Points:Open, isolate and withdraw breakerWorkPlanned:  Investigate T252 Gas Pressure Low alarm and top up if required.</t>
  </si>
  <si>
    <t>Isolation Points:Isolate protection scheme BWorkPlanned:  P199B protection relay will be taken out of service, and new relay installed. "A" protection still in service.</t>
  </si>
  <si>
    <t>Isolation Points:Open onlyWorkPlanned:  CB Fail Contact Output Repairs</t>
  </si>
  <si>
    <t xml:space="preserve">Isolation Points:Isolate Station Bus ZoneWorkPlanned: </t>
  </si>
  <si>
    <t>Isolation Points:Open and isolateWorkPlanned:  Emergency isolation of 110kV Bus Coupler to investigate noise from protection cubicle.</t>
  </si>
  <si>
    <t>Isolation Points:Open, isolate and earthWorkPlanned:Hydro request Isol and Earth SH-WI 220 kV T/L  Hydro request Isol and Earth SH-WI 220 kV T/L to access replacement 22 kV feeder poles in easment at Wilmot PS</t>
  </si>
  <si>
    <t>Isolation Points:Open, isolate and earthWorkPlanned:  Investigate and repair fault on CB F552.</t>
  </si>
  <si>
    <t xml:space="preserve">Emergency           </t>
  </si>
  <si>
    <t>Isolation Points:Open onlyWorkPlanned:HA-NW 1 Transmission Circuit opened at Hadspen end only. Investigate incorrect operation of 110kV CB J152 protection under fault conditions. J152 has emergency availbilty and can be closed after the next contingency if required.  HA-NW 1 Transmission Circuit opened at Hadspen end only. Investigate incorrect operation of 110kV CB J152 protection under fault conditions. J152 has emergency availbilty and can be closed after the next contingency if required.</t>
  </si>
  <si>
    <t>Isolation Points:Open onlyWorkPlanned:  PO-PM #2 T/L OOS at Tas Hydro's request for wiring mods at Poatina.</t>
  </si>
  <si>
    <t>Isolation Points:Switch auto reclose as requestedWorkPlanned:  Auto Reclose on Burnie - Port Latta  and Burnie - Smithton 110kV Transmission Lines required out of service to allow replacement of tower  section damage during a motor vehicle accident.</t>
  </si>
  <si>
    <t>marked in service due to duplicate fault record.  Isolation Points:Open onlyWorkPlanned:  Sheffield - Fisher 220 kV T/L trip</t>
  </si>
  <si>
    <t>marked in service due to duplicate fault record     Isolation Points:Open onlyWorkPlanned:D152 Trip</t>
  </si>
  <si>
    <t xml:space="preserve">QT 22 kV A2 Feeder Circuit </t>
  </si>
  <si>
    <t>marked in service due to fault duplication.</t>
  </si>
  <si>
    <t>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t>
  </si>
  <si>
    <t>marked in service due to duplicate fault.  Isolation Points:Waratah C129, Savage river A129B.WorkPlanned:Repair fault on transmission line</t>
  </si>
  <si>
    <t>SR-WT Tee 110 kV Transmission Circuit Section</t>
  </si>
  <si>
    <t xml:space="preserve">E1368   </t>
  </si>
  <si>
    <t>Isolation Points:As requestedWorkPlanned:Investigate fault associated with C252 Aurora feeder 65062.</t>
  </si>
  <si>
    <t>Isolation Points:C2 unavailable for service.Secondary isolations as required.WorkPlanned:Replace  faulty K627/659 relay.</t>
  </si>
  <si>
    <t xml:space="preserve">Isolation Points:Nil Primary isolationsPIC to provide all seconadry isolationsWorkPlanned:Investigate &amp; correct local SCADA HMI circuit breaker control selection error. </t>
  </si>
  <si>
    <t>CR 110 kV C7 Bus Coupler Circuit</t>
  </si>
  <si>
    <t xml:space="preserve">E0059   </t>
  </si>
  <si>
    <t>Isolation Points:Isolate and Earth 22kV CB B252WorkPlanned:Find and repair Feeder Cable</t>
  </si>
  <si>
    <t>Isolation Points:Open and isolate GT 220 kV B7 Bus Coupler Circuit via 220kV Motorised Disconnectors B729F and B729BWorkPlanned:Top up 220kV CT B796 with SF6 gas</t>
  </si>
  <si>
    <t>Isolation Points:Open and withdraw Breaker TR 22 kV C8 Bus Coupler Circuit onlyWorkPlanned:PD issue inspection by Transend and Schneider</t>
  </si>
  <si>
    <t>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t>
  </si>
  <si>
    <t xml:space="preserve">GT 220 kV D1 Circuit Breaker </t>
  </si>
  <si>
    <t>marked in service due to duplicate fault    Isolation Points:as requiredWorkPlanned:Patrol T/L after lightning Strike, make repairs as required.</t>
  </si>
  <si>
    <t>Isolation Points:Isolate MT 110/33 kV T1 Transformer, earth as required.Isolate 33kV Switchgear incomerWorkPlanned:Investigate source of Partial Discharge suspected to be from A597 with equipment manufacturer.</t>
  </si>
  <si>
    <t>Isolation Points:Isolate and earth as required.WorkPlanned:Repair B597.</t>
  </si>
  <si>
    <t>Isolation Points:Nil Primary, as required.WorkPlanned:Investigate and Repair "Burnie J152 Prot Rly Fail" and "Burnie J179 Scada Comms Fail" alarms which are up.</t>
  </si>
  <si>
    <t xml:space="preserve">IR1231 LF-SO-TB and LF-SO 110 kV lines OOS due to fire services direction.
</t>
  </si>
  <si>
    <t xml:space="preserve">Fire Service        </t>
  </si>
  <si>
    <t>Isolation Points:SH-GT 2 220kV T/L 'A' protection isolated. 'B' protection remains in service.WorkPlanned:Investigate 'A' protection communication alarms.</t>
  </si>
  <si>
    <t>Isolation Points:Nil, removed from service only.WorkPlanned:Remove from Service the GO-CS 1 &amp; 2 220kV transmission lines for safety reasons due to bushfires.. Requested by Tas Fire and Peter Johnson (Transend).</t>
  </si>
  <si>
    <t>marked in service as duplicates fault record. Isolation Points:B452 &amp; 220/110kV transformer T2 isolated as requiredWorkPlanned:Investigate B452 trip</t>
  </si>
  <si>
    <t>marked out of service as duplicates a fault. Isolation Points:NilWorkPlanned:Reclose 220kV A752B to energise 220kV B bus and connected Transmission Lines after Bastyan protection sent a direct inter-trip to clear the bus.</t>
  </si>
  <si>
    <t xml:space="preserve">Isolation Points:Auto Reclose required Out of Service as and when requiredWorkPlanned:Insulator replacement Insulator replacement </t>
  </si>
  <si>
    <t xml:space="preserve">Jan 2013  </t>
  </si>
  <si>
    <t>Isolation Points:A352 isolated &amp; earthedWorkPlanned:Top up SF6 on A352</t>
  </si>
  <si>
    <t>marked in service due to duplicate fault  Isolation Points:T1 isolated &amp; earthed as required.WorkPlanned:Investigate cause of trip.</t>
  </si>
  <si>
    <t>Isolation Points:Operation of A299 protection to be confirmed.WorkPlanned:No V/I inputs to A299, suspected relay fault.</t>
  </si>
  <si>
    <t xml:space="preserve">Isolation Points:T/L isolated and earthedWorkPlanned:Transmission line forced out of service by fault. </t>
  </si>
  <si>
    <t xml:space="preserve">Isolation Points:NilWorkPlanned:De-energise the WA-PM 2 110kV Transmission Line due to threat of fire. </t>
  </si>
  <si>
    <t>KR 110 kV B Bus</t>
  </si>
  <si>
    <t xml:space="preserve">E0468   </t>
  </si>
  <si>
    <t>Isolation Points:As RequiredWorkPlanned:Investigate feeder trip for Norske SkogContact on site at Norske Skog Thomas Newboard 0447413548</t>
  </si>
  <si>
    <t>Isolation Points:C252WorkPlanned:Normally out of service breaker. Investigate E/F on closing.</t>
  </si>
  <si>
    <t>KR 110 kV A Bus</t>
  </si>
  <si>
    <t xml:space="preserve">E0466   </t>
  </si>
  <si>
    <t>Isolation Points:NIL primary isolationsPIC to make all the necessary isolations during investigation.WorkPlanned:Investigate the C529A disconnector interlocking circuitry following an "enable" (solenoid inoperable) to operate failure.</t>
  </si>
  <si>
    <t xml:space="preserve">Isolation Points:Nil primary isolations, CS-RI 110 kV Transmission Circuit to remain in service.Isolate CS-RI 110 kV Transmission Circuit "A" protection as required.CS-RI 110 kV Transmission Circuit "B" protection to remain in service.WorkPlanned:Reconfigure and replace the communications hardware of the CS-RI 110 kV Transmission Circuit diffrential protection, in partucular, the converter/driver and the fibres used in the circuit.   </t>
  </si>
  <si>
    <t>Isolation Points:NilWorkPlanned:Replace broken insulators on line. Towers 3,4 &amp;5.</t>
  </si>
  <si>
    <t>Isolation Points:N/AWorkPlanned:Investigate/Repair A799 TCS B Red Phase Fault</t>
  </si>
  <si>
    <t>Isolation Points:Isolate NN 22 kV E2 Feeder Circuit as required.WorkPlanned:Replace faulty E252 circuit breaker carriage with spare unit.</t>
  </si>
  <si>
    <t>Isolation Points:PO-PM  No 5 &amp; 6 220 kV Transmission Circuits required de-energised, isloated and earthed for issue of clearance to line crew.WorkPlanned:Reattach broken suspension arm on overhead earth wire at top of tower.</t>
  </si>
  <si>
    <t>Isolation Points:T/L opened off onlyWorkPlanned:Transmission line opened off for voltage control</t>
  </si>
  <si>
    <t>Isolation Points:Open and isolate GT-SW 110 kV Transmission Circuit as required.WorkPlanned:Top up SF6 gas in CB T152.MI customer Gunns have agree on date and time for this outage.</t>
  </si>
  <si>
    <t>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t>
  </si>
  <si>
    <t>Isolation Points:Nil PrimaryBus Zone to be switched out of service.WorkPlanned:The CS-KI-KR transline will be left in a state to be returned to service in an emergency, thus bus zone to be switched out on weekends.</t>
  </si>
  <si>
    <t>Isolation Points:Nil primaryBus Zone to be switched out of service.WorkPlanned:The CS-KI-KR transline will be left in a state to be returned to service in an emergency, thus bus zone to be switched out on weekends.</t>
  </si>
  <si>
    <t>Isolation Points:as requiredWorkPlanned:Isolate and Earth</t>
  </si>
  <si>
    <t>Isolation Points:Open, Isolate and Earth GT 220 kV B Bus.GT 220 kV A Bus is Isolated and earthed on Proms 120958WorkPlanned:George Town 220kV Security upgrade project. Refer to Stages B2 and C2Replace faulty B797 B Bus VT's with VT's from A Bus A797</t>
  </si>
  <si>
    <t>Isolation Points:K187 at Chapel St isolated.Q187 at Risdon isolated.WorkPlanned:Adjust relay communications Baud rates on either end protection K bay Chapel St and Q Bay Risdon.</t>
  </si>
  <si>
    <t>Isolation Points:220kV B Bus isolated and earthedCapacitor Bank C2 isolatedWorkPlanned:Inspect and repair as required 220 kV B629B motorised disconnector</t>
  </si>
  <si>
    <t>Isolation Points:No primary isolations- A752 to remain in service protected by A487 &amp; B487 protection.Secondary  isolations by Transend P&amp;C personnel, A799A trips to be isolated for the duration of work.WorkPlanned:Corrective Maintenance- Repair faulty faceplate on protection relay A799A.Work may involve replacement of device and secondary injection testing to confirm functionality. Replacement of A799A will effect backup distance and CBF protection schemes and A752 controls,status and metering.</t>
  </si>
  <si>
    <t xml:space="preserve">Isolation Points:Isolate and Earth GT 220 kV D1 Circuit BreakerSH-GT 2 220 kV Transmission Circuit will be in service via D752 and B BusWorkPlanned:George Town 220kV Security upgrade projectCT D196 secodary checks </t>
  </si>
  <si>
    <t>Isolation Points:Nil Primary. Secondary as required by PIC.One Protection Scheme is to be in service at all times.WorkPlanned:Reset internal jumpers to match CT ratio. Relay to be powered down while jumpers are changed. This is urgently required as protection will fail to operate while jumpers are incorrect.</t>
  </si>
  <si>
    <t>in service now as fault duplicate exists    Isolation Points:NilWorkPlanned:Allow Transformers to cool after winding temp trip at the converter station.</t>
  </si>
  <si>
    <t>Count of LOS Duration</t>
  </si>
  <si>
    <t>Fyear</t>
  </si>
  <si>
    <t>(blank)</t>
  </si>
  <si>
    <t>Outage Rate</t>
  </si>
  <si>
    <t>No. of Circuits</t>
  </si>
  <si>
    <t>Outage Count</t>
  </si>
  <si>
    <t>Fault</t>
  </si>
  <si>
    <t>Request Type =</t>
  </si>
  <si>
    <t>Transend</t>
  </si>
  <si>
    <t>Instigator =</t>
  </si>
  <si>
    <t>Element =</t>
  </si>
  <si>
    <t>Average Circuit Outage Rate Report</t>
  </si>
  <si>
    <t>per cent</t>
  </si>
  <si>
    <t>Emergency, Forced</t>
  </si>
  <si>
    <t>percent</t>
  </si>
  <si>
    <t>Row Labels</t>
  </si>
  <si>
    <t>Transient</t>
  </si>
  <si>
    <t>110</t>
  </si>
  <si>
    <t>Sustained</t>
  </si>
  <si>
    <t>Third Party</t>
  </si>
  <si>
    <t>110/22</t>
  </si>
  <si>
    <t>22</t>
  </si>
  <si>
    <t>Equipment Failure</t>
  </si>
  <si>
    <t>220</t>
  </si>
  <si>
    <t>IR2180 Risdon 110 kV C3 capacitor tripped due to failure of protection system.</t>
  </si>
  <si>
    <t>Operational</t>
  </si>
  <si>
    <t>IR2179 Boyer D352 circuit breaker tripped due to operational error causing loss of supply.</t>
  </si>
  <si>
    <t>6.6</t>
  </si>
  <si>
    <t>Fine</t>
  </si>
  <si>
    <t>110KV</t>
  </si>
  <si>
    <t>ITOMS – Transformer</t>
  </si>
  <si>
    <t>110/33</t>
  </si>
  <si>
    <t>Power transformer</t>
  </si>
  <si>
    <t>QU-T1</t>
  </si>
  <si>
    <t>IR2172 Que T1 110/22 kV transformer tripped due to protection relay mal-operation.</t>
  </si>
  <si>
    <t>ITOMS - Overhead Lines</t>
  </si>
  <si>
    <t>11</t>
  </si>
  <si>
    <t>220kV</t>
  </si>
  <si>
    <t>Testing Error</t>
  </si>
  <si>
    <t>IR2162- SH-GT No 1 and 2 220 kV transmisison circuits tripped. The outage occured due to communication testing error. See R624705 for details.</t>
  </si>
  <si>
    <t>Circuit breaker</t>
  </si>
  <si>
    <t>KI-B452</t>
  </si>
  <si>
    <t xml:space="preserve">IR2161 Kingston T2 110/11 kV transformer tripped during protection test. </t>
  </si>
  <si>
    <t>110/11</t>
  </si>
  <si>
    <t>IR2151 Mornington 33 kV Bus tripped during planned work for protection testing.</t>
  </si>
  <si>
    <t>33</t>
  </si>
  <si>
    <t>Load shedding occurred due to incorrect inhibit signal configuration within TEMCO RTU.</t>
  </si>
  <si>
    <t>IR2135 TEMCO SPS Load Block 1 tripped due to incorrect secondary isolation during planned work.</t>
  </si>
  <si>
    <t>IR2132 Savage River 110/22 kV T2 transgfromer circuit tripped with no loss of supply due to due to incorrect isolation.</t>
  </si>
  <si>
    <t>IR2125 Derwent Bridge 110/22 kV T1 transformer circuit tripped due to incorrect protection settings.</t>
  </si>
  <si>
    <t>IR2118 SH-WV 110 kV transmission circuit tripped during testing.</t>
  </si>
  <si>
    <t>Distance Protection Relay</t>
  </si>
  <si>
    <t>CS-T121B</t>
  </si>
  <si>
    <t>IR2101 LI-CL-RE-CS 220 kV transmission circuit tripped due to a faulty relay.</t>
  </si>
  <si>
    <t>Construction Error</t>
  </si>
  <si>
    <t>Current Differential Relay</t>
  </si>
  <si>
    <t>ZZ-PCRL-172580</t>
  </si>
  <si>
    <t>IR2097 Trevallyn 110/22 kV T1 and 110 kV C Bus tripped due to a faulty relay.</t>
  </si>
  <si>
    <t>IR2093 Chapel Street 11kV C Bus tripped during planned testing work, with loss of supply to DNSP.</t>
  </si>
  <si>
    <t>ITOMS – Protection</t>
  </si>
  <si>
    <t>Maintenance Error</t>
  </si>
  <si>
    <t xml:space="preserve">IIR 1711 Electrona T2 was tripped while removing a bird nest from conservator tank </t>
  </si>
  <si>
    <t>ITOMS - Circuit Breaker</t>
  </si>
  <si>
    <t>IR 1706  Bus Zone fault activated during a planned protection testing work at Burnie Substation.</t>
  </si>
  <si>
    <t>IR2078 Trevallyn 22 kV D Bus was being fed by a Mowbray super feeder when the feeder tripped on directional over current causing loss of supply.</t>
  </si>
  <si>
    <t>Switching Error (Control Room)</t>
  </si>
  <si>
    <t>IR1697 GT-CO 4 220 kV transmission circuit tripped due to switching error during planned work.</t>
  </si>
  <si>
    <t>IR1688 Meadowbank busbar tripped due to incorrect protection isolation during testing.</t>
  </si>
  <si>
    <t>IR1684 Sorell T1 transformer circuit tripped twice due to incorrect protection settings.</t>
  </si>
  <si>
    <t>IR1678 CR-NH 110 kV transmission circuit tripped due to a failed cable oil presssure switch.</t>
  </si>
  <si>
    <t>marked in service due to planned outage at same time.</t>
  </si>
  <si>
    <t>IR1674 CR T3 110/33 kV transformer circuit tripped on return to service after a planned outage for protection testing. The disturbance caused load loss at Norske.</t>
  </si>
  <si>
    <t>Isolation Points:Open onlyWorkPlanned:  Investigate trip of Gordon 220kV "C" bus, return equipment to service.</t>
  </si>
  <si>
    <t>IR1657 Gordon C 220 kV Bus Bar tripped due to human error during planned work.</t>
  </si>
  <si>
    <t>GT-TV 2 out of service on PROMS at time of trip</t>
  </si>
  <si>
    <t>IR1643 George Town circuits tripped during planned protection work.</t>
  </si>
  <si>
    <t>220/110</t>
  </si>
  <si>
    <t>IR1628 Creek Road ST2 transformer circuit tripped during planned work.</t>
  </si>
  <si>
    <t>IR1616 Creek Road 110/33 kV T2 transformer circuit tripped due to error during planned maintenance.</t>
  </si>
  <si>
    <t>IR1597 Boyer 6.6 kV A352 feeder circuit was opened when on load due to a switching error.</t>
  </si>
  <si>
    <t>IR1588 SH-GT 220 kV transmission circuit tripped, pending investigation.</t>
  </si>
  <si>
    <t>Commissioning Error</t>
  </si>
  <si>
    <t>IR1556 Meadowbank T4 transformer circuit tripped due to incorrect isolation during planned work.</t>
  </si>
  <si>
    <t>IR1533 North Hobart T1 transformer circuit tripped twice during planned work due to incorrect isolation.</t>
  </si>
  <si>
    <t>IR1532 Boyer 6.6 kV B Bus tripped due to a protection mal-operation following a feedr fault.</t>
  </si>
  <si>
    <t>discuss this with customer, probably not an LOS event.</t>
  </si>
  <si>
    <t>IR1516 Risdon 110/11 kV T1 transformer tripped following a fault at Nyrstar. Nyrstar dropped approx 68 MW of load.</t>
  </si>
  <si>
    <t>IR1514 Mowbray B152 and A752 circuit breakers tripped due to human error during planned protection testing.</t>
  </si>
  <si>
    <t>IR1484 Chapel St 11 kV B Bus tripped during planned work due to an incorrect CB status indication caused by an internal wiring failure.</t>
  </si>
  <si>
    <t>IR1452 Risdon 110/11 kV transfiormer circuit tripped due to protection testing error with no loss of supply.</t>
  </si>
  <si>
    <t>IR1430 RB T1 and FA-RB-QT 110 kV circuits tripped following a human error during planned maintenance work, with loss of supply at Rosebery, Queenstown and Newton.</t>
  </si>
  <si>
    <t>110/44</t>
  </si>
  <si>
    <t>IR1409 Hadspen 110 kV B Bus tripped due to a protection error following a HA-NW 1 110 kV transmission circuit trip and reclose</t>
  </si>
  <si>
    <t>IR30 DB T1 transformer circuit tripped following a feeder fault due to SEF protection being out of service.</t>
  </si>
  <si>
    <t>IR25 Queenstown 110/22 kV transformer T2 circuit tripped with lightning in area.</t>
  </si>
  <si>
    <t>IR22 Derwent Bridge T1 transformer circuit tripped due to a protection grading issue following a feeder fault.</t>
  </si>
  <si>
    <t>Summary of Events: Contractors were on site undertaking work on transformer oil sampling pipework and the OLTC oil flow trip has been generated opening off the two breakers connecting supply transformer T1 A152 and A752. Bucholz trip appears to be linked to work being undertaken on transformer oil sampling pipework onPROMS 123290.Suspected Cause of Outage: Failure to isolate trip circuits of Buchholz relay of out of service transformer that does not have a dedicated EHV breaker.</t>
  </si>
  <si>
    <t>IR Mornington 110 kV A Bus tripped on Bucholz following during planned work on oil sampling pipework.</t>
  </si>
  <si>
    <t>IR1340 TA-NN 1 110 kV transmission circuit tripped, suspect testing error.</t>
  </si>
  <si>
    <t>SD A152 only tripped</t>
  </si>
  <si>
    <t>IR1330 Scottsdale A152 tripped due incorrent zone 3 reach in protection relays</t>
  </si>
  <si>
    <t>6.6KV</t>
  </si>
  <si>
    <t>ITOMS – Substation Aux. Plant</t>
  </si>
  <si>
    <t>IR1306 Boyer 952DE circuit breaker tripped by on site personnel.</t>
  </si>
  <si>
    <t>IR1304 Risdon E352 feeder tripped due to error during planned work on SCADA. The consequent overload of customer plant caused a loss of supply.</t>
  </si>
  <si>
    <t>IR1302 Queenstown 110 kV A Bus tripped due to incorrect protection settings at QT after an inter-trip caused by incorrect isolation for planned work at Newton.</t>
  </si>
  <si>
    <t>IR1299 Savage River T3 tripped due to error during planned work.</t>
  </si>
  <si>
    <t>IR1260 QT-NT 110 kV transmission circuit tripped during work for new Newton T2 circuit.</t>
  </si>
  <si>
    <t>IR1259 MR-DE 110 kV transmission circuit tripped due to protection error.</t>
  </si>
  <si>
    <t>IR1253 LF-MT-RK 110 kV transmission circuit tripped due to poor isolation.</t>
  </si>
  <si>
    <t>IR1229 NW-SL 110 kV transmission circuit tripped due to relay failure.</t>
  </si>
  <si>
    <t>IR1215 St Leonards T1 and T2 transformer circuits tripped folllowing a feeder fault due to a protection grading issue..</t>
  </si>
  <si>
    <t>IR1209 UL-EB 110 kV transmission circuit tripped due to equipment failure.</t>
  </si>
  <si>
    <t>B2 Bay Conductor</t>
  </si>
  <si>
    <t>QU-BCON-B2</t>
  </si>
  <si>
    <t>IR1200 Que T1 transformer tripped</t>
  </si>
  <si>
    <t>IR1187 Knights Road transformer circuits tripped with loss of supply.</t>
  </si>
  <si>
    <t>IR1180 George Town 220 kV Bus Bar tripped due to testing error</t>
  </si>
  <si>
    <t>IR1179 Rosebery T2 tripped possibly due to grading error with new T2 protection.</t>
  </si>
  <si>
    <t>IR1174 Hadspen 110kV A Bus tripped due to protection operation due to error during planned work.</t>
  </si>
  <si>
    <t>IR1172 GT-TV 110 kV transmission line circuit tripped due to operation of CAS during planned work.</t>
  </si>
  <si>
    <t>ITOMS – Instrument Transformer</t>
  </si>
  <si>
    <t>IR1171 PM-AV 110 kV transmission line circuit tripped due to incorrect VT selection during planned work. LOS at Avoca and St Marys.</t>
  </si>
  <si>
    <t>IR1169 Chapel Street feeders (2) tripped during protection testing.</t>
  </si>
  <si>
    <t>IR1165 CS-KI-KR tripped, suspect faulty protection relay at Kingston.</t>
  </si>
  <si>
    <t>IR1158 LF-MT-RK 110 kV transmission circuit tripped during planned protection testing.</t>
  </si>
  <si>
    <t>IR1157 HA-GT 2 220 kV transmission circuit tripped following a disconnector operation.</t>
  </si>
  <si>
    <t>IR1217 Huon River customer lost supply for a planned outage with no notification.</t>
  </si>
  <si>
    <t>IR1156 Mowbray T1 transformar circuit tripped during planned testing.</t>
  </si>
  <si>
    <t>Phase</t>
  </si>
  <si>
    <t>Trip Mode</t>
  </si>
  <si>
    <t>Protection Type</t>
  </si>
  <si>
    <t>WASP Data Finalised</t>
  </si>
  <si>
    <t>Telecommunications Failure</t>
  </si>
  <si>
    <t>Fire Start</t>
  </si>
  <si>
    <t>ScriptCalc Problem</t>
  </si>
  <si>
    <t>NCSPS / FCSPS Operation</t>
  </si>
  <si>
    <t>UFLS / UVLS Operation</t>
  </si>
  <si>
    <t>SPS Operation</t>
  </si>
  <si>
    <t>Correct Lightning Tool Operation</t>
  </si>
  <si>
    <t>Earth Fault</t>
  </si>
  <si>
    <t>Blue Phase Fault</t>
  </si>
  <si>
    <t>White Phase Fault</t>
  </si>
  <si>
    <t>Red Phase Fault</t>
  </si>
  <si>
    <t>Contractor Error</t>
  </si>
  <si>
    <t>Protection Problem</t>
  </si>
  <si>
    <t>Sustained / Transient</t>
  </si>
  <si>
    <t>Weather</t>
  </si>
  <si>
    <t>Failed Component</t>
  </si>
  <si>
    <t>Fault Location</t>
  </si>
  <si>
    <t>Fault Location Asset ID</t>
  </si>
  <si>
    <t>Instigator</t>
  </si>
  <si>
    <t>ITOMS Voltage</t>
  </si>
  <si>
    <t>ITOMS Category</t>
  </si>
  <si>
    <t>Incorrect Op</t>
  </si>
  <si>
    <t>Failure of SCADA</t>
  </si>
  <si>
    <t>Failure of PS</t>
  </si>
  <si>
    <t>Tertiary Cause</t>
  </si>
  <si>
    <t>Secondary Cause</t>
  </si>
  <si>
    <t>Primary Cause</t>
  </si>
  <si>
    <t>Interruption Type</t>
  </si>
  <si>
    <t>Description</t>
  </si>
  <si>
    <t>MW min Lost</t>
  </si>
  <si>
    <t>Duration</t>
  </si>
  <si>
    <t>Actual Close</t>
  </si>
  <si>
    <t>Actual Open</t>
  </si>
  <si>
    <t>Planned Close</t>
  </si>
  <si>
    <t>Planned Open</t>
  </si>
  <si>
    <t>Circuit Voltage</t>
  </si>
  <si>
    <t>Circuit Type</t>
  </si>
  <si>
    <t>Circuit ID</t>
  </si>
  <si>
    <t>Circuit Name</t>
  </si>
  <si>
    <t>Outage Listing between 7/1/2012 and 6/30/2017</t>
  </si>
  <si>
    <t>FYear</t>
  </si>
  <si>
    <t>Column Labels</t>
  </si>
  <si>
    <t>Count of Duration</t>
  </si>
  <si>
    <t>Incorrect Operational Isolation</t>
  </si>
  <si>
    <t>Failure of Protection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</si>
</sst>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quot;$&quot;* #,##0.00_);_(&quot;$&quot;* \(#,##0.00\);_(&quot;$&quot;* &quot;-&quot;??_);_(@_)"/>
    <numFmt numFmtId="165" formatCode="_(* #,##0.00_);_(* \(#,##0.00\);_(* &quot;-&quot;??_);_(@_)"/>
    <numFmt numFmtId="166" formatCode="[$-10409]dd/mm/yyyy\ hh:mm:ss"/>
    <numFmt numFmtId="167" formatCode="[$-10409]0;\-0;&quot;0&quot;"/>
    <numFmt numFmtId="168" formatCode=";;;"/>
    <numFmt numFmtId="169" formatCode="_-[$€-2]* #,##0.00_-;\-[$€-2]* #,##0.00_-;_-[$€-2]* &quot;-&quot;??_-"/>
    <numFmt numFmtId="170" formatCode="_-&quot;$&quot;* #,##0_-;\-&quot;$&quot;* #,##0_-;_-&quot;$&quot;* &quot;-&quot;??_-;_-@_-"/>
    <numFmt numFmtId="171" formatCode="[$-10409]0.00;\-0.00;&quot;0.00&quot;"/>
    <numFmt numFmtId="172" formatCode="[$-10409]0.00%"/>
    <numFmt numFmtId="173" formatCode="[$-10409]0.00;\(0.00\)"/>
    <numFmt numFmtId="174" formatCode="[$-10409]mmm\ yyyy"/>
    <numFmt numFmtId="175" formatCode="[$-10409]0.00"/>
    <numFmt numFmtId="176" formatCode="[$-10409]dd/mm/yyyy\ hh:mm"/>
  </numFmts>
  <fonts count="40" x14ac:knownFonts="1">
    <font>
      <sz val="10"/>
      <name val="Arial"/>
    </font>
    <font>
      <sz val="11"/>
      <color theme="1"/>
      <name val="Calibri"/>
      <family val="2"/>
      <scheme val="minor"/>
    </font>
    <font>
      <sz val="10"/>
      <name val="Arial"/>
      <family val="2"/>
    </font>
    <font>
      <sz val="10"/>
      <name val="Arial"/>
      <family val="2"/>
    </font>
    <font>
      <sz val="11"/>
      <color indexed="8"/>
      <name val="Calibri"/>
      <family val="2"/>
    </font>
    <font>
      <u/>
      <sz val="10"/>
      <color indexed="12"/>
      <name val="Arial"/>
      <family val="2"/>
    </font>
    <font>
      <sz val="11"/>
      <color indexed="8"/>
      <name val="Calibri"/>
      <family val="2"/>
    </font>
    <font>
      <sz val="8"/>
      <name val="Comic Sans MS"/>
      <family val="4"/>
    </font>
    <font>
      <sz val="8"/>
      <color indexed="12"/>
      <name val="Comic Sans MS"/>
      <family val="4"/>
    </font>
    <font>
      <b/>
      <sz val="15"/>
      <color indexed="62"/>
      <name val="Calibri"/>
      <family val="2"/>
    </font>
    <font>
      <b/>
      <sz val="11"/>
      <color indexed="62"/>
      <name val="Calibri"/>
      <family val="2"/>
    </font>
    <font>
      <sz val="10"/>
      <name val="Arial"/>
      <family val="2"/>
    </font>
    <font>
      <sz val="11"/>
      <color theme="1"/>
      <name val="Calibri"/>
      <family val="2"/>
      <scheme val="minor"/>
    </font>
    <font>
      <sz val="11"/>
      <color theme="0"/>
      <name val="Calibri"/>
      <family val="2"/>
      <scheme val="minor"/>
    </font>
    <font>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3"/>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0"/>
      <name val="Arial"/>
      <family val="2"/>
    </font>
    <font>
      <sz val="9"/>
      <color indexed="81"/>
      <name val="Tahoma"/>
      <family val="2"/>
    </font>
    <font>
      <b/>
      <sz val="9"/>
      <color indexed="81"/>
      <name val="Tahoma"/>
      <family val="2"/>
    </font>
    <font>
      <sz val="10"/>
      <name val="Arial"/>
      <family val="2"/>
    </font>
    <font>
      <sz val="10"/>
      <name val="Arial"/>
      <family val="2"/>
    </font>
    <font>
      <sz val="8"/>
      <color indexed="8"/>
      <name val="Arial"/>
      <family val="2"/>
    </font>
    <font>
      <b/>
      <sz val="8"/>
      <color indexed="8"/>
      <name val="Arial"/>
      <family val="2"/>
    </font>
    <font>
      <b/>
      <sz val="11.95"/>
      <color indexed="8"/>
      <name val="Arial"/>
      <family val="2"/>
    </font>
    <font>
      <sz val="10"/>
      <color indexed="8"/>
      <name val="Arial"/>
      <family val="2"/>
    </font>
    <font>
      <sz val="8"/>
      <color indexed="8"/>
      <name val="Arial"/>
      <family val="2"/>
    </font>
    <font>
      <b/>
      <sz val="11.95"/>
      <color indexed="8"/>
      <name val="Arial"/>
      <family val="2"/>
    </font>
    <font>
      <sz val="10"/>
      <color indexed="11"/>
      <name val="Arial"/>
      <family val="2"/>
    </font>
    <font>
      <sz val="10"/>
      <color indexed="10"/>
      <name val="Arial"/>
      <family val="2"/>
    </font>
    <font>
      <b/>
      <sz val="18"/>
      <color indexed="8"/>
      <name val="Arial"/>
      <family val="2"/>
    </font>
    <font>
      <sz val="8"/>
      <color indexed="8"/>
      <name val="Arial"/>
      <family val="2"/>
    </font>
    <font>
      <b/>
      <sz val="8"/>
      <color indexed="8"/>
      <name val="Arial"/>
      <family val="2"/>
    </font>
    <font>
      <b/>
      <sz val="11.95"/>
      <color indexed="8"/>
      <name val="Arial"/>
      <family val="2"/>
    </font>
  </fonts>
  <fills count="3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53"/>
      </patternFill>
    </fill>
    <fill>
      <patternFill patternType="solid">
        <fgColor indexed="5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indexed="9"/>
        <bgColor indexed="0"/>
      </patternFill>
    </fill>
    <fill>
      <patternFill patternType="solid">
        <fgColor theme="6" tint="0.59999389629810485"/>
        <bgColor indexed="64"/>
      </patternFill>
    </fill>
    <fill>
      <patternFill patternType="solid">
        <fgColor theme="6" tint="0.59999389629810485"/>
        <bgColor indexed="0"/>
      </patternFill>
    </fill>
    <fill>
      <patternFill patternType="solid">
        <fgColor indexed="13"/>
        <bgColor indexed="0"/>
      </patternFill>
    </fill>
    <fill>
      <patternFill patternType="solid">
        <fgColor theme="6" tint="0.79998168889431442"/>
        <bgColor indexed="64"/>
      </patternFill>
    </fill>
  </fills>
  <borders count="44">
    <border>
      <left/>
      <right/>
      <top/>
      <bottom/>
      <diagonal/>
    </border>
    <border>
      <left/>
      <right/>
      <top/>
      <bottom style="thick">
        <color indexed="49"/>
      </bottom>
      <diagonal/>
    </border>
    <border>
      <left/>
      <right/>
      <top/>
      <bottom style="medium">
        <color indexed="4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style="thin">
        <color indexed="8"/>
      </right>
      <top style="dotted">
        <color indexed="8"/>
      </top>
      <bottom style="thick">
        <color indexed="10"/>
      </bottom>
      <diagonal/>
    </border>
    <border>
      <left style="dotted">
        <color indexed="8"/>
      </left>
      <right style="dotted">
        <color indexed="8"/>
      </right>
      <top style="dotted">
        <color indexed="8"/>
      </top>
      <bottom style="thick">
        <color indexed="10"/>
      </bottom>
      <diagonal/>
    </border>
    <border>
      <left style="thin">
        <color indexed="8"/>
      </left>
      <right style="dotted">
        <color indexed="8"/>
      </right>
      <top style="dotted">
        <color indexed="8"/>
      </top>
      <bottom style="thick">
        <color indexed="10"/>
      </bottom>
      <diagonal/>
    </border>
    <border>
      <left style="dotted">
        <color indexed="8"/>
      </left>
      <right style="thin">
        <color indexed="8"/>
      </right>
      <top style="thick">
        <color indexed="8"/>
      </top>
      <bottom style="thick">
        <color indexed="10"/>
      </bottom>
      <diagonal/>
    </border>
    <border>
      <left style="dotted">
        <color indexed="8"/>
      </left>
      <right style="dotted">
        <color indexed="8"/>
      </right>
      <top style="thick">
        <color indexed="8"/>
      </top>
      <bottom style="thick">
        <color indexed="10"/>
      </bottom>
      <diagonal/>
    </border>
    <border>
      <left/>
      <right style="dotted">
        <color indexed="8"/>
      </right>
      <top style="thick">
        <color indexed="8"/>
      </top>
      <bottom style="thick">
        <color indexed="10"/>
      </bottom>
      <diagonal/>
    </border>
    <border>
      <left/>
      <right/>
      <top style="thick">
        <color indexed="8"/>
      </top>
      <bottom style="thick">
        <color indexed="10"/>
      </bottom>
      <diagonal/>
    </border>
    <border>
      <left style="thin">
        <color indexed="8"/>
      </left>
      <right style="dotted">
        <color indexed="8"/>
      </right>
      <top style="thick">
        <color indexed="8"/>
      </top>
      <bottom style="thick">
        <color indexed="10"/>
      </bottom>
      <diagonal/>
    </border>
    <border>
      <left style="thin">
        <color indexed="8"/>
      </left>
      <right style="dotted">
        <color indexed="8"/>
      </right>
      <top/>
      <bottom style="thick">
        <color indexed="10"/>
      </bottom>
      <diagonal/>
    </border>
    <border>
      <left/>
      <right/>
      <top/>
      <bottom style="thick">
        <color indexed="10"/>
      </bottom>
      <diagonal/>
    </border>
    <border>
      <left style="dotted">
        <color indexed="8"/>
      </left>
      <right style="dotted">
        <color indexed="8"/>
      </right>
      <top/>
      <bottom style="thick">
        <color indexed="10"/>
      </bottom>
      <diagonal/>
    </border>
    <border>
      <left style="dotted">
        <color indexed="8"/>
      </left>
      <right style="thin">
        <color indexed="8"/>
      </right>
      <top/>
      <bottom style="thick">
        <color indexed="10"/>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12"/>
      </left>
      <right style="thin">
        <color indexed="8"/>
      </right>
      <top style="thin">
        <color indexed="12"/>
      </top>
      <bottom style="thin">
        <color indexed="8"/>
      </bottom>
      <diagonal/>
    </border>
    <border>
      <left style="thin">
        <color indexed="12"/>
      </left>
      <right style="thin">
        <color indexed="12"/>
      </right>
      <top style="thin">
        <color indexed="12"/>
      </top>
      <bottom style="thin">
        <color indexed="8"/>
      </bottom>
      <diagonal/>
    </border>
    <border>
      <left/>
      <right style="thin">
        <color indexed="12"/>
      </right>
      <top style="thin">
        <color indexed="12"/>
      </top>
      <bottom style="thin">
        <color indexed="8"/>
      </bottom>
      <diagonal/>
    </border>
    <border>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right/>
      <top style="thin">
        <color indexed="8"/>
      </top>
      <bottom style="thick">
        <color indexed="8"/>
      </bottom>
      <diagonal/>
    </border>
    <border>
      <left/>
      <right style="thin">
        <color indexed="8"/>
      </right>
      <top style="thick">
        <color indexed="8"/>
      </top>
      <bottom style="thick">
        <color indexed="10"/>
      </bottom>
      <diagonal/>
    </border>
  </borders>
  <cellStyleXfs count="10658">
    <xf numFmtId="0" fontId="0"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1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16"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5" fillId="2" borderId="3" applyNumberFormat="0" applyAlignment="0" applyProtection="0"/>
    <xf numFmtId="0" fontId="16" fillId="20" borderId="4"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9" fillId="0" borderId="1" applyNumberFormat="0" applyFill="0" applyAlignment="0" applyProtection="0"/>
    <xf numFmtId="0" fontId="19" fillId="0" borderId="5" applyNumberFormat="0" applyFill="0" applyAlignment="0" applyProtection="0"/>
    <xf numFmtId="0" fontId="10" fillId="0" borderId="2" applyNumberFormat="0" applyFill="0" applyAlignment="0" applyProtection="0"/>
    <xf numFmtId="0" fontId="10" fillId="0" borderId="0" applyNumberFormat="0" applyFill="0" applyBorder="0" applyAlignment="0" applyProtection="0"/>
    <xf numFmtId="0" fontId="8" fillId="0" borderId="0" applyProtection="0">
      <alignment horizontal="center"/>
    </xf>
    <xf numFmtId="168" fontId="8" fillId="0" borderId="0" applyProtection="0">
      <alignment horizontal="center"/>
    </xf>
    <xf numFmtId="0" fontId="5" fillId="0" borderId="0" applyNumberFormat="0" applyFill="0" applyBorder="0" applyAlignment="0" applyProtection="0">
      <alignment vertical="top"/>
      <protection locked="0"/>
    </xf>
    <xf numFmtId="0" fontId="20" fillId="22" borderId="3" applyNumberFormat="0" applyAlignment="0" applyProtection="0"/>
    <xf numFmtId="0" fontId="20" fillId="22" borderId="3"/>
    <xf numFmtId="0" fontId="21" fillId="0" borderId="6" applyNumberFormat="0" applyFill="0" applyAlignment="0" applyProtection="0"/>
    <xf numFmtId="0" fontId="22" fillId="2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6"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7" fillId="0" borderId="0" applyFont="0" applyFill="0" applyBorder="0" applyAlignment="0" applyProtection="0"/>
  </cellStyleXfs>
  <cellXfs count="135">
    <xf numFmtId="0" fontId="0" fillId="0" borderId="0" xfId="0"/>
    <xf numFmtId="0" fontId="0" fillId="0" borderId="0" xfId="0" pivotButton="1"/>
    <xf numFmtId="0" fontId="23" fillId="0" borderId="0" xfId="0" applyFont="1"/>
    <xf numFmtId="0" fontId="0" fillId="24" borderId="0" xfId="0" applyFill="1"/>
    <xf numFmtId="0" fontId="23" fillId="0" borderId="0" xfId="0" applyFont="1"/>
    <xf numFmtId="0" fontId="0" fillId="0" borderId="0" xfId="0" applyFill="1"/>
    <xf numFmtId="0" fontId="2" fillId="24" borderId="0" xfId="0" applyFont="1" applyFill="1"/>
    <xf numFmtId="0" fontId="0" fillId="0" borderId="0" xfId="0" applyAlignment="1">
      <alignment wrapText="1"/>
    </xf>
    <xf numFmtId="0" fontId="0" fillId="25" borderId="0" xfId="0" applyFill="1" applyAlignment="1">
      <alignment horizontal="center"/>
    </xf>
    <xf numFmtId="0" fontId="2" fillId="25" borderId="0" xfId="0" applyFont="1" applyFill="1" applyAlignment="1">
      <alignment horizontal="center" wrapText="1"/>
    </xf>
    <xf numFmtId="0" fontId="2" fillId="25" borderId="0" xfId="0" applyFont="1" applyFill="1" applyAlignment="1">
      <alignment horizontal="center"/>
    </xf>
    <xf numFmtId="0" fontId="0" fillId="0" borderId="0" xfId="0"/>
    <xf numFmtId="0" fontId="0" fillId="0" borderId="0" xfId="0"/>
    <xf numFmtId="0" fontId="2" fillId="0" borderId="0" xfId="0" applyFont="1"/>
    <xf numFmtId="0" fontId="0" fillId="0" borderId="0" xfId="0"/>
    <xf numFmtId="0" fontId="2" fillId="0" borderId="0" xfId="0" applyFont="1" applyAlignment="1">
      <alignment horizontal="right"/>
    </xf>
    <xf numFmtId="0" fontId="2" fillId="25" borderId="0" xfId="0" applyFont="1" applyFill="1"/>
    <xf numFmtId="0" fontId="0" fillId="25" borderId="0" xfId="0" applyFill="1"/>
    <xf numFmtId="0" fontId="2" fillId="26" borderId="0" xfId="0" applyFont="1" applyFill="1"/>
    <xf numFmtId="1" fontId="0" fillId="26" borderId="0" xfId="0" applyNumberFormat="1" applyFill="1"/>
    <xf numFmtId="0" fontId="0" fillId="26" borderId="0" xfId="0" applyFill="1"/>
    <xf numFmtId="170" fontId="0" fillId="0" borderId="0" xfId="5363" applyNumberFormat="1" applyFont="1"/>
    <xf numFmtId="170" fontId="0" fillId="0" borderId="0" xfId="0" applyNumberFormat="1"/>
    <xf numFmtId="0" fontId="0" fillId="25" borderId="0" xfId="0" applyFill="1" applyAlignment="1">
      <alignment horizontal="right"/>
    </xf>
    <xf numFmtId="0" fontId="0" fillId="0" borderId="0" xfId="0"/>
    <xf numFmtId="0" fontId="0" fillId="24" borderId="0" xfId="0" applyFill="1"/>
    <xf numFmtId="0" fontId="0" fillId="0" borderId="0" xfId="0"/>
    <xf numFmtId="0" fontId="0" fillId="0" borderId="0" xfId="0" applyAlignment="1">
      <alignment horizontal="right"/>
    </xf>
    <xf numFmtId="0" fontId="0" fillId="24" borderId="0" xfId="0" applyFill="1"/>
    <xf numFmtId="0" fontId="0" fillId="0" borderId="0" xfId="0"/>
    <xf numFmtId="0" fontId="0" fillId="0" borderId="0" xfId="0" applyAlignment="1">
      <alignment horizontal="right"/>
    </xf>
    <xf numFmtId="0" fontId="0" fillId="24" borderId="0" xfId="0" applyFill="1"/>
    <xf numFmtId="0" fontId="0" fillId="0" borderId="0" xfId="0"/>
    <xf numFmtId="0" fontId="0" fillId="0" borderId="0" xfId="0" applyAlignment="1">
      <alignment horizontal="right"/>
    </xf>
    <xf numFmtId="0" fontId="2" fillId="24" borderId="0" xfId="0" applyFont="1" applyFill="1"/>
    <xf numFmtId="0" fontId="0" fillId="0" borderId="0" xfId="0"/>
    <xf numFmtId="0" fontId="0" fillId="24" borderId="0" xfId="0" applyFill="1"/>
    <xf numFmtId="0" fontId="0" fillId="0" borderId="0" xfId="0"/>
    <xf numFmtId="0" fontId="0" fillId="24" borderId="0" xfId="0" applyFill="1"/>
    <xf numFmtId="0" fontId="0" fillId="0" borderId="0" xfId="0"/>
    <xf numFmtId="0" fontId="0" fillId="0" borderId="0" xfId="0" applyAlignment="1">
      <alignment horizontal="right"/>
    </xf>
    <xf numFmtId="0" fontId="2" fillId="24" borderId="0" xfId="0" applyFont="1" applyFill="1"/>
    <xf numFmtId="0" fontId="0" fillId="0" borderId="0" xfId="0"/>
    <xf numFmtId="0" fontId="0" fillId="28" borderId="0" xfId="0" applyFill="1"/>
    <xf numFmtId="0" fontId="2" fillId="0" borderId="0" xfId="9323"/>
    <xf numFmtId="0" fontId="28" fillId="27" borderId="9" xfId="9323" applyFont="1" applyFill="1" applyBorder="1" applyAlignment="1" applyProtection="1">
      <alignment vertical="top" wrapText="1" readingOrder="1"/>
      <protection locked="0"/>
    </xf>
    <xf numFmtId="0" fontId="28" fillId="27" borderId="8" xfId="9323" applyFont="1" applyFill="1" applyBorder="1" applyAlignment="1" applyProtection="1">
      <alignment vertical="top" wrapText="1" readingOrder="1"/>
      <protection locked="0"/>
    </xf>
    <xf numFmtId="171" fontId="28" fillId="27" borderId="8" xfId="9323" applyNumberFormat="1" applyFont="1" applyFill="1" applyBorder="1" applyAlignment="1" applyProtection="1">
      <alignment vertical="top" wrapText="1" readingOrder="1"/>
      <protection locked="0"/>
    </xf>
    <xf numFmtId="167" fontId="28" fillId="27" borderId="8" xfId="9323" applyNumberFormat="1" applyFont="1" applyFill="1" applyBorder="1" applyAlignment="1" applyProtection="1">
      <alignment vertical="top" wrapText="1" readingOrder="1"/>
      <protection locked="0"/>
    </xf>
    <xf numFmtId="166" fontId="28" fillId="27" borderId="8" xfId="9323" applyNumberFormat="1" applyFont="1" applyFill="1" applyBorder="1" applyAlignment="1" applyProtection="1">
      <alignment vertical="top" wrapText="1" readingOrder="1"/>
      <protection locked="0"/>
    </xf>
    <xf numFmtId="0" fontId="28" fillId="27" borderId="7" xfId="9323" applyFont="1" applyFill="1" applyBorder="1" applyAlignment="1" applyProtection="1">
      <alignment vertical="top" wrapText="1" readingOrder="1"/>
      <protection locked="0"/>
    </xf>
    <xf numFmtId="0" fontId="29" fillId="27" borderId="10" xfId="9323" applyFont="1" applyFill="1" applyBorder="1" applyAlignment="1" applyProtection="1">
      <alignment vertical="top" wrapText="1" readingOrder="1"/>
      <protection locked="0"/>
    </xf>
    <xf numFmtId="0" fontId="29" fillId="27" borderId="11" xfId="9323" applyFont="1" applyFill="1" applyBorder="1" applyAlignment="1" applyProtection="1">
      <alignment vertical="top" wrapText="1" readingOrder="1"/>
      <protection locked="0"/>
    </xf>
    <xf numFmtId="0" fontId="29" fillId="27" borderId="11" xfId="9323" applyFont="1" applyFill="1" applyBorder="1" applyAlignment="1" applyProtection="1">
      <alignment horizontal="right" vertical="top" wrapText="1" readingOrder="1"/>
      <protection locked="0"/>
    </xf>
    <xf numFmtId="0" fontId="29" fillId="27" borderId="12" xfId="9323" applyFont="1" applyFill="1" applyBorder="1" applyAlignment="1" applyProtection="1">
      <alignment horizontal="right" vertical="top" wrapText="1" readingOrder="1"/>
      <protection locked="0"/>
    </xf>
    <xf numFmtId="0" fontId="30" fillId="27" borderId="13" xfId="9323" applyFont="1" applyFill="1" applyBorder="1" applyAlignment="1" applyProtection="1">
      <alignment horizontal="center" vertical="top" wrapText="1" readingOrder="1"/>
      <protection locked="0"/>
    </xf>
    <xf numFmtId="0" fontId="30" fillId="27" borderId="14" xfId="9323" applyFont="1" applyFill="1" applyBorder="1" applyAlignment="1" applyProtection="1">
      <alignment horizontal="center" vertical="top" wrapText="1" readingOrder="1"/>
      <protection locked="0"/>
    </xf>
    <xf numFmtId="0" fontId="2" fillId="27" borderId="15" xfId="9323" applyFill="1" applyBorder="1" applyAlignment="1" applyProtection="1">
      <alignment vertical="top" wrapText="1"/>
      <protection locked="0"/>
    </xf>
    <xf numFmtId="0" fontId="30" fillId="27" borderId="18" xfId="9323" applyFont="1" applyFill="1" applyBorder="1" applyAlignment="1" applyProtection="1">
      <alignment horizontal="center" vertical="top" wrapText="1" readingOrder="1"/>
      <protection locked="0"/>
    </xf>
    <xf numFmtId="0" fontId="2" fillId="27" borderId="19" xfId="9323" applyFill="1" applyBorder="1" applyAlignment="1" applyProtection="1">
      <alignment vertical="top" wrapText="1"/>
      <protection locked="0"/>
    </xf>
    <xf numFmtId="0" fontId="30" fillId="27" borderId="20" xfId="9323" applyFont="1" applyFill="1" applyBorder="1" applyAlignment="1" applyProtection="1">
      <alignment horizontal="center" vertical="top" wrapText="1" readingOrder="1"/>
      <protection locked="0"/>
    </xf>
    <xf numFmtId="0" fontId="30" fillId="27" borderId="21" xfId="9323" applyFont="1" applyFill="1" applyBorder="1" applyAlignment="1" applyProtection="1">
      <alignment horizontal="center" vertical="top" wrapText="1" readingOrder="1"/>
      <protection locked="0"/>
    </xf>
    <xf numFmtId="0" fontId="28" fillId="29" borderId="7" xfId="9323" applyFont="1" applyFill="1" applyBorder="1" applyAlignment="1" applyProtection="1">
      <alignment vertical="top" wrapText="1" readingOrder="1"/>
      <protection locked="0"/>
    </xf>
    <xf numFmtId="0" fontId="28" fillId="29" borderId="8" xfId="9323" applyFont="1" applyFill="1" applyBorder="1" applyAlignment="1" applyProtection="1">
      <alignment vertical="top" wrapText="1" readingOrder="1"/>
      <protection locked="0"/>
    </xf>
    <xf numFmtId="166" fontId="28" fillId="29" borderId="8" xfId="9323" applyNumberFormat="1" applyFont="1" applyFill="1" applyBorder="1" applyAlignment="1" applyProtection="1">
      <alignment vertical="top" wrapText="1" readingOrder="1"/>
      <protection locked="0"/>
    </xf>
    <xf numFmtId="167" fontId="28" fillId="29" borderId="8" xfId="9323" applyNumberFormat="1" applyFont="1" applyFill="1" applyBorder="1" applyAlignment="1" applyProtection="1">
      <alignment vertical="top" wrapText="1" readingOrder="1"/>
      <protection locked="0"/>
    </xf>
    <xf numFmtId="171" fontId="28" fillId="29" borderId="8" xfId="9323" applyNumberFormat="1" applyFont="1" applyFill="1" applyBorder="1" applyAlignment="1" applyProtection="1">
      <alignment vertical="top" wrapText="1" readingOrder="1"/>
      <protection locked="0"/>
    </xf>
    <xf numFmtId="0" fontId="28" fillId="29" borderId="9" xfId="9323" applyFont="1" applyFill="1" applyBorder="1" applyAlignment="1" applyProtection="1">
      <alignment vertical="top" wrapText="1" readingOrder="1"/>
      <protection locked="0"/>
    </xf>
    <xf numFmtId="0" fontId="2" fillId="28" borderId="0" xfId="9323" applyFill="1"/>
    <xf numFmtId="0" fontId="0" fillId="0" borderId="22" xfId="0" pivotButton="1" applyBorder="1"/>
    <xf numFmtId="0" fontId="0" fillId="0" borderId="22" xfId="0" applyBorder="1"/>
    <xf numFmtId="0" fontId="0" fillId="0" borderId="23" xfId="0" applyBorder="1"/>
    <xf numFmtId="0" fontId="0" fillId="0" borderId="24" xfId="0" applyBorder="1"/>
    <xf numFmtId="0" fontId="0" fillId="0" borderId="25" xfId="0" pivotButton="1" applyBorder="1"/>
    <xf numFmtId="0" fontId="0" fillId="0" borderId="25" xfId="0" applyBorder="1"/>
    <xf numFmtId="0" fontId="0" fillId="0" borderId="26" xfId="0" applyBorder="1"/>
    <xf numFmtId="0" fontId="0" fillId="0" borderId="27" xfId="0" applyBorder="1"/>
    <xf numFmtId="1" fontId="0" fillId="0" borderId="27" xfId="0" applyNumberFormat="1" applyBorder="1"/>
    <xf numFmtId="1" fontId="0" fillId="0" borderId="28" xfId="0" applyNumberFormat="1" applyBorder="1"/>
    <xf numFmtId="1" fontId="0" fillId="0" borderId="29" xfId="0" applyNumberFormat="1" applyBorder="1"/>
    <xf numFmtId="1" fontId="0" fillId="0" borderId="22" xfId="0" applyNumberFormat="1" applyBorder="1"/>
    <xf numFmtId="1" fontId="0" fillId="0" borderId="23" xfId="0" applyNumberFormat="1" applyBorder="1"/>
    <xf numFmtId="1" fontId="0" fillId="0" borderId="24" xfId="0" applyNumberFormat="1" applyBorder="1"/>
    <xf numFmtId="172" fontId="31" fillId="30" borderId="30" xfId="0" applyNumberFormat="1" applyFont="1" applyFill="1" applyBorder="1" applyAlignment="1" applyProtection="1">
      <alignment vertical="top" wrapText="1" readingOrder="1"/>
      <protection locked="0"/>
    </xf>
    <xf numFmtId="173" fontId="31" fillId="30" borderId="31" xfId="0" applyNumberFormat="1" applyFont="1" applyFill="1" applyBorder="1" applyAlignment="1" applyProtection="1">
      <alignment vertical="top" wrapText="1" readingOrder="1"/>
      <protection locked="0"/>
    </xf>
    <xf numFmtId="0" fontId="31" fillId="30" borderId="31" xfId="0" applyFont="1" applyFill="1" applyBorder="1" applyAlignment="1" applyProtection="1">
      <alignment vertical="top" wrapText="1" readingOrder="1"/>
      <protection locked="0"/>
    </xf>
    <xf numFmtId="172" fontId="32" fillId="27" borderId="35" xfId="0" applyNumberFormat="1" applyFont="1" applyFill="1" applyBorder="1" applyAlignment="1" applyProtection="1">
      <alignment vertical="top" wrapText="1" readingOrder="1"/>
      <protection locked="0"/>
    </xf>
    <xf numFmtId="0" fontId="32" fillId="27" borderId="36" xfId="0" applyFont="1" applyFill="1" applyBorder="1" applyAlignment="1" applyProtection="1">
      <alignment vertical="top" wrapText="1" readingOrder="1"/>
      <protection locked="0"/>
    </xf>
    <xf numFmtId="172" fontId="31" fillId="30" borderId="35" xfId="0" applyNumberFormat="1" applyFont="1" applyFill="1" applyBorder="1" applyAlignment="1" applyProtection="1">
      <alignment vertical="top" wrapText="1" readingOrder="1"/>
      <protection locked="0"/>
    </xf>
    <xf numFmtId="173" fontId="31" fillId="30" borderId="36" xfId="0" applyNumberFormat="1" applyFont="1" applyFill="1" applyBorder="1" applyAlignment="1" applyProtection="1">
      <alignment vertical="top" wrapText="1" readingOrder="1"/>
      <protection locked="0"/>
    </xf>
    <xf numFmtId="0" fontId="31" fillId="30" borderId="36" xfId="0" applyFont="1" applyFill="1" applyBorder="1" applyAlignment="1" applyProtection="1">
      <alignment vertical="top" wrapText="1" readingOrder="1"/>
      <protection locked="0"/>
    </xf>
    <xf numFmtId="0" fontId="33" fillId="27" borderId="40" xfId="0" applyFont="1" applyFill="1" applyBorder="1" applyAlignment="1" applyProtection="1">
      <alignment vertical="top" wrapText="1" readingOrder="1"/>
      <protection locked="0"/>
    </xf>
    <xf numFmtId="0" fontId="0" fillId="27" borderId="0" xfId="0" applyFill="1" applyAlignment="1" applyProtection="1">
      <alignment vertical="top" wrapText="1"/>
      <protection locked="0"/>
    </xf>
    <xf numFmtId="9" fontId="0" fillId="0" borderId="0" xfId="10657" applyFont="1"/>
    <xf numFmtId="0" fontId="0" fillId="0" borderId="0" xfId="0" applyAlignment="1">
      <alignment horizontal="left"/>
    </xf>
    <xf numFmtId="0" fontId="0" fillId="0" borderId="0" xfId="0" applyNumberFormat="1"/>
    <xf numFmtId="0" fontId="0" fillId="0" borderId="0" xfId="0"/>
    <xf numFmtId="0" fontId="2" fillId="0" borderId="0" xfId="0" applyFont="1" applyFill="1"/>
    <xf numFmtId="0" fontId="23" fillId="0" borderId="0" xfId="0" applyFont="1"/>
    <xf numFmtId="0" fontId="0" fillId="0" borderId="0" xfId="0"/>
    <xf numFmtId="0" fontId="0" fillId="31" borderId="0" xfId="0" applyFill="1"/>
    <xf numFmtId="0" fontId="37" fillId="27" borderId="9" xfId="0" applyFont="1" applyFill="1" applyBorder="1" applyAlignment="1" applyProtection="1">
      <alignment vertical="top" wrapText="1" readingOrder="1"/>
      <protection locked="0"/>
    </xf>
    <xf numFmtId="0" fontId="37" fillId="27" borderId="8" xfId="0" applyFont="1" applyFill="1" applyBorder="1" applyAlignment="1" applyProtection="1">
      <alignment vertical="top" wrapText="1" readingOrder="1"/>
      <protection locked="0"/>
    </xf>
    <xf numFmtId="0" fontId="37" fillId="27" borderId="8" xfId="0" applyFont="1" applyFill="1" applyBorder="1" applyAlignment="1" applyProtection="1">
      <alignment horizontal="left" vertical="top" wrapText="1" readingOrder="1"/>
      <protection locked="0"/>
    </xf>
    <xf numFmtId="175" fontId="37" fillId="27" borderId="8" xfId="0" applyNumberFormat="1" applyFont="1" applyFill="1" applyBorder="1" applyAlignment="1" applyProtection="1">
      <alignment horizontal="right" vertical="top" wrapText="1" readingOrder="1"/>
      <protection locked="0"/>
    </xf>
    <xf numFmtId="0" fontId="37" fillId="27" borderId="8" xfId="0" applyFont="1" applyFill="1" applyBorder="1" applyAlignment="1" applyProtection="1">
      <alignment horizontal="right" vertical="top" wrapText="1" readingOrder="1"/>
      <protection locked="0"/>
    </xf>
    <xf numFmtId="176" fontId="37" fillId="27" borderId="8" xfId="0" applyNumberFormat="1" applyFont="1" applyFill="1" applyBorder="1" applyAlignment="1" applyProtection="1">
      <alignment vertical="top" wrapText="1" readingOrder="1"/>
      <protection locked="0"/>
    </xf>
    <xf numFmtId="0" fontId="37" fillId="27" borderId="7" xfId="0" applyFont="1" applyFill="1" applyBorder="1" applyAlignment="1" applyProtection="1">
      <alignment vertical="top" wrapText="1" readingOrder="1"/>
      <protection locked="0"/>
    </xf>
    <xf numFmtId="0" fontId="38" fillId="27" borderId="10" xfId="0" applyFont="1" applyFill="1" applyBorder="1" applyAlignment="1" applyProtection="1">
      <alignment vertical="top" wrapText="1" readingOrder="1"/>
      <protection locked="0"/>
    </xf>
    <xf numFmtId="0" fontId="38" fillId="27" borderId="11" xfId="0" applyFont="1" applyFill="1" applyBorder="1" applyAlignment="1" applyProtection="1">
      <alignment vertical="top" wrapText="1" readingOrder="1"/>
      <protection locked="0"/>
    </xf>
    <xf numFmtId="0" fontId="38" fillId="27" borderId="11" xfId="0" applyFont="1" applyFill="1" applyBorder="1" applyAlignment="1" applyProtection="1">
      <alignment horizontal="right" vertical="top" wrapText="1" readingOrder="1"/>
      <protection locked="0"/>
    </xf>
    <xf numFmtId="0" fontId="38" fillId="27" borderId="12" xfId="0" applyFont="1" applyFill="1" applyBorder="1" applyAlignment="1" applyProtection="1">
      <alignment vertical="top" wrapText="1" readingOrder="1"/>
      <protection locked="0"/>
    </xf>
    <xf numFmtId="0" fontId="0" fillId="0" borderId="0" xfId="0" applyAlignment="1">
      <alignment horizontal="left" indent="1"/>
    </xf>
    <xf numFmtId="0" fontId="30" fillId="27" borderId="17" xfId="9323" applyFont="1" applyFill="1" applyBorder="1" applyAlignment="1" applyProtection="1">
      <alignment horizontal="center" vertical="top" wrapText="1" readingOrder="1"/>
      <protection locked="0"/>
    </xf>
    <xf numFmtId="0" fontId="2" fillId="27" borderId="16" xfId="9323" applyFill="1" applyBorder="1" applyAlignment="1" applyProtection="1">
      <alignment vertical="top" wrapText="1"/>
      <protection locked="0"/>
    </xf>
    <xf numFmtId="0" fontId="2" fillId="27" borderId="15" xfId="9323" applyFill="1" applyBorder="1" applyAlignment="1" applyProtection="1">
      <alignment vertical="top" wrapText="1"/>
      <protection locked="0"/>
    </xf>
    <xf numFmtId="0" fontId="23" fillId="0" borderId="0" xfId="0" applyFont="1"/>
    <xf numFmtId="0" fontId="0" fillId="0" borderId="0" xfId="0"/>
    <xf numFmtId="0" fontId="39" fillId="27" borderId="17" xfId="0" applyFont="1" applyFill="1" applyBorder="1" applyAlignment="1" applyProtection="1">
      <alignment horizontal="center" vertical="top" wrapText="1" readingOrder="1"/>
      <protection locked="0"/>
    </xf>
    <xf numFmtId="0" fontId="0" fillId="27" borderId="16" xfId="0" applyFill="1" applyBorder="1" applyAlignment="1" applyProtection="1">
      <alignment vertical="top" wrapText="1"/>
      <protection locked="0"/>
    </xf>
    <xf numFmtId="0" fontId="0" fillId="27" borderId="43" xfId="0" applyFill="1" applyBorder="1" applyAlignment="1" applyProtection="1">
      <alignment vertical="top" wrapText="1"/>
      <protection locked="0"/>
    </xf>
    <xf numFmtId="0" fontId="36" fillId="27" borderId="0" xfId="0" applyFont="1" applyFill="1" applyAlignment="1" applyProtection="1">
      <alignment horizontal="center" vertical="top" wrapText="1" readingOrder="1"/>
      <protection locked="0"/>
    </xf>
    <xf numFmtId="0" fontId="0" fillId="27" borderId="0" xfId="0" applyFill="1" applyAlignment="1" applyProtection="1">
      <alignment vertical="top" wrapText="1"/>
      <protection locked="0"/>
    </xf>
    <xf numFmtId="0" fontId="35" fillId="0" borderId="0" xfId="0" applyFont="1" applyAlignment="1" applyProtection="1">
      <alignment horizontal="right" vertical="top" wrapText="1" readingOrder="1"/>
      <protection locked="0"/>
    </xf>
    <xf numFmtId="0" fontId="34" fillId="0" borderId="0" xfId="0" applyFont="1" applyAlignment="1" applyProtection="1">
      <alignment vertical="top" wrapText="1" readingOrder="1"/>
      <protection locked="0"/>
    </xf>
    <xf numFmtId="0" fontId="33" fillId="27" borderId="40" xfId="0" applyFont="1" applyFill="1" applyBorder="1" applyAlignment="1" applyProtection="1">
      <alignment vertical="top" wrapText="1" readingOrder="1"/>
      <protection locked="0"/>
    </xf>
    <xf numFmtId="0" fontId="0" fillId="27" borderId="42" xfId="0" applyFill="1" applyBorder="1" applyAlignment="1" applyProtection="1">
      <alignment vertical="top" wrapText="1"/>
      <protection locked="0"/>
    </xf>
    <xf numFmtId="0" fontId="0" fillId="27" borderId="41" xfId="0" applyFill="1" applyBorder="1" applyAlignment="1" applyProtection="1">
      <alignment vertical="top" wrapText="1"/>
      <protection locked="0"/>
    </xf>
    <xf numFmtId="174" fontId="32" fillId="27" borderId="39" xfId="0" applyNumberFormat="1" applyFont="1" applyFill="1" applyBorder="1" applyAlignment="1" applyProtection="1">
      <alignment vertical="top" wrapText="1" readingOrder="1"/>
      <protection locked="0"/>
    </xf>
    <xf numFmtId="0" fontId="0" fillId="27" borderId="38" xfId="0" applyFill="1" applyBorder="1" applyAlignment="1" applyProtection="1">
      <alignment vertical="top" wrapText="1"/>
      <protection locked="0"/>
    </xf>
    <xf numFmtId="0" fontId="0" fillId="27" borderId="37" xfId="0" applyFill="1" applyBorder="1" applyAlignment="1" applyProtection="1">
      <alignment vertical="top" wrapText="1"/>
      <protection locked="0"/>
    </xf>
    <xf numFmtId="0" fontId="31" fillId="30" borderId="39" xfId="0" applyFont="1" applyFill="1" applyBorder="1" applyAlignment="1" applyProtection="1">
      <alignment vertical="top" wrapText="1" readingOrder="1"/>
      <protection locked="0"/>
    </xf>
    <xf numFmtId="0" fontId="31" fillId="30" borderId="34" xfId="0" applyFont="1" applyFill="1" applyBorder="1" applyAlignment="1" applyProtection="1">
      <alignment vertical="top" wrapText="1" readingOrder="1"/>
      <protection locked="0"/>
    </xf>
    <xf numFmtId="0" fontId="0" fillId="27" borderId="33" xfId="0" applyFill="1" applyBorder="1" applyAlignment="1" applyProtection="1">
      <alignment vertical="top" wrapText="1"/>
      <protection locked="0"/>
    </xf>
    <xf numFmtId="0" fontId="0" fillId="27" borderId="32" xfId="0" applyFill="1" applyBorder="1" applyAlignment="1" applyProtection="1">
      <alignment vertical="top" wrapText="1"/>
      <protection locked="0"/>
    </xf>
  </cellXfs>
  <cellStyles count="10658">
    <cellStyle name="20% - Accent1" xfId="1" builtinId="30" customBuiltin="1"/>
    <cellStyle name="20% - Accent1 2" xfId="2"/>
    <cellStyle name="20% - Accent1 2 10" xfId="3"/>
    <cellStyle name="20% - Accent1 2 10 2" xfId="4"/>
    <cellStyle name="20% - Accent1 2 10 2 2" xfId="5367"/>
    <cellStyle name="20% - Accent1 2 10 3" xfId="5"/>
    <cellStyle name="20% - Accent1 2 10 3 2" xfId="5368"/>
    <cellStyle name="20% - Accent1 2 10 4" xfId="6"/>
    <cellStyle name="20% - Accent1 2 10 4 2" xfId="5369"/>
    <cellStyle name="20% - Accent1 2 10 5" xfId="5366"/>
    <cellStyle name="20% - Accent1 2 11" xfId="7"/>
    <cellStyle name="20% - Accent1 2 11 2" xfId="8"/>
    <cellStyle name="20% - Accent1 2 11 2 2" xfId="5371"/>
    <cellStyle name="20% - Accent1 2 11 3" xfId="9"/>
    <cellStyle name="20% - Accent1 2 11 3 2" xfId="5372"/>
    <cellStyle name="20% - Accent1 2 11 4" xfId="10"/>
    <cellStyle name="20% - Accent1 2 11 4 2" xfId="5373"/>
    <cellStyle name="20% - Accent1 2 11 5" xfId="5370"/>
    <cellStyle name="20% - Accent1 2 12" xfId="11"/>
    <cellStyle name="20% - Accent1 2 12 2" xfId="5374"/>
    <cellStyle name="20% - Accent1 2 13" xfId="12"/>
    <cellStyle name="20% - Accent1 2 13 2" xfId="5375"/>
    <cellStyle name="20% - Accent1 2 14" xfId="13"/>
    <cellStyle name="20% - Accent1 2 14 2" xfId="5376"/>
    <cellStyle name="20% - Accent1 2 15" xfId="5365"/>
    <cellStyle name="20% - Accent1 2 2" xfId="14"/>
    <cellStyle name="20% - Accent1 2 2 10" xfId="15"/>
    <cellStyle name="20% - Accent1 2 2 10 2" xfId="5378"/>
    <cellStyle name="20% - Accent1 2 2 11" xfId="16"/>
    <cellStyle name="20% - Accent1 2 2 11 2" xfId="5379"/>
    <cellStyle name="20% - Accent1 2 2 12" xfId="5377"/>
    <cellStyle name="20% - Accent1 2 2 2" xfId="17"/>
    <cellStyle name="20% - Accent1 2 2 2 10" xfId="5380"/>
    <cellStyle name="20% - Accent1 2 2 2 2" xfId="18"/>
    <cellStyle name="20% - Accent1 2 2 2 2 2" xfId="19"/>
    <cellStyle name="20% - Accent1 2 2 2 2 2 2" xfId="20"/>
    <cellStyle name="20% - Accent1 2 2 2 2 2 2 2" xfId="5383"/>
    <cellStyle name="20% - Accent1 2 2 2 2 2 3" xfId="21"/>
    <cellStyle name="20% - Accent1 2 2 2 2 2 3 2" xfId="5384"/>
    <cellStyle name="20% - Accent1 2 2 2 2 2 4" xfId="22"/>
    <cellStyle name="20% - Accent1 2 2 2 2 2 4 2" xfId="5385"/>
    <cellStyle name="20% - Accent1 2 2 2 2 2 5" xfId="5382"/>
    <cellStyle name="20% - Accent1 2 2 2 2 3" xfId="23"/>
    <cellStyle name="20% - Accent1 2 2 2 2 3 2" xfId="24"/>
    <cellStyle name="20% - Accent1 2 2 2 2 3 2 2" xfId="5387"/>
    <cellStyle name="20% - Accent1 2 2 2 2 3 3" xfId="25"/>
    <cellStyle name="20% - Accent1 2 2 2 2 3 3 2" xfId="5388"/>
    <cellStyle name="20% - Accent1 2 2 2 2 3 4" xfId="26"/>
    <cellStyle name="20% - Accent1 2 2 2 2 3 4 2" xfId="5389"/>
    <cellStyle name="20% - Accent1 2 2 2 2 3 5" xfId="5386"/>
    <cellStyle name="20% - Accent1 2 2 2 2 4" xfId="27"/>
    <cellStyle name="20% - Accent1 2 2 2 2 4 2" xfId="28"/>
    <cellStyle name="20% - Accent1 2 2 2 2 4 2 2" xfId="5391"/>
    <cellStyle name="20% - Accent1 2 2 2 2 4 3" xfId="29"/>
    <cellStyle name="20% - Accent1 2 2 2 2 4 3 2" xfId="5392"/>
    <cellStyle name="20% - Accent1 2 2 2 2 4 4" xfId="30"/>
    <cellStyle name="20% - Accent1 2 2 2 2 4 4 2" xfId="5393"/>
    <cellStyle name="20% - Accent1 2 2 2 2 4 5" xfId="5390"/>
    <cellStyle name="20% - Accent1 2 2 2 2 5" xfId="31"/>
    <cellStyle name="20% - Accent1 2 2 2 2 5 2" xfId="5394"/>
    <cellStyle name="20% - Accent1 2 2 2 2 6" xfId="32"/>
    <cellStyle name="20% - Accent1 2 2 2 2 6 2" xfId="5395"/>
    <cellStyle name="20% - Accent1 2 2 2 2 7" xfId="33"/>
    <cellStyle name="20% - Accent1 2 2 2 2 7 2" xfId="5396"/>
    <cellStyle name="20% - Accent1 2 2 2 2 8" xfId="5381"/>
    <cellStyle name="20% - Accent1 2 2 2 3" xfId="34"/>
    <cellStyle name="20% - Accent1 2 2 2 3 2" xfId="35"/>
    <cellStyle name="20% - Accent1 2 2 2 3 2 2" xfId="36"/>
    <cellStyle name="20% - Accent1 2 2 2 3 2 2 2" xfId="5399"/>
    <cellStyle name="20% - Accent1 2 2 2 3 2 3" xfId="37"/>
    <cellStyle name="20% - Accent1 2 2 2 3 2 3 2" xfId="5400"/>
    <cellStyle name="20% - Accent1 2 2 2 3 2 4" xfId="38"/>
    <cellStyle name="20% - Accent1 2 2 2 3 2 4 2" xfId="5401"/>
    <cellStyle name="20% - Accent1 2 2 2 3 2 5" xfId="5398"/>
    <cellStyle name="20% - Accent1 2 2 2 3 3" xfId="39"/>
    <cellStyle name="20% - Accent1 2 2 2 3 3 2" xfId="40"/>
    <cellStyle name="20% - Accent1 2 2 2 3 3 2 2" xfId="5403"/>
    <cellStyle name="20% - Accent1 2 2 2 3 3 3" xfId="41"/>
    <cellStyle name="20% - Accent1 2 2 2 3 3 3 2" xfId="5404"/>
    <cellStyle name="20% - Accent1 2 2 2 3 3 4" xfId="42"/>
    <cellStyle name="20% - Accent1 2 2 2 3 3 4 2" xfId="5405"/>
    <cellStyle name="20% - Accent1 2 2 2 3 3 5" xfId="5402"/>
    <cellStyle name="20% - Accent1 2 2 2 3 4" xfId="43"/>
    <cellStyle name="20% - Accent1 2 2 2 3 4 2" xfId="5406"/>
    <cellStyle name="20% - Accent1 2 2 2 3 5" xfId="44"/>
    <cellStyle name="20% - Accent1 2 2 2 3 5 2" xfId="5407"/>
    <cellStyle name="20% - Accent1 2 2 2 3 6" xfId="45"/>
    <cellStyle name="20% - Accent1 2 2 2 3 6 2" xfId="5408"/>
    <cellStyle name="20% - Accent1 2 2 2 3 7" xfId="5397"/>
    <cellStyle name="20% - Accent1 2 2 2 4" xfId="46"/>
    <cellStyle name="20% - Accent1 2 2 2 4 2" xfId="47"/>
    <cellStyle name="20% - Accent1 2 2 2 4 2 2" xfId="5410"/>
    <cellStyle name="20% - Accent1 2 2 2 4 3" xfId="48"/>
    <cellStyle name="20% - Accent1 2 2 2 4 3 2" xfId="5411"/>
    <cellStyle name="20% - Accent1 2 2 2 4 4" xfId="49"/>
    <cellStyle name="20% - Accent1 2 2 2 4 4 2" xfId="5412"/>
    <cellStyle name="20% - Accent1 2 2 2 4 5" xfId="5409"/>
    <cellStyle name="20% - Accent1 2 2 2 5" xfId="50"/>
    <cellStyle name="20% - Accent1 2 2 2 5 2" xfId="51"/>
    <cellStyle name="20% - Accent1 2 2 2 5 2 2" xfId="5414"/>
    <cellStyle name="20% - Accent1 2 2 2 5 3" xfId="52"/>
    <cellStyle name="20% - Accent1 2 2 2 5 3 2" xfId="5415"/>
    <cellStyle name="20% - Accent1 2 2 2 5 4" xfId="53"/>
    <cellStyle name="20% - Accent1 2 2 2 5 4 2" xfId="5416"/>
    <cellStyle name="20% - Accent1 2 2 2 5 5" xfId="5413"/>
    <cellStyle name="20% - Accent1 2 2 2 6" xfId="54"/>
    <cellStyle name="20% - Accent1 2 2 2 6 2" xfId="55"/>
    <cellStyle name="20% - Accent1 2 2 2 6 2 2" xfId="5418"/>
    <cellStyle name="20% - Accent1 2 2 2 6 3" xfId="56"/>
    <cellStyle name="20% - Accent1 2 2 2 6 3 2" xfId="5419"/>
    <cellStyle name="20% - Accent1 2 2 2 6 4" xfId="57"/>
    <cellStyle name="20% - Accent1 2 2 2 6 4 2" xfId="5420"/>
    <cellStyle name="20% - Accent1 2 2 2 6 5" xfId="5417"/>
    <cellStyle name="20% - Accent1 2 2 2 7" xfId="58"/>
    <cellStyle name="20% - Accent1 2 2 2 7 2" xfId="5421"/>
    <cellStyle name="20% - Accent1 2 2 2 8" xfId="59"/>
    <cellStyle name="20% - Accent1 2 2 2 8 2" xfId="5422"/>
    <cellStyle name="20% - Accent1 2 2 2 9" xfId="60"/>
    <cellStyle name="20% - Accent1 2 2 2 9 2" xfId="5423"/>
    <cellStyle name="20% - Accent1 2 2 3" xfId="61"/>
    <cellStyle name="20% - Accent1 2 2 3 2" xfId="62"/>
    <cellStyle name="20% - Accent1 2 2 3 2 2" xfId="63"/>
    <cellStyle name="20% - Accent1 2 2 3 2 2 2" xfId="64"/>
    <cellStyle name="20% - Accent1 2 2 3 2 2 2 2" xfId="5427"/>
    <cellStyle name="20% - Accent1 2 2 3 2 2 3" xfId="65"/>
    <cellStyle name="20% - Accent1 2 2 3 2 2 3 2" xfId="5428"/>
    <cellStyle name="20% - Accent1 2 2 3 2 2 4" xfId="66"/>
    <cellStyle name="20% - Accent1 2 2 3 2 2 4 2" xfId="5429"/>
    <cellStyle name="20% - Accent1 2 2 3 2 2 5" xfId="5426"/>
    <cellStyle name="20% - Accent1 2 2 3 2 3" xfId="67"/>
    <cellStyle name="20% - Accent1 2 2 3 2 3 2" xfId="68"/>
    <cellStyle name="20% - Accent1 2 2 3 2 3 2 2" xfId="5431"/>
    <cellStyle name="20% - Accent1 2 2 3 2 3 3" xfId="69"/>
    <cellStyle name="20% - Accent1 2 2 3 2 3 3 2" xfId="5432"/>
    <cellStyle name="20% - Accent1 2 2 3 2 3 4" xfId="70"/>
    <cellStyle name="20% - Accent1 2 2 3 2 3 4 2" xfId="5433"/>
    <cellStyle name="20% - Accent1 2 2 3 2 3 5" xfId="5430"/>
    <cellStyle name="20% - Accent1 2 2 3 2 4" xfId="71"/>
    <cellStyle name="20% - Accent1 2 2 3 2 4 2" xfId="5434"/>
    <cellStyle name="20% - Accent1 2 2 3 2 5" xfId="72"/>
    <cellStyle name="20% - Accent1 2 2 3 2 5 2" xfId="5435"/>
    <cellStyle name="20% - Accent1 2 2 3 2 6" xfId="73"/>
    <cellStyle name="20% - Accent1 2 2 3 2 6 2" xfId="5436"/>
    <cellStyle name="20% - Accent1 2 2 3 2 7" xfId="5425"/>
    <cellStyle name="20% - Accent1 2 2 3 3" xfId="74"/>
    <cellStyle name="20% - Accent1 2 2 3 3 2" xfId="75"/>
    <cellStyle name="20% - Accent1 2 2 3 3 2 2" xfId="5438"/>
    <cellStyle name="20% - Accent1 2 2 3 3 3" xfId="76"/>
    <cellStyle name="20% - Accent1 2 2 3 3 3 2" xfId="5439"/>
    <cellStyle name="20% - Accent1 2 2 3 3 4" xfId="77"/>
    <cellStyle name="20% - Accent1 2 2 3 3 4 2" xfId="5440"/>
    <cellStyle name="20% - Accent1 2 2 3 3 5" xfId="5437"/>
    <cellStyle name="20% - Accent1 2 2 3 4" xfId="78"/>
    <cellStyle name="20% - Accent1 2 2 3 4 2" xfId="79"/>
    <cellStyle name="20% - Accent1 2 2 3 4 2 2" xfId="5442"/>
    <cellStyle name="20% - Accent1 2 2 3 4 3" xfId="80"/>
    <cellStyle name="20% - Accent1 2 2 3 4 3 2" xfId="5443"/>
    <cellStyle name="20% - Accent1 2 2 3 4 4" xfId="81"/>
    <cellStyle name="20% - Accent1 2 2 3 4 4 2" xfId="5444"/>
    <cellStyle name="20% - Accent1 2 2 3 4 5" xfId="5441"/>
    <cellStyle name="20% - Accent1 2 2 3 5" xfId="82"/>
    <cellStyle name="20% - Accent1 2 2 3 5 2" xfId="83"/>
    <cellStyle name="20% - Accent1 2 2 3 5 2 2" xfId="5446"/>
    <cellStyle name="20% - Accent1 2 2 3 5 3" xfId="84"/>
    <cellStyle name="20% - Accent1 2 2 3 5 3 2" xfId="5447"/>
    <cellStyle name="20% - Accent1 2 2 3 5 4" xfId="85"/>
    <cellStyle name="20% - Accent1 2 2 3 5 4 2" xfId="5448"/>
    <cellStyle name="20% - Accent1 2 2 3 5 5" xfId="5445"/>
    <cellStyle name="20% - Accent1 2 2 3 6" xfId="86"/>
    <cellStyle name="20% - Accent1 2 2 3 6 2" xfId="5449"/>
    <cellStyle name="20% - Accent1 2 2 3 7" xfId="87"/>
    <cellStyle name="20% - Accent1 2 2 3 7 2" xfId="5450"/>
    <cellStyle name="20% - Accent1 2 2 3 8" xfId="88"/>
    <cellStyle name="20% - Accent1 2 2 3 8 2" xfId="5451"/>
    <cellStyle name="20% - Accent1 2 2 3 9" xfId="5424"/>
    <cellStyle name="20% - Accent1 2 2 4" xfId="89"/>
    <cellStyle name="20% - Accent1 2 2 4 2" xfId="90"/>
    <cellStyle name="20% - Accent1 2 2 4 2 2" xfId="91"/>
    <cellStyle name="20% - Accent1 2 2 4 2 2 2" xfId="5454"/>
    <cellStyle name="20% - Accent1 2 2 4 2 3" xfId="92"/>
    <cellStyle name="20% - Accent1 2 2 4 2 3 2" xfId="5455"/>
    <cellStyle name="20% - Accent1 2 2 4 2 4" xfId="93"/>
    <cellStyle name="20% - Accent1 2 2 4 2 4 2" xfId="5456"/>
    <cellStyle name="20% - Accent1 2 2 4 2 5" xfId="5453"/>
    <cellStyle name="20% - Accent1 2 2 4 3" xfId="94"/>
    <cellStyle name="20% - Accent1 2 2 4 3 2" xfId="95"/>
    <cellStyle name="20% - Accent1 2 2 4 3 2 2" xfId="5458"/>
    <cellStyle name="20% - Accent1 2 2 4 3 3" xfId="96"/>
    <cellStyle name="20% - Accent1 2 2 4 3 3 2" xfId="5459"/>
    <cellStyle name="20% - Accent1 2 2 4 3 4" xfId="97"/>
    <cellStyle name="20% - Accent1 2 2 4 3 4 2" xfId="5460"/>
    <cellStyle name="20% - Accent1 2 2 4 3 5" xfId="5457"/>
    <cellStyle name="20% - Accent1 2 2 4 4" xfId="98"/>
    <cellStyle name="20% - Accent1 2 2 4 4 2" xfId="99"/>
    <cellStyle name="20% - Accent1 2 2 4 4 2 2" xfId="5462"/>
    <cellStyle name="20% - Accent1 2 2 4 4 3" xfId="100"/>
    <cellStyle name="20% - Accent1 2 2 4 4 3 2" xfId="5463"/>
    <cellStyle name="20% - Accent1 2 2 4 4 4" xfId="101"/>
    <cellStyle name="20% - Accent1 2 2 4 4 4 2" xfId="5464"/>
    <cellStyle name="20% - Accent1 2 2 4 4 5" xfId="5461"/>
    <cellStyle name="20% - Accent1 2 2 4 5" xfId="102"/>
    <cellStyle name="20% - Accent1 2 2 4 5 2" xfId="5465"/>
    <cellStyle name="20% - Accent1 2 2 4 6" xfId="103"/>
    <cellStyle name="20% - Accent1 2 2 4 6 2" xfId="5466"/>
    <cellStyle name="20% - Accent1 2 2 4 7" xfId="104"/>
    <cellStyle name="20% - Accent1 2 2 4 7 2" xfId="5467"/>
    <cellStyle name="20% - Accent1 2 2 4 8" xfId="5452"/>
    <cellStyle name="20% - Accent1 2 2 5" xfId="105"/>
    <cellStyle name="20% - Accent1 2 2 5 2" xfId="106"/>
    <cellStyle name="20% - Accent1 2 2 5 2 2" xfId="107"/>
    <cellStyle name="20% - Accent1 2 2 5 2 2 2" xfId="5470"/>
    <cellStyle name="20% - Accent1 2 2 5 2 3" xfId="108"/>
    <cellStyle name="20% - Accent1 2 2 5 2 3 2" xfId="5471"/>
    <cellStyle name="20% - Accent1 2 2 5 2 4" xfId="109"/>
    <cellStyle name="20% - Accent1 2 2 5 2 4 2" xfId="5472"/>
    <cellStyle name="20% - Accent1 2 2 5 2 5" xfId="5469"/>
    <cellStyle name="20% - Accent1 2 2 5 3" xfId="110"/>
    <cellStyle name="20% - Accent1 2 2 5 3 2" xfId="111"/>
    <cellStyle name="20% - Accent1 2 2 5 3 2 2" xfId="5474"/>
    <cellStyle name="20% - Accent1 2 2 5 3 3" xfId="112"/>
    <cellStyle name="20% - Accent1 2 2 5 3 3 2" xfId="5475"/>
    <cellStyle name="20% - Accent1 2 2 5 3 4" xfId="113"/>
    <cellStyle name="20% - Accent1 2 2 5 3 4 2" xfId="5476"/>
    <cellStyle name="20% - Accent1 2 2 5 3 5" xfId="5473"/>
    <cellStyle name="20% - Accent1 2 2 5 4" xfId="114"/>
    <cellStyle name="20% - Accent1 2 2 5 4 2" xfId="5477"/>
    <cellStyle name="20% - Accent1 2 2 5 5" xfId="115"/>
    <cellStyle name="20% - Accent1 2 2 5 5 2" xfId="5478"/>
    <cellStyle name="20% - Accent1 2 2 5 6" xfId="116"/>
    <cellStyle name="20% - Accent1 2 2 5 6 2" xfId="5479"/>
    <cellStyle name="20% - Accent1 2 2 5 7" xfId="5468"/>
    <cellStyle name="20% - Accent1 2 2 6" xfId="117"/>
    <cellStyle name="20% - Accent1 2 2 6 2" xfId="118"/>
    <cellStyle name="20% - Accent1 2 2 6 2 2" xfId="5481"/>
    <cellStyle name="20% - Accent1 2 2 6 3" xfId="119"/>
    <cellStyle name="20% - Accent1 2 2 6 3 2" xfId="5482"/>
    <cellStyle name="20% - Accent1 2 2 6 4" xfId="120"/>
    <cellStyle name="20% - Accent1 2 2 6 4 2" xfId="5483"/>
    <cellStyle name="20% - Accent1 2 2 6 5" xfId="5480"/>
    <cellStyle name="20% - Accent1 2 2 7" xfId="121"/>
    <cellStyle name="20% - Accent1 2 2 7 2" xfId="122"/>
    <cellStyle name="20% - Accent1 2 2 7 2 2" xfId="5485"/>
    <cellStyle name="20% - Accent1 2 2 7 3" xfId="123"/>
    <cellStyle name="20% - Accent1 2 2 7 3 2" xfId="5486"/>
    <cellStyle name="20% - Accent1 2 2 7 4" xfId="124"/>
    <cellStyle name="20% - Accent1 2 2 7 4 2" xfId="5487"/>
    <cellStyle name="20% - Accent1 2 2 7 5" xfId="5484"/>
    <cellStyle name="20% - Accent1 2 2 8" xfId="125"/>
    <cellStyle name="20% - Accent1 2 2 8 2" xfId="126"/>
    <cellStyle name="20% - Accent1 2 2 8 2 2" xfId="5489"/>
    <cellStyle name="20% - Accent1 2 2 8 3" xfId="127"/>
    <cellStyle name="20% - Accent1 2 2 8 3 2" xfId="5490"/>
    <cellStyle name="20% - Accent1 2 2 8 4" xfId="128"/>
    <cellStyle name="20% - Accent1 2 2 8 4 2" xfId="5491"/>
    <cellStyle name="20% - Accent1 2 2 8 5" xfId="5488"/>
    <cellStyle name="20% - Accent1 2 2 9" xfId="129"/>
    <cellStyle name="20% - Accent1 2 2 9 2" xfId="5492"/>
    <cellStyle name="20% - Accent1 2 3" xfId="130"/>
    <cellStyle name="20% - Accent1 2 3 10" xfId="131"/>
    <cellStyle name="20% - Accent1 2 3 10 2" xfId="5494"/>
    <cellStyle name="20% - Accent1 2 3 11" xfId="132"/>
    <cellStyle name="20% - Accent1 2 3 11 2" xfId="5495"/>
    <cellStyle name="20% - Accent1 2 3 12" xfId="5493"/>
    <cellStyle name="20% - Accent1 2 3 2" xfId="133"/>
    <cellStyle name="20% - Accent1 2 3 2 10" xfId="5496"/>
    <cellStyle name="20% - Accent1 2 3 2 2" xfId="134"/>
    <cellStyle name="20% - Accent1 2 3 2 2 2" xfId="135"/>
    <cellStyle name="20% - Accent1 2 3 2 2 2 2" xfId="136"/>
    <cellStyle name="20% - Accent1 2 3 2 2 2 2 2" xfId="5499"/>
    <cellStyle name="20% - Accent1 2 3 2 2 2 3" xfId="137"/>
    <cellStyle name="20% - Accent1 2 3 2 2 2 3 2" xfId="5500"/>
    <cellStyle name="20% - Accent1 2 3 2 2 2 4" xfId="138"/>
    <cellStyle name="20% - Accent1 2 3 2 2 2 4 2" xfId="5501"/>
    <cellStyle name="20% - Accent1 2 3 2 2 2 5" xfId="5498"/>
    <cellStyle name="20% - Accent1 2 3 2 2 3" xfId="139"/>
    <cellStyle name="20% - Accent1 2 3 2 2 3 2" xfId="140"/>
    <cellStyle name="20% - Accent1 2 3 2 2 3 2 2" xfId="5503"/>
    <cellStyle name="20% - Accent1 2 3 2 2 3 3" xfId="141"/>
    <cellStyle name="20% - Accent1 2 3 2 2 3 3 2" xfId="5504"/>
    <cellStyle name="20% - Accent1 2 3 2 2 3 4" xfId="142"/>
    <cellStyle name="20% - Accent1 2 3 2 2 3 4 2" xfId="5505"/>
    <cellStyle name="20% - Accent1 2 3 2 2 3 5" xfId="5502"/>
    <cellStyle name="20% - Accent1 2 3 2 2 4" xfId="143"/>
    <cellStyle name="20% - Accent1 2 3 2 2 4 2" xfId="144"/>
    <cellStyle name="20% - Accent1 2 3 2 2 4 2 2" xfId="5507"/>
    <cellStyle name="20% - Accent1 2 3 2 2 4 3" xfId="145"/>
    <cellStyle name="20% - Accent1 2 3 2 2 4 3 2" xfId="5508"/>
    <cellStyle name="20% - Accent1 2 3 2 2 4 4" xfId="146"/>
    <cellStyle name="20% - Accent1 2 3 2 2 4 4 2" xfId="5509"/>
    <cellStyle name="20% - Accent1 2 3 2 2 4 5" xfId="5506"/>
    <cellStyle name="20% - Accent1 2 3 2 2 5" xfId="147"/>
    <cellStyle name="20% - Accent1 2 3 2 2 5 2" xfId="5510"/>
    <cellStyle name="20% - Accent1 2 3 2 2 6" xfId="148"/>
    <cellStyle name="20% - Accent1 2 3 2 2 6 2" xfId="5511"/>
    <cellStyle name="20% - Accent1 2 3 2 2 7" xfId="149"/>
    <cellStyle name="20% - Accent1 2 3 2 2 7 2" xfId="5512"/>
    <cellStyle name="20% - Accent1 2 3 2 2 8" xfId="5497"/>
    <cellStyle name="20% - Accent1 2 3 2 3" xfId="150"/>
    <cellStyle name="20% - Accent1 2 3 2 3 2" xfId="151"/>
    <cellStyle name="20% - Accent1 2 3 2 3 2 2" xfId="152"/>
    <cellStyle name="20% - Accent1 2 3 2 3 2 2 2" xfId="5515"/>
    <cellStyle name="20% - Accent1 2 3 2 3 2 3" xfId="153"/>
    <cellStyle name="20% - Accent1 2 3 2 3 2 3 2" xfId="5516"/>
    <cellStyle name="20% - Accent1 2 3 2 3 2 4" xfId="154"/>
    <cellStyle name="20% - Accent1 2 3 2 3 2 4 2" xfId="5517"/>
    <cellStyle name="20% - Accent1 2 3 2 3 2 5" xfId="5514"/>
    <cellStyle name="20% - Accent1 2 3 2 3 3" xfId="155"/>
    <cellStyle name="20% - Accent1 2 3 2 3 3 2" xfId="156"/>
    <cellStyle name="20% - Accent1 2 3 2 3 3 2 2" xfId="5519"/>
    <cellStyle name="20% - Accent1 2 3 2 3 3 3" xfId="157"/>
    <cellStyle name="20% - Accent1 2 3 2 3 3 3 2" xfId="5520"/>
    <cellStyle name="20% - Accent1 2 3 2 3 3 4" xfId="158"/>
    <cellStyle name="20% - Accent1 2 3 2 3 3 4 2" xfId="5521"/>
    <cellStyle name="20% - Accent1 2 3 2 3 3 5" xfId="5518"/>
    <cellStyle name="20% - Accent1 2 3 2 3 4" xfId="159"/>
    <cellStyle name="20% - Accent1 2 3 2 3 4 2" xfId="5522"/>
    <cellStyle name="20% - Accent1 2 3 2 3 5" xfId="160"/>
    <cellStyle name="20% - Accent1 2 3 2 3 5 2" xfId="5523"/>
    <cellStyle name="20% - Accent1 2 3 2 3 6" xfId="161"/>
    <cellStyle name="20% - Accent1 2 3 2 3 6 2" xfId="5524"/>
    <cellStyle name="20% - Accent1 2 3 2 3 7" xfId="5513"/>
    <cellStyle name="20% - Accent1 2 3 2 4" xfId="162"/>
    <cellStyle name="20% - Accent1 2 3 2 4 2" xfId="163"/>
    <cellStyle name="20% - Accent1 2 3 2 4 2 2" xfId="5526"/>
    <cellStyle name="20% - Accent1 2 3 2 4 3" xfId="164"/>
    <cellStyle name="20% - Accent1 2 3 2 4 3 2" xfId="5527"/>
    <cellStyle name="20% - Accent1 2 3 2 4 4" xfId="165"/>
    <cellStyle name="20% - Accent1 2 3 2 4 4 2" xfId="5528"/>
    <cellStyle name="20% - Accent1 2 3 2 4 5" xfId="5525"/>
    <cellStyle name="20% - Accent1 2 3 2 5" xfId="166"/>
    <cellStyle name="20% - Accent1 2 3 2 5 2" xfId="167"/>
    <cellStyle name="20% - Accent1 2 3 2 5 2 2" xfId="5530"/>
    <cellStyle name="20% - Accent1 2 3 2 5 3" xfId="168"/>
    <cellStyle name="20% - Accent1 2 3 2 5 3 2" xfId="5531"/>
    <cellStyle name="20% - Accent1 2 3 2 5 4" xfId="169"/>
    <cellStyle name="20% - Accent1 2 3 2 5 4 2" xfId="5532"/>
    <cellStyle name="20% - Accent1 2 3 2 5 5" xfId="5529"/>
    <cellStyle name="20% - Accent1 2 3 2 6" xfId="170"/>
    <cellStyle name="20% - Accent1 2 3 2 6 2" xfId="171"/>
    <cellStyle name="20% - Accent1 2 3 2 6 2 2" xfId="5534"/>
    <cellStyle name="20% - Accent1 2 3 2 6 3" xfId="172"/>
    <cellStyle name="20% - Accent1 2 3 2 6 3 2" xfId="5535"/>
    <cellStyle name="20% - Accent1 2 3 2 6 4" xfId="173"/>
    <cellStyle name="20% - Accent1 2 3 2 6 4 2" xfId="5536"/>
    <cellStyle name="20% - Accent1 2 3 2 6 5" xfId="5533"/>
    <cellStyle name="20% - Accent1 2 3 2 7" xfId="174"/>
    <cellStyle name="20% - Accent1 2 3 2 7 2" xfId="5537"/>
    <cellStyle name="20% - Accent1 2 3 2 8" xfId="175"/>
    <cellStyle name="20% - Accent1 2 3 2 8 2" xfId="5538"/>
    <cellStyle name="20% - Accent1 2 3 2 9" xfId="176"/>
    <cellStyle name="20% - Accent1 2 3 2 9 2" xfId="5539"/>
    <cellStyle name="20% - Accent1 2 3 3" xfId="177"/>
    <cellStyle name="20% - Accent1 2 3 3 2" xfId="178"/>
    <cellStyle name="20% - Accent1 2 3 3 2 2" xfId="179"/>
    <cellStyle name="20% - Accent1 2 3 3 2 2 2" xfId="180"/>
    <cellStyle name="20% - Accent1 2 3 3 2 2 2 2" xfId="5543"/>
    <cellStyle name="20% - Accent1 2 3 3 2 2 3" xfId="181"/>
    <cellStyle name="20% - Accent1 2 3 3 2 2 3 2" xfId="5544"/>
    <cellStyle name="20% - Accent1 2 3 3 2 2 4" xfId="182"/>
    <cellStyle name="20% - Accent1 2 3 3 2 2 4 2" xfId="5545"/>
    <cellStyle name="20% - Accent1 2 3 3 2 2 5" xfId="5542"/>
    <cellStyle name="20% - Accent1 2 3 3 2 3" xfId="183"/>
    <cellStyle name="20% - Accent1 2 3 3 2 3 2" xfId="184"/>
    <cellStyle name="20% - Accent1 2 3 3 2 3 2 2" xfId="5547"/>
    <cellStyle name="20% - Accent1 2 3 3 2 3 3" xfId="185"/>
    <cellStyle name="20% - Accent1 2 3 3 2 3 3 2" xfId="5548"/>
    <cellStyle name="20% - Accent1 2 3 3 2 3 4" xfId="186"/>
    <cellStyle name="20% - Accent1 2 3 3 2 3 4 2" xfId="5549"/>
    <cellStyle name="20% - Accent1 2 3 3 2 3 5" xfId="5546"/>
    <cellStyle name="20% - Accent1 2 3 3 2 4" xfId="187"/>
    <cellStyle name="20% - Accent1 2 3 3 2 4 2" xfId="5550"/>
    <cellStyle name="20% - Accent1 2 3 3 2 5" xfId="188"/>
    <cellStyle name="20% - Accent1 2 3 3 2 5 2" xfId="5551"/>
    <cellStyle name="20% - Accent1 2 3 3 2 6" xfId="189"/>
    <cellStyle name="20% - Accent1 2 3 3 2 6 2" xfId="5552"/>
    <cellStyle name="20% - Accent1 2 3 3 2 7" xfId="5541"/>
    <cellStyle name="20% - Accent1 2 3 3 3" xfId="190"/>
    <cellStyle name="20% - Accent1 2 3 3 3 2" xfId="191"/>
    <cellStyle name="20% - Accent1 2 3 3 3 2 2" xfId="5554"/>
    <cellStyle name="20% - Accent1 2 3 3 3 3" xfId="192"/>
    <cellStyle name="20% - Accent1 2 3 3 3 3 2" xfId="5555"/>
    <cellStyle name="20% - Accent1 2 3 3 3 4" xfId="193"/>
    <cellStyle name="20% - Accent1 2 3 3 3 4 2" xfId="5556"/>
    <cellStyle name="20% - Accent1 2 3 3 3 5" xfId="5553"/>
    <cellStyle name="20% - Accent1 2 3 3 4" xfId="194"/>
    <cellStyle name="20% - Accent1 2 3 3 4 2" xfId="195"/>
    <cellStyle name="20% - Accent1 2 3 3 4 2 2" xfId="5558"/>
    <cellStyle name="20% - Accent1 2 3 3 4 3" xfId="196"/>
    <cellStyle name="20% - Accent1 2 3 3 4 3 2" xfId="5559"/>
    <cellStyle name="20% - Accent1 2 3 3 4 4" xfId="197"/>
    <cellStyle name="20% - Accent1 2 3 3 4 4 2" xfId="5560"/>
    <cellStyle name="20% - Accent1 2 3 3 4 5" xfId="5557"/>
    <cellStyle name="20% - Accent1 2 3 3 5" xfId="198"/>
    <cellStyle name="20% - Accent1 2 3 3 5 2" xfId="199"/>
    <cellStyle name="20% - Accent1 2 3 3 5 2 2" xfId="5562"/>
    <cellStyle name="20% - Accent1 2 3 3 5 3" xfId="200"/>
    <cellStyle name="20% - Accent1 2 3 3 5 3 2" xfId="5563"/>
    <cellStyle name="20% - Accent1 2 3 3 5 4" xfId="201"/>
    <cellStyle name="20% - Accent1 2 3 3 5 4 2" xfId="5564"/>
    <cellStyle name="20% - Accent1 2 3 3 5 5" xfId="5561"/>
    <cellStyle name="20% - Accent1 2 3 3 6" xfId="202"/>
    <cellStyle name="20% - Accent1 2 3 3 6 2" xfId="5565"/>
    <cellStyle name="20% - Accent1 2 3 3 7" xfId="203"/>
    <cellStyle name="20% - Accent1 2 3 3 7 2" xfId="5566"/>
    <cellStyle name="20% - Accent1 2 3 3 8" xfId="204"/>
    <cellStyle name="20% - Accent1 2 3 3 8 2" xfId="5567"/>
    <cellStyle name="20% - Accent1 2 3 3 9" xfId="5540"/>
    <cellStyle name="20% - Accent1 2 3 4" xfId="205"/>
    <cellStyle name="20% - Accent1 2 3 4 2" xfId="206"/>
    <cellStyle name="20% - Accent1 2 3 4 2 2" xfId="207"/>
    <cellStyle name="20% - Accent1 2 3 4 2 2 2" xfId="5570"/>
    <cellStyle name="20% - Accent1 2 3 4 2 3" xfId="208"/>
    <cellStyle name="20% - Accent1 2 3 4 2 3 2" xfId="5571"/>
    <cellStyle name="20% - Accent1 2 3 4 2 4" xfId="209"/>
    <cellStyle name="20% - Accent1 2 3 4 2 4 2" xfId="5572"/>
    <cellStyle name="20% - Accent1 2 3 4 2 5" xfId="5569"/>
    <cellStyle name="20% - Accent1 2 3 4 3" xfId="210"/>
    <cellStyle name="20% - Accent1 2 3 4 3 2" xfId="211"/>
    <cellStyle name="20% - Accent1 2 3 4 3 2 2" xfId="5574"/>
    <cellStyle name="20% - Accent1 2 3 4 3 3" xfId="212"/>
    <cellStyle name="20% - Accent1 2 3 4 3 3 2" xfId="5575"/>
    <cellStyle name="20% - Accent1 2 3 4 3 4" xfId="213"/>
    <cellStyle name="20% - Accent1 2 3 4 3 4 2" xfId="5576"/>
    <cellStyle name="20% - Accent1 2 3 4 3 5" xfId="5573"/>
    <cellStyle name="20% - Accent1 2 3 4 4" xfId="214"/>
    <cellStyle name="20% - Accent1 2 3 4 4 2" xfId="215"/>
    <cellStyle name="20% - Accent1 2 3 4 4 2 2" xfId="5578"/>
    <cellStyle name="20% - Accent1 2 3 4 4 3" xfId="216"/>
    <cellStyle name="20% - Accent1 2 3 4 4 3 2" xfId="5579"/>
    <cellStyle name="20% - Accent1 2 3 4 4 4" xfId="217"/>
    <cellStyle name="20% - Accent1 2 3 4 4 4 2" xfId="5580"/>
    <cellStyle name="20% - Accent1 2 3 4 4 5" xfId="5577"/>
    <cellStyle name="20% - Accent1 2 3 4 5" xfId="218"/>
    <cellStyle name="20% - Accent1 2 3 4 5 2" xfId="5581"/>
    <cellStyle name="20% - Accent1 2 3 4 6" xfId="219"/>
    <cellStyle name="20% - Accent1 2 3 4 6 2" xfId="5582"/>
    <cellStyle name="20% - Accent1 2 3 4 7" xfId="220"/>
    <cellStyle name="20% - Accent1 2 3 4 7 2" xfId="5583"/>
    <cellStyle name="20% - Accent1 2 3 4 8" xfId="5568"/>
    <cellStyle name="20% - Accent1 2 3 5" xfId="221"/>
    <cellStyle name="20% - Accent1 2 3 5 2" xfId="222"/>
    <cellStyle name="20% - Accent1 2 3 5 2 2" xfId="223"/>
    <cellStyle name="20% - Accent1 2 3 5 2 2 2" xfId="5586"/>
    <cellStyle name="20% - Accent1 2 3 5 2 3" xfId="224"/>
    <cellStyle name="20% - Accent1 2 3 5 2 3 2" xfId="5587"/>
    <cellStyle name="20% - Accent1 2 3 5 2 4" xfId="225"/>
    <cellStyle name="20% - Accent1 2 3 5 2 4 2" xfId="5588"/>
    <cellStyle name="20% - Accent1 2 3 5 2 5" xfId="5585"/>
    <cellStyle name="20% - Accent1 2 3 5 3" xfId="226"/>
    <cellStyle name="20% - Accent1 2 3 5 3 2" xfId="227"/>
    <cellStyle name="20% - Accent1 2 3 5 3 2 2" xfId="5590"/>
    <cellStyle name="20% - Accent1 2 3 5 3 3" xfId="228"/>
    <cellStyle name="20% - Accent1 2 3 5 3 3 2" xfId="5591"/>
    <cellStyle name="20% - Accent1 2 3 5 3 4" xfId="229"/>
    <cellStyle name="20% - Accent1 2 3 5 3 4 2" xfId="5592"/>
    <cellStyle name="20% - Accent1 2 3 5 3 5" xfId="5589"/>
    <cellStyle name="20% - Accent1 2 3 5 4" xfId="230"/>
    <cellStyle name="20% - Accent1 2 3 5 4 2" xfId="5593"/>
    <cellStyle name="20% - Accent1 2 3 5 5" xfId="231"/>
    <cellStyle name="20% - Accent1 2 3 5 5 2" xfId="5594"/>
    <cellStyle name="20% - Accent1 2 3 5 6" xfId="232"/>
    <cellStyle name="20% - Accent1 2 3 5 6 2" xfId="5595"/>
    <cellStyle name="20% - Accent1 2 3 5 7" xfId="5584"/>
    <cellStyle name="20% - Accent1 2 3 6" xfId="233"/>
    <cellStyle name="20% - Accent1 2 3 6 2" xfId="234"/>
    <cellStyle name="20% - Accent1 2 3 6 2 2" xfId="5597"/>
    <cellStyle name="20% - Accent1 2 3 6 3" xfId="235"/>
    <cellStyle name="20% - Accent1 2 3 6 3 2" xfId="5598"/>
    <cellStyle name="20% - Accent1 2 3 6 4" xfId="236"/>
    <cellStyle name="20% - Accent1 2 3 6 4 2" xfId="5599"/>
    <cellStyle name="20% - Accent1 2 3 6 5" xfId="5596"/>
    <cellStyle name="20% - Accent1 2 3 7" xfId="237"/>
    <cellStyle name="20% - Accent1 2 3 7 2" xfId="238"/>
    <cellStyle name="20% - Accent1 2 3 7 2 2" xfId="5601"/>
    <cellStyle name="20% - Accent1 2 3 7 3" xfId="239"/>
    <cellStyle name="20% - Accent1 2 3 7 3 2" xfId="5602"/>
    <cellStyle name="20% - Accent1 2 3 7 4" xfId="240"/>
    <cellStyle name="20% - Accent1 2 3 7 4 2" xfId="5603"/>
    <cellStyle name="20% - Accent1 2 3 7 5" xfId="5600"/>
    <cellStyle name="20% - Accent1 2 3 8" xfId="241"/>
    <cellStyle name="20% - Accent1 2 3 8 2" xfId="242"/>
    <cellStyle name="20% - Accent1 2 3 8 2 2" xfId="5605"/>
    <cellStyle name="20% - Accent1 2 3 8 3" xfId="243"/>
    <cellStyle name="20% - Accent1 2 3 8 3 2" xfId="5606"/>
    <cellStyle name="20% - Accent1 2 3 8 4" xfId="244"/>
    <cellStyle name="20% - Accent1 2 3 8 4 2" xfId="5607"/>
    <cellStyle name="20% - Accent1 2 3 8 5" xfId="5604"/>
    <cellStyle name="20% - Accent1 2 3 9" xfId="245"/>
    <cellStyle name="20% - Accent1 2 3 9 2" xfId="5608"/>
    <cellStyle name="20% - Accent1 2 4" xfId="246"/>
    <cellStyle name="20% - Accent1 2 4 10" xfId="247"/>
    <cellStyle name="20% - Accent1 2 4 10 2" xfId="5610"/>
    <cellStyle name="20% - Accent1 2 4 11" xfId="248"/>
    <cellStyle name="20% - Accent1 2 4 11 2" xfId="5611"/>
    <cellStyle name="20% - Accent1 2 4 12" xfId="5609"/>
    <cellStyle name="20% - Accent1 2 4 2" xfId="249"/>
    <cellStyle name="20% - Accent1 2 4 2 10" xfId="5612"/>
    <cellStyle name="20% - Accent1 2 4 2 2" xfId="250"/>
    <cellStyle name="20% - Accent1 2 4 2 2 2" xfId="251"/>
    <cellStyle name="20% - Accent1 2 4 2 2 2 2" xfId="252"/>
    <cellStyle name="20% - Accent1 2 4 2 2 2 2 2" xfId="5615"/>
    <cellStyle name="20% - Accent1 2 4 2 2 2 3" xfId="253"/>
    <cellStyle name="20% - Accent1 2 4 2 2 2 3 2" xfId="5616"/>
    <cellStyle name="20% - Accent1 2 4 2 2 2 4" xfId="254"/>
    <cellStyle name="20% - Accent1 2 4 2 2 2 4 2" xfId="5617"/>
    <cellStyle name="20% - Accent1 2 4 2 2 2 5" xfId="5614"/>
    <cellStyle name="20% - Accent1 2 4 2 2 3" xfId="255"/>
    <cellStyle name="20% - Accent1 2 4 2 2 3 2" xfId="256"/>
    <cellStyle name="20% - Accent1 2 4 2 2 3 2 2" xfId="5619"/>
    <cellStyle name="20% - Accent1 2 4 2 2 3 3" xfId="257"/>
    <cellStyle name="20% - Accent1 2 4 2 2 3 3 2" xfId="5620"/>
    <cellStyle name="20% - Accent1 2 4 2 2 3 4" xfId="258"/>
    <cellStyle name="20% - Accent1 2 4 2 2 3 4 2" xfId="5621"/>
    <cellStyle name="20% - Accent1 2 4 2 2 3 5" xfId="5618"/>
    <cellStyle name="20% - Accent1 2 4 2 2 4" xfId="259"/>
    <cellStyle name="20% - Accent1 2 4 2 2 4 2" xfId="260"/>
    <cellStyle name="20% - Accent1 2 4 2 2 4 2 2" xfId="5623"/>
    <cellStyle name="20% - Accent1 2 4 2 2 4 3" xfId="261"/>
    <cellStyle name="20% - Accent1 2 4 2 2 4 3 2" xfId="5624"/>
    <cellStyle name="20% - Accent1 2 4 2 2 4 4" xfId="262"/>
    <cellStyle name="20% - Accent1 2 4 2 2 4 4 2" xfId="5625"/>
    <cellStyle name="20% - Accent1 2 4 2 2 4 5" xfId="5622"/>
    <cellStyle name="20% - Accent1 2 4 2 2 5" xfId="263"/>
    <cellStyle name="20% - Accent1 2 4 2 2 5 2" xfId="5626"/>
    <cellStyle name="20% - Accent1 2 4 2 2 6" xfId="264"/>
    <cellStyle name="20% - Accent1 2 4 2 2 6 2" xfId="5627"/>
    <cellStyle name="20% - Accent1 2 4 2 2 7" xfId="265"/>
    <cellStyle name="20% - Accent1 2 4 2 2 7 2" xfId="5628"/>
    <cellStyle name="20% - Accent1 2 4 2 2 8" xfId="5613"/>
    <cellStyle name="20% - Accent1 2 4 2 3" xfId="266"/>
    <cellStyle name="20% - Accent1 2 4 2 3 2" xfId="267"/>
    <cellStyle name="20% - Accent1 2 4 2 3 2 2" xfId="268"/>
    <cellStyle name="20% - Accent1 2 4 2 3 2 2 2" xfId="5631"/>
    <cellStyle name="20% - Accent1 2 4 2 3 2 3" xfId="269"/>
    <cellStyle name="20% - Accent1 2 4 2 3 2 3 2" xfId="5632"/>
    <cellStyle name="20% - Accent1 2 4 2 3 2 4" xfId="270"/>
    <cellStyle name="20% - Accent1 2 4 2 3 2 4 2" xfId="5633"/>
    <cellStyle name="20% - Accent1 2 4 2 3 2 5" xfId="5630"/>
    <cellStyle name="20% - Accent1 2 4 2 3 3" xfId="271"/>
    <cellStyle name="20% - Accent1 2 4 2 3 3 2" xfId="272"/>
    <cellStyle name="20% - Accent1 2 4 2 3 3 2 2" xfId="5635"/>
    <cellStyle name="20% - Accent1 2 4 2 3 3 3" xfId="273"/>
    <cellStyle name="20% - Accent1 2 4 2 3 3 3 2" xfId="5636"/>
    <cellStyle name="20% - Accent1 2 4 2 3 3 4" xfId="274"/>
    <cellStyle name="20% - Accent1 2 4 2 3 3 4 2" xfId="5637"/>
    <cellStyle name="20% - Accent1 2 4 2 3 3 5" xfId="5634"/>
    <cellStyle name="20% - Accent1 2 4 2 3 4" xfId="275"/>
    <cellStyle name="20% - Accent1 2 4 2 3 4 2" xfId="5638"/>
    <cellStyle name="20% - Accent1 2 4 2 3 5" xfId="276"/>
    <cellStyle name="20% - Accent1 2 4 2 3 5 2" xfId="5639"/>
    <cellStyle name="20% - Accent1 2 4 2 3 6" xfId="277"/>
    <cellStyle name="20% - Accent1 2 4 2 3 6 2" xfId="5640"/>
    <cellStyle name="20% - Accent1 2 4 2 3 7" xfId="5629"/>
    <cellStyle name="20% - Accent1 2 4 2 4" xfId="278"/>
    <cellStyle name="20% - Accent1 2 4 2 4 2" xfId="279"/>
    <cellStyle name="20% - Accent1 2 4 2 4 2 2" xfId="5642"/>
    <cellStyle name="20% - Accent1 2 4 2 4 3" xfId="280"/>
    <cellStyle name="20% - Accent1 2 4 2 4 3 2" xfId="5643"/>
    <cellStyle name="20% - Accent1 2 4 2 4 4" xfId="281"/>
    <cellStyle name="20% - Accent1 2 4 2 4 4 2" xfId="5644"/>
    <cellStyle name="20% - Accent1 2 4 2 4 5" xfId="5641"/>
    <cellStyle name="20% - Accent1 2 4 2 5" xfId="282"/>
    <cellStyle name="20% - Accent1 2 4 2 5 2" xfId="283"/>
    <cellStyle name="20% - Accent1 2 4 2 5 2 2" xfId="5646"/>
    <cellStyle name="20% - Accent1 2 4 2 5 3" xfId="284"/>
    <cellStyle name="20% - Accent1 2 4 2 5 3 2" xfId="5647"/>
    <cellStyle name="20% - Accent1 2 4 2 5 4" xfId="285"/>
    <cellStyle name="20% - Accent1 2 4 2 5 4 2" xfId="5648"/>
    <cellStyle name="20% - Accent1 2 4 2 5 5" xfId="5645"/>
    <cellStyle name="20% - Accent1 2 4 2 6" xfId="286"/>
    <cellStyle name="20% - Accent1 2 4 2 6 2" xfId="287"/>
    <cellStyle name="20% - Accent1 2 4 2 6 2 2" xfId="5650"/>
    <cellStyle name="20% - Accent1 2 4 2 6 3" xfId="288"/>
    <cellStyle name="20% - Accent1 2 4 2 6 3 2" xfId="5651"/>
    <cellStyle name="20% - Accent1 2 4 2 6 4" xfId="289"/>
    <cellStyle name="20% - Accent1 2 4 2 6 4 2" xfId="5652"/>
    <cellStyle name="20% - Accent1 2 4 2 6 5" xfId="5649"/>
    <cellStyle name="20% - Accent1 2 4 2 7" xfId="290"/>
    <cellStyle name="20% - Accent1 2 4 2 7 2" xfId="5653"/>
    <cellStyle name="20% - Accent1 2 4 2 8" xfId="291"/>
    <cellStyle name="20% - Accent1 2 4 2 8 2" xfId="5654"/>
    <cellStyle name="20% - Accent1 2 4 2 9" xfId="292"/>
    <cellStyle name="20% - Accent1 2 4 2 9 2" xfId="5655"/>
    <cellStyle name="20% - Accent1 2 4 3" xfId="293"/>
    <cellStyle name="20% - Accent1 2 4 3 2" xfId="294"/>
    <cellStyle name="20% - Accent1 2 4 3 2 2" xfId="295"/>
    <cellStyle name="20% - Accent1 2 4 3 2 2 2" xfId="296"/>
    <cellStyle name="20% - Accent1 2 4 3 2 2 2 2" xfId="5659"/>
    <cellStyle name="20% - Accent1 2 4 3 2 2 3" xfId="297"/>
    <cellStyle name="20% - Accent1 2 4 3 2 2 3 2" xfId="5660"/>
    <cellStyle name="20% - Accent1 2 4 3 2 2 4" xfId="298"/>
    <cellStyle name="20% - Accent1 2 4 3 2 2 4 2" xfId="5661"/>
    <cellStyle name="20% - Accent1 2 4 3 2 2 5" xfId="5658"/>
    <cellStyle name="20% - Accent1 2 4 3 2 3" xfId="299"/>
    <cellStyle name="20% - Accent1 2 4 3 2 3 2" xfId="300"/>
    <cellStyle name="20% - Accent1 2 4 3 2 3 2 2" xfId="5663"/>
    <cellStyle name="20% - Accent1 2 4 3 2 3 3" xfId="301"/>
    <cellStyle name="20% - Accent1 2 4 3 2 3 3 2" xfId="5664"/>
    <cellStyle name="20% - Accent1 2 4 3 2 3 4" xfId="302"/>
    <cellStyle name="20% - Accent1 2 4 3 2 3 4 2" xfId="5665"/>
    <cellStyle name="20% - Accent1 2 4 3 2 3 5" xfId="5662"/>
    <cellStyle name="20% - Accent1 2 4 3 2 4" xfId="303"/>
    <cellStyle name="20% - Accent1 2 4 3 2 4 2" xfId="5666"/>
    <cellStyle name="20% - Accent1 2 4 3 2 5" xfId="304"/>
    <cellStyle name="20% - Accent1 2 4 3 2 5 2" xfId="5667"/>
    <cellStyle name="20% - Accent1 2 4 3 2 6" xfId="305"/>
    <cellStyle name="20% - Accent1 2 4 3 2 6 2" xfId="5668"/>
    <cellStyle name="20% - Accent1 2 4 3 2 7" xfId="5657"/>
    <cellStyle name="20% - Accent1 2 4 3 3" xfId="306"/>
    <cellStyle name="20% - Accent1 2 4 3 3 2" xfId="307"/>
    <cellStyle name="20% - Accent1 2 4 3 3 2 2" xfId="5670"/>
    <cellStyle name="20% - Accent1 2 4 3 3 3" xfId="308"/>
    <cellStyle name="20% - Accent1 2 4 3 3 3 2" xfId="5671"/>
    <cellStyle name="20% - Accent1 2 4 3 3 4" xfId="309"/>
    <cellStyle name="20% - Accent1 2 4 3 3 4 2" xfId="5672"/>
    <cellStyle name="20% - Accent1 2 4 3 3 5" xfId="5669"/>
    <cellStyle name="20% - Accent1 2 4 3 4" xfId="310"/>
    <cellStyle name="20% - Accent1 2 4 3 4 2" xfId="311"/>
    <cellStyle name="20% - Accent1 2 4 3 4 2 2" xfId="5674"/>
    <cellStyle name="20% - Accent1 2 4 3 4 3" xfId="312"/>
    <cellStyle name="20% - Accent1 2 4 3 4 3 2" xfId="5675"/>
    <cellStyle name="20% - Accent1 2 4 3 4 4" xfId="313"/>
    <cellStyle name="20% - Accent1 2 4 3 4 4 2" xfId="5676"/>
    <cellStyle name="20% - Accent1 2 4 3 4 5" xfId="5673"/>
    <cellStyle name="20% - Accent1 2 4 3 5" xfId="314"/>
    <cellStyle name="20% - Accent1 2 4 3 5 2" xfId="315"/>
    <cellStyle name="20% - Accent1 2 4 3 5 2 2" xfId="5678"/>
    <cellStyle name="20% - Accent1 2 4 3 5 3" xfId="316"/>
    <cellStyle name="20% - Accent1 2 4 3 5 3 2" xfId="5679"/>
    <cellStyle name="20% - Accent1 2 4 3 5 4" xfId="317"/>
    <cellStyle name="20% - Accent1 2 4 3 5 4 2" xfId="5680"/>
    <cellStyle name="20% - Accent1 2 4 3 5 5" xfId="5677"/>
    <cellStyle name="20% - Accent1 2 4 3 6" xfId="318"/>
    <cellStyle name="20% - Accent1 2 4 3 6 2" xfId="5681"/>
    <cellStyle name="20% - Accent1 2 4 3 7" xfId="319"/>
    <cellStyle name="20% - Accent1 2 4 3 7 2" xfId="5682"/>
    <cellStyle name="20% - Accent1 2 4 3 8" xfId="320"/>
    <cellStyle name="20% - Accent1 2 4 3 8 2" xfId="5683"/>
    <cellStyle name="20% - Accent1 2 4 3 9" xfId="5656"/>
    <cellStyle name="20% - Accent1 2 4 4" xfId="321"/>
    <cellStyle name="20% - Accent1 2 4 4 2" xfId="322"/>
    <cellStyle name="20% - Accent1 2 4 4 2 2" xfId="323"/>
    <cellStyle name="20% - Accent1 2 4 4 2 2 2" xfId="5686"/>
    <cellStyle name="20% - Accent1 2 4 4 2 3" xfId="324"/>
    <cellStyle name="20% - Accent1 2 4 4 2 3 2" xfId="5687"/>
    <cellStyle name="20% - Accent1 2 4 4 2 4" xfId="325"/>
    <cellStyle name="20% - Accent1 2 4 4 2 4 2" xfId="5688"/>
    <cellStyle name="20% - Accent1 2 4 4 2 5" xfId="5685"/>
    <cellStyle name="20% - Accent1 2 4 4 3" xfId="326"/>
    <cellStyle name="20% - Accent1 2 4 4 3 2" xfId="327"/>
    <cellStyle name="20% - Accent1 2 4 4 3 2 2" xfId="5690"/>
    <cellStyle name="20% - Accent1 2 4 4 3 3" xfId="328"/>
    <cellStyle name="20% - Accent1 2 4 4 3 3 2" xfId="5691"/>
    <cellStyle name="20% - Accent1 2 4 4 3 4" xfId="329"/>
    <cellStyle name="20% - Accent1 2 4 4 3 4 2" xfId="5692"/>
    <cellStyle name="20% - Accent1 2 4 4 3 5" xfId="5689"/>
    <cellStyle name="20% - Accent1 2 4 4 4" xfId="330"/>
    <cellStyle name="20% - Accent1 2 4 4 4 2" xfId="331"/>
    <cellStyle name="20% - Accent1 2 4 4 4 2 2" xfId="5694"/>
    <cellStyle name="20% - Accent1 2 4 4 4 3" xfId="332"/>
    <cellStyle name="20% - Accent1 2 4 4 4 3 2" xfId="5695"/>
    <cellStyle name="20% - Accent1 2 4 4 4 4" xfId="333"/>
    <cellStyle name="20% - Accent1 2 4 4 4 4 2" xfId="5696"/>
    <cellStyle name="20% - Accent1 2 4 4 4 5" xfId="5693"/>
    <cellStyle name="20% - Accent1 2 4 4 5" xfId="334"/>
    <cellStyle name="20% - Accent1 2 4 4 5 2" xfId="5697"/>
    <cellStyle name="20% - Accent1 2 4 4 6" xfId="335"/>
    <cellStyle name="20% - Accent1 2 4 4 6 2" xfId="5698"/>
    <cellStyle name="20% - Accent1 2 4 4 7" xfId="336"/>
    <cellStyle name="20% - Accent1 2 4 4 7 2" xfId="5699"/>
    <cellStyle name="20% - Accent1 2 4 4 8" xfId="5684"/>
    <cellStyle name="20% - Accent1 2 4 5" xfId="337"/>
    <cellStyle name="20% - Accent1 2 4 5 2" xfId="338"/>
    <cellStyle name="20% - Accent1 2 4 5 2 2" xfId="339"/>
    <cellStyle name="20% - Accent1 2 4 5 2 2 2" xfId="5702"/>
    <cellStyle name="20% - Accent1 2 4 5 2 3" xfId="340"/>
    <cellStyle name="20% - Accent1 2 4 5 2 3 2" xfId="5703"/>
    <cellStyle name="20% - Accent1 2 4 5 2 4" xfId="341"/>
    <cellStyle name="20% - Accent1 2 4 5 2 4 2" xfId="5704"/>
    <cellStyle name="20% - Accent1 2 4 5 2 5" xfId="5701"/>
    <cellStyle name="20% - Accent1 2 4 5 3" xfId="342"/>
    <cellStyle name="20% - Accent1 2 4 5 3 2" xfId="343"/>
    <cellStyle name="20% - Accent1 2 4 5 3 2 2" xfId="5706"/>
    <cellStyle name="20% - Accent1 2 4 5 3 3" xfId="344"/>
    <cellStyle name="20% - Accent1 2 4 5 3 3 2" xfId="5707"/>
    <cellStyle name="20% - Accent1 2 4 5 3 4" xfId="345"/>
    <cellStyle name="20% - Accent1 2 4 5 3 4 2" xfId="5708"/>
    <cellStyle name="20% - Accent1 2 4 5 3 5" xfId="5705"/>
    <cellStyle name="20% - Accent1 2 4 5 4" xfId="346"/>
    <cellStyle name="20% - Accent1 2 4 5 4 2" xfId="5709"/>
    <cellStyle name="20% - Accent1 2 4 5 5" xfId="347"/>
    <cellStyle name="20% - Accent1 2 4 5 5 2" xfId="5710"/>
    <cellStyle name="20% - Accent1 2 4 5 6" xfId="348"/>
    <cellStyle name="20% - Accent1 2 4 5 6 2" xfId="5711"/>
    <cellStyle name="20% - Accent1 2 4 5 7" xfId="5700"/>
    <cellStyle name="20% - Accent1 2 4 6" xfId="349"/>
    <cellStyle name="20% - Accent1 2 4 6 2" xfId="350"/>
    <cellStyle name="20% - Accent1 2 4 6 2 2" xfId="5713"/>
    <cellStyle name="20% - Accent1 2 4 6 3" xfId="351"/>
    <cellStyle name="20% - Accent1 2 4 6 3 2" xfId="5714"/>
    <cellStyle name="20% - Accent1 2 4 6 4" xfId="352"/>
    <cellStyle name="20% - Accent1 2 4 6 4 2" xfId="5715"/>
    <cellStyle name="20% - Accent1 2 4 6 5" xfId="5712"/>
    <cellStyle name="20% - Accent1 2 4 7" xfId="353"/>
    <cellStyle name="20% - Accent1 2 4 7 2" xfId="354"/>
    <cellStyle name="20% - Accent1 2 4 7 2 2" xfId="5717"/>
    <cellStyle name="20% - Accent1 2 4 7 3" xfId="355"/>
    <cellStyle name="20% - Accent1 2 4 7 3 2" xfId="5718"/>
    <cellStyle name="20% - Accent1 2 4 7 4" xfId="356"/>
    <cellStyle name="20% - Accent1 2 4 7 4 2" xfId="5719"/>
    <cellStyle name="20% - Accent1 2 4 7 5" xfId="5716"/>
    <cellStyle name="20% - Accent1 2 4 8" xfId="357"/>
    <cellStyle name="20% - Accent1 2 4 8 2" xfId="358"/>
    <cellStyle name="20% - Accent1 2 4 8 2 2" xfId="5721"/>
    <cellStyle name="20% - Accent1 2 4 8 3" xfId="359"/>
    <cellStyle name="20% - Accent1 2 4 8 3 2" xfId="5722"/>
    <cellStyle name="20% - Accent1 2 4 8 4" xfId="360"/>
    <cellStyle name="20% - Accent1 2 4 8 4 2" xfId="5723"/>
    <cellStyle name="20% - Accent1 2 4 8 5" xfId="5720"/>
    <cellStyle name="20% - Accent1 2 4 9" xfId="361"/>
    <cellStyle name="20% - Accent1 2 4 9 2" xfId="5724"/>
    <cellStyle name="20% - Accent1 2 5" xfId="362"/>
    <cellStyle name="20% - Accent1 2 5 10" xfId="5725"/>
    <cellStyle name="20% - Accent1 2 5 2" xfId="363"/>
    <cellStyle name="20% - Accent1 2 5 2 2" xfId="364"/>
    <cellStyle name="20% - Accent1 2 5 2 2 2" xfId="365"/>
    <cellStyle name="20% - Accent1 2 5 2 2 2 2" xfId="5728"/>
    <cellStyle name="20% - Accent1 2 5 2 2 3" xfId="366"/>
    <cellStyle name="20% - Accent1 2 5 2 2 3 2" xfId="5729"/>
    <cellStyle name="20% - Accent1 2 5 2 2 4" xfId="367"/>
    <cellStyle name="20% - Accent1 2 5 2 2 4 2" xfId="5730"/>
    <cellStyle name="20% - Accent1 2 5 2 2 5" xfId="5727"/>
    <cellStyle name="20% - Accent1 2 5 2 3" xfId="368"/>
    <cellStyle name="20% - Accent1 2 5 2 3 2" xfId="369"/>
    <cellStyle name="20% - Accent1 2 5 2 3 2 2" xfId="5732"/>
    <cellStyle name="20% - Accent1 2 5 2 3 3" xfId="370"/>
    <cellStyle name="20% - Accent1 2 5 2 3 3 2" xfId="5733"/>
    <cellStyle name="20% - Accent1 2 5 2 3 4" xfId="371"/>
    <cellStyle name="20% - Accent1 2 5 2 3 4 2" xfId="5734"/>
    <cellStyle name="20% - Accent1 2 5 2 3 5" xfId="5731"/>
    <cellStyle name="20% - Accent1 2 5 2 4" xfId="372"/>
    <cellStyle name="20% - Accent1 2 5 2 4 2" xfId="373"/>
    <cellStyle name="20% - Accent1 2 5 2 4 2 2" xfId="5736"/>
    <cellStyle name="20% - Accent1 2 5 2 4 3" xfId="374"/>
    <cellStyle name="20% - Accent1 2 5 2 4 3 2" xfId="5737"/>
    <cellStyle name="20% - Accent1 2 5 2 4 4" xfId="375"/>
    <cellStyle name="20% - Accent1 2 5 2 4 4 2" xfId="5738"/>
    <cellStyle name="20% - Accent1 2 5 2 4 5" xfId="5735"/>
    <cellStyle name="20% - Accent1 2 5 2 5" xfId="376"/>
    <cellStyle name="20% - Accent1 2 5 2 5 2" xfId="5739"/>
    <cellStyle name="20% - Accent1 2 5 2 6" xfId="377"/>
    <cellStyle name="20% - Accent1 2 5 2 6 2" xfId="5740"/>
    <cellStyle name="20% - Accent1 2 5 2 7" xfId="378"/>
    <cellStyle name="20% - Accent1 2 5 2 7 2" xfId="5741"/>
    <cellStyle name="20% - Accent1 2 5 2 8" xfId="5726"/>
    <cellStyle name="20% - Accent1 2 5 3" xfId="379"/>
    <cellStyle name="20% - Accent1 2 5 3 2" xfId="380"/>
    <cellStyle name="20% - Accent1 2 5 3 2 2" xfId="381"/>
    <cellStyle name="20% - Accent1 2 5 3 2 2 2" xfId="5744"/>
    <cellStyle name="20% - Accent1 2 5 3 2 3" xfId="382"/>
    <cellStyle name="20% - Accent1 2 5 3 2 3 2" xfId="5745"/>
    <cellStyle name="20% - Accent1 2 5 3 2 4" xfId="383"/>
    <cellStyle name="20% - Accent1 2 5 3 2 4 2" xfId="5746"/>
    <cellStyle name="20% - Accent1 2 5 3 2 5" xfId="5743"/>
    <cellStyle name="20% - Accent1 2 5 3 3" xfId="384"/>
    <cellStyle name="20% - Accent1 2 5 3 3 2" xfId="385"/>
    <cellStyle name="20% - Accent1 2 5 3 3 2 2" xfId="5748"/>
    <cellStyle name="20% - Accent1 2 5 3 3 3" xfId="386"/>
    <cellStyle name="20% - Accent1 2 5 3 3 3 2" xfId="5749"/>
    <cellStyle name="20% - Accent1 2 5 3 3 4" xfId="387"/>
    <cellStyle name="20% - Accent1 2 5 3 3 4 2" xfId="5750"/>
    <cellStyle name="20% - Accent1 2 5 3 3 5" xfId="5747"/>
    <cellStyle name="20% - Accent1 2 5 3 4" xfId="388"/>
    <cellStyle name="20% - Accent1 2 5 3 4 2" xfId="5751"/>
    <cellStyle name="20% - Accent1 2 5 3 5" xfId="389"/>
    <cellStyle name="20% - Accent1 2 5 3 5 2" xfId="5752"/>
    <cellStyle name="20% - Accent1 2 5 3 6" xfId="390"/>
    <cellStyle name="20% - Accent1 2 5 3 6 2" xfId="5753"/>
    <cellStyle name="20% - Accent1 2 5 3 7" xfId="5742"/>
    <cellStyle name="20% - Accent1 2 5 4" xfId="391"/>
    <cellStyle name="20% - Accent1 2 5 4 2" xfId="392"/>
    <cellStyle name="20% - Accent1 2 5 4 2 2" xfId="5755"/>
    <cellStyle name="20% - Accent1 2 5 4 3" xfId="393"/>
    <cellStyle name="20% - Accent1 2 5 4 3 2" xfId="5756"/>
    <cellStyle name="20% - Accent1 2 5 4 4" xfId="394"/>
    <cellStyle name="20% - Accent1 2 5 4 4 2" xfId="5757"/>
    <cellStyle name="20% - Accent1 2 5 4 5" xfId="5754"/>
    <cellStyle name="20% - Accent1 2 5 5" xfId="395"/>
    <cellStyle name="20% - Accent1 2 5 5 2" xfId="396"/>
    <cellStyle name="20% - Accent1 2 5 5 2 2" xfId="5759"/>
    <cellStyle name="20% - Accent1 2 5 5 3" xfId="397"/>
    <cellStyle name="20% - Accent1 2 5 5 3 2" xfId="5760"/>
    <cellStyle name="20% - Accent1 2 5 5 4" xfId="398"/>
    <cellStyle name="20% - Accent1 2 5 5 4 2" xfId="5761"/>
    <cellStyle name="20% - Accent1 2 5 5 5" xfId="5758"/>
    <cellStyle name="20% - Accent1 2 5 6" xfId="399"/>
    <cellStyle name="20% - Accent1 2 5 6 2" xfId="400"/>
    <cellStyle name="20% - Accent1 2 5 6 2 2" xfId="5763"/>
    <cellStyle name="20% - Accent1 2 5 6 3" xfId="401"/>
    <cellStyle name="20% - Accent1 2 5 6 3 2" xfId="5764"/>
    <cellStyle name="20% - Accent1 2 5 6 4" xfId="402"/>
    <cellStyle name="20% - Accent1 2 5 6 4 2" xfId="5765"/>
    <cellStyle name="20% - Accent1 2 5 6 5" xfId="5762"/>
    <cellStyle name="20% - Accent1 2 5 7" xfId="403"/>
    <cellStyle name="20% - Accent1 2 5 7 2" xfId="5766"/>
    <cellStyle name="20% - Accent1 2 5 8" xfId="404"/>
    <cellStyle name="20% - Accent1 2 5 8 2" xfId="5767"/>
    <cellStyle name="20% - Accent1 2 5 9" xfId="405"/>
    <cellStyle name="20% - Accent1 2 5 9 2" xfId="5768"/>
    <cellStyle name="20% - Accent1 2 6" xfId="406"/>
    <cellStyle name="20% - Accent1 2 6 2" xfId="407"/>
    <cellStyle name="20% - Accent1 2 6 2 2" xfId="408"/>
    <cellStyle name="20% - Accent1 2 6 2 2 2" xfId="409"/>
    <cellStyle name="20% - Accent1 2 6 2 2 2 2" xfId="5772"/>
    <cellStyle name="20% - Accent1 2 6 2 2 3" xfId="410"/>
    <cellStyle name="20% - Accent1 2 6 2 2 3 2" xfId="5773"/>
    <cellStyle name="20% - Accent1 2 6 2 2 4" xfId="411"/>
    <cellStyle name="20% - Accent1 2 6 2 2 4 2" xfId="5774"/>
    <cellStyle name="20% - Accent1 2 6 2 2 5" xfId="5771"/>
    <cellStyle name="20% - Accent1 2 6 2 3" xfId="412"/>
    <cellStyle name="20% - Accent1 2 6 2 3 2" xfId="413"/>
    <cellStyle name="20% - Accent1 2 6 2 3 2 2" xfId="5776"/>
    <cellStyle name="20% - Accent1 2 6 2 3 3" xfId="414"/>
    <cellStyle name="20% - Accent1 2 6 2 3 3 2" xfId="5777"/>
    <cellStyle name="20% - Accent1 2 6 2 3 4" xfId="415"/>
    <cellStyle name="20% - Accent1 2 6 2 3 4 2" xfId="5778"/>
    <cellStyle name="20% - Accent1 2 6 2 3 5" xfId="5775"/>
    <cellStyle name="20% - Accent1 2 6 2 4" xfId="416"/>
    <cellStyle name="20% - Accent1 2 6 2 4 2" xfId="5779"/>
    <cellStyle name="20% - Accent1 2 6 2 5" xfId="417"/>
    <cellStyle name="20% - Accent1 2 6 2 5 2" xfId="5780"/>
    <cellStyle name="20% - Accent1 2 6 2 6" xfId="418"/>
    <cellStyle name="20% - Accent1 2 6 2 6 2" xfId="5781"/>
    <cellStyle name="20% - Accent1 2 6 2 7" xfId="5770"/>
    <cellStyle name="20% - Accent1 2 6 3" xfId="419"/>
    <cellStyle name="20% - Accent1 2 6 3 2" xfId="420"/>
    <cellStyle name="20% - Accent1 2 6 3 2 2" xfId="5783"/>
    <cellStyle name="20% - Accent1 2 6 3 3" xfId="421"/>
    <cellStyle name="20% - Accent1 2 6 3 3 2" xfId="5784"/>
    <cellStyle name="20% - Accent1 2 6 3 4" xfId="422"/>
    <cellStyle name="20% - Accent1 2 6 3 4 2" xfId="5785"/>
    <cellStyle name="20% - Accent1 2 6 3 5" xfId="5782"/>
    <cellStyle name="20% - Accent1 2 6 4" xfId="423"/>
    <cellStyle name="20% - Accent1 2 6 4 2" xfId="424"/>
    <cellStyle name="20% - Accent1 2 6 4 2 2" xfId="5787"/>
    <cellStyle name="20% - Accent1 2 6 4 3" xfId="425"/>
    <cellStyle name="20% - Accent1 2 6 4 3 2" xfId="5788"/>
    <cellStyle name="20% - Accent1 2 6 4 4" xfId="426"/>
    <cellStyle name="20% - Accent1 2 6 4 4 2" xfId="5789"/>
    <cellStyle name="20% - Accent1 2 6 4 5" xfId="5786"/>
    <cellStyle name="20% - Accent1 2 6 5" xfId="427"/>
    <cellStyle name="20% - Accent1 2 6 5 2" xfId="428"/>
    <cellStyle name="20% - Accent1 2 6 5 2 2" xfId="5791"/>
    <cellStyle name="20% - Accent1 2 6 5 3" xfId="429"/>
    <cellStyle name="20% - Accent1 2 6 5 3 2" xfId="5792"/>
    <cellStyle name="20% - Accent1 2 6 5 4" xfId="430"/>
    <cellStyle name="20% - Accent1 2 6 5 4 2" xfId="5793"/>
    <cellStyle name="20% - Accent1 2 6 5 5" xfId="5790"/>
    <cellStyle name="20% - Accent1 2 6 6" xfId="431"/>
    <cellStyle name="20% - Accent1 2 6 6 2" xfId="5794"/>
    <cellStyle name="20% - Accent1 2 6 7" xfId="432"/>
    <cellStyle name="20% - Accent1 2 6 7 2" xfId="5795"/>
    <cellStyle name="20% - Accent1 2 6 8" xfId="433"/>
    <cellStyle name="20% - Accent1 2 6 8 2" xfId="5796"/>
    <cellStyle name="20% - Accent1 2 6 9" xfId="5769"/>
    <cellStyle name="20% - Accent1 2 7" xfId="434"/>
    <cellStyle name="20% - Accent1 2 7 2" xfId="435"/>
    <cellStyle name="20% - Accent1 2 7 2 2" xfId="436"/>
    <cellStyle name="20% - Accent1 2 7 2 2 2" xfId="5799"/>
    <cellStyle name="20% - Accent1 2 7 2 3" xfId="437"/>
    <cellStyle name="20% - Accent1 2 7 2 3 2" xfId="5800"/>
    <cellStyle name="20% - Accent1 2 7 2 4" xfId="438"/>
    <cellStyle name="20% - Accent1 2 7 2 4 2" xfId="5801"/>
    <cellStyle name="20% - Accent1 2 7 2 5" xfId="5798"/>
    <cellStyle name="20% - Accent1 2 7 3" xfId="439"/>
    <cellStyle name="20% - Accent1 2 7 3 2" xfId="440"/>
    <cellStyle name="20% - Accent1 2 7 3 2 2" xfId="5803"/>
    <cellStyle name="20% - Accent1 2 7 3 3" xfId="441"/>
    <cellStyle name="20% - Accent1 2 7 3 3 2" xfId="5804"/>
    <cellStyle name="20% - Accent1 2 7 3 4" xfId="442"/>
    <cellStyle name="20% - Accent1 2 7 3 4 2" xfId="5805"/>
    <cellStyle name="20% - Accent1 2 7 3 5" xfId="5802"/>
    <cellStyle name="20% - Accent1 2 7 4" xfId="443"/>
    <cellStyle name="20% - Accent1 2 7 4 2" xfId="444"/>
    <cellStyle name="20% - Accent1 2 7 4 2 2" xfId="5807"/>
    <cellStyle name="20% - Accent1 2 7 4 3" xfId="445"/>
    <cellStyle name="20% - Accent1 2 7 4 3 2" xfId="5808"/>
    <cellStyle name="20% - Accent1 2 7 4 4" xfId="446"/>
    <cellStyle name="20% - Accent1 2 7 4 4 2" xfId="5809"/>
    <cellStyle name="20% - Accent1 2 7 4 5" xfId="5806"/>
    <cellStyle name="20% - Accent1 2 7 5" xfId="447"/>
    <cellStyle name="20% - Accent1 2 7 5 2" xfId="5810"/>
    <cellStyle name="20% - Accent1 2 7 6" xfId="448"/>
    <cellStyle name="20% - Accent1 2 7 6 2" xfId="5811"/>
    <cellStyle name="20% - Accent1 2 7 7" xfId="449"/>
    <cellStyle name="20% - Accent1 2 7 7 2" xfId="5812"/>
    <cellStyle name="20% - Accent1 2 7 8" xfId="5797"/>
    <cellStyle name="20% - Accent1 2 8" xfId="450"/>
    <cellStyle name="20% - Accent1 2 8 2" xfId="451"/>
    <cellStyle name="20% - Accent1 2 8 2 2" xfId="452"/>
    <cellStyle name="20% - Accent1 2 8 2 2 2" xfId="5815"/>
    <cellStyle name="20% - Accent1 2 8 2 3" xfId="453"/>
    <cellStyle name="20% - Accent1 2 8 2 3 2" xfId="5816"/>
    <cellStyle name="20% - Accent1 2 8 2 4" xfId="454"/>
    <cellStyle name="20% - Accent1 2 8 2 4 2" xfId="5817"/>
    <cellStyle name="20% - Accent1 2 8 2 5" xfId="5814"/>
    <cellStyle name="20% - Accent1 2 8 3" xfId="455"/>
    <cellStyle name="20% - Accent1 2 8 3 2" xfId="456"/>
    <cellStyle name="20% - Accent1 2 8 3 2 2" xfId="5819"/>
    <cellStyle name="20% - Accent1 2 8 3 3" xfId="457"/>
    <cellStyle name="20% - Accent1 2 8 3 3 2" xfId="5820"/>
    <cellStyle name="20% - Accent1 2 8 3 4" xfId="458"/>
    <cellStyle name="20% - Accent1 2 8 3 4 2" xfId="5821"/>
    <cellStyle name="20% - Accent1 2 8 3 5" xfId="5818"/>
    <cellStyle name="20% - Accent1 2 8 4" xfId="459"/>
    <cellStyle name="20% - Accent1 2 8 4 2" xfId="5822"/>
    <cellStyle name="20% - Accent1 2 8 5" xfId="460"/>
    <cellStyle name="20% - Accent1 2 8 5 2" xfId="5823"/>
    <cellStyle name="20% - Accent1 2 8 6" xfId="461"/>
    <cellStyle name="20% - Accent1 2 8 6 2" xfId="5824"/>
    <cellStyle name="20% - Accent1 2 8 7" xfId="5813"/>
    <cellStyle name="20% - Accent1 2 9" xfId="462"/>
    <cellStyle name="20% - Accent1 2 9 2" xfId="463"/>
    <cellStyle name="20% - Accent1 2 9 2 2" xfId="5826"/>
    <cellStyle name="20% - Accent1 2 9 3" xfId="464"/>
    <cellStyle name="20% - Accent1 2 9 3 2" xfId="5827"/>
    <cellStyle name="20% - Accent1 2 9 4" xfId="465"/>
    <cellStyle name="20% - Accent1 2 9 4 2" xfId="5828"/>
    <cellStyle name="20% - Accent1 2 9 5" xfId="5825"/>
    <cellStyle name="20% - Accent1 3" xfId="5364"/>
    <cellStyle name="20% - Accent2" xfId="466" builtinId="34" customBuiltin="1"/>
    <cellStyle name="20% - Accent2 2" xfId="467"/>
    <cellStyle name="20% - Accent2 2 10" xfId="468"/>
    <cellStyle name="20% - Accent2 2 10 2" xfId="469"/>
    <cellStyle name="20% - Accent2 2 10 2 2" xfId="5832"/>
    <cellStyle name="20% - Accent2 2 10 3" xfId="470"/>
    <cellStyle name="20% - Accent2 2 10 3 2" xfId="5833"/>
    <cellStyle name="20% - Accent2 2 10 4" xfId="471"/>
    <cellStyle name="20% - Accent2 2 10 4 2" xfId="5834"/>
    <cellStyle name="20% - Accent2 2 10 5" xfId="5831"/>
    <cellStyle name="20% - Accent2 2 11" xfId="472"/>
    <cellStyle name="20% - Accent2 2 11 2" xfId="473"/>
    <cellStyle name="20% - Accent2 2 11 2 2" xfId="5836"/>
    <cellStyle name="20% - Accent2 2 11 3" xfId="474"/>
    <cellStyle name="20% - Accent2 2 11 3 2" xfId="5837"/>
    <cellStyle name="20% - Accent2 2 11 4" xfId="475"/>
    <cellStyle name="20% - Accent2 2 11 4 2" xfId="5838"/>
    <cellStyle name="20% - Accent2 2 11 5" xfId="5835"/>
    <cellStyle name="20% - Accent2 2 12" xfId="476"/>
    <cellStyle name="20% - Accent2 2 12 2" xfId="5839"/>
    <cellStyle name="20% - Accent2 2 13" xfId="477"/>
    <cellStyle name="20% - Accent2 2 13 2" xfId="5840"/>
    <cellStyle name="20% - Accent2 2 14" xfId="478"/>
    <cellStyle name="20% - Accent2 2 14 2" xfId="5841"/>
    <cellStyle name="20% - Accent2 2 15" xfId="5830"/>
    <cellStyle name="20% - Accent2 2 2" xfId="479"/>
    <cellStyle name="20% - Accent2 2 2 10" xfId="480"/>
    <cellStyle name="20% - Accent2 2 2 10 2" xfId="5843"/>
    <cellStyle name="20% - Accent2 2 2 11" xfId="481"/>
    <cellStyle name="20% - Accent2 2 2 11 2" xfId="5844"/>
    <cellStyle name="20% - Accent2 2 2 12" xfId="5842"/>
    <cellStyle name="20% - Accent2 2 2 2" xfId="482"/>
    <cellStyle name="20% - Accent2 2 2 2 10" xfId="5845"/>
    <cellStyle name="20% - Accent2 2 2 2 2" xfId="483"/>
    <cellStyle name="20% - Accent2 2 2 2 2 2" xfId="484"/>
    <cellStyle name="20% - Accent2 2 2 2 2 2 2" xfId="485"/>
    <cellStyle name="20% - Accent2 2 2 2 2 2 2 2" xfId="5848"/>
    <cellStyle name="20% - Accent2 2 2 2 2 2 3" xfId="486"/>
    <cellStyle name="20% - Accent2 2 2 2 2 2 3 2" xfId="5849"/>
    <cellStyle name="20% - Accent2 2 2 2 2 2 4" xfId="487"/>
    <cellStyle name="20% - Accent2 2 2 2 2 2 4 2" xfId="5850"/>
    <cellStyle name="20% - Accent2 2 2 2 2 2 5" xfId="5847"/>
    <cellStyle name="20% - Accent2 2 2 2 2 3" xfId="488"/>
    <cellStyle name="20% - Accent2 2 2 2 2 3 2" xfId="489"/>
    <cellStyle name="20% - Accent2 2 2 2 2 3 2 2" xfId="5852"/>
    <cellStyle name="20% - Accent2 2 2 2 2 3 3" xfId="490"/>
    <cellStyle name="20% - Accent2 2 2 2 2 3 3 2" xfId="5853"/>
    <cellStyle name="20% - Accent2 2 2 2 2 3 4" xfId="491"/>
    <cellStyle name="20% - Accent2 2 2 2 2 3 4 2" xfId="5854"/>
    <cellStyle name="20% - Accent2 2 2 2 2 3 5" xfId="5851"/>
    <cellStyle name="20% - Accent2 2 2 2 2 4" xfId="492"/>
    <cellStyle name="20% - Accent2 2 2 2 2 4 2" xfId="493"/>
    <cellStyle name="20% - Accent2 2 2 2 2 4 2 2" xfId="5856"/>
    <cellStyle name="20% - Accent2 2 2 2 2 4 3" xfId="494"/>
    <cellStyle name="20% - Accent2 2 2 2 2 4 3 2" xfId="5857"/>
    <cellStyle name="20% - Accent2 2 2 2 2 4 4" xfId="495"/>
    <cellStyle name="20% - Accent2 2 2 2 2 4 4 2" xfId="5858"/>
    <cellStyle name="20% - Accent2 2 2 2 2 4 5" xfId="5855"/>
    <cellStyle name="20% - Accent2 2 2 2 2 5" xfId="496"/>
    <cellStyle name="20% - Accent2 2 2 2 2 5 2" xfId="5859"/>
    <cellStyle name="20% - Accent2 2 2 2 2 6" xfId="497"/>
    <cellStyle name="20% - Accent2 2 2 2 2 6 2" xfId="5860"/>
    <cellStyle name="20% - Accent2 2 2 2 2 7" xfId="498"/>
    <cellStyle name="20% - Accent2 2 2 2 2 7 2" xfId="5861"/>
    <cellStyle name="20% - Accent2 2 2 2 2 8" xfId="5846"/>
    <cellStyle name="20% - Accent2 2 2 2 3" xfId="499"/>
    <cellStyle name="20% - Accent2 2 2 2 3 2" xfId="500"/>
    <cellStyle name="20% - Accent2 2 2 2 3 2 2" xfId="501"/>
    <cellStyle name="20% - Accent2 2 2 2 3 2 2 2" xfId="5864"/>
    <cellStyle name="20% - Accent2 2 2 2 3 2 3" xfId="502"/>
    <cellStyle name="20% - Accent2 2 2 2 3 2 3 2" xfId="5865"/>
    <cellStyle name="20% - Accent2 2 2 2 3 2 4" xfId="503"/>
    <cellStyle name="20% - Accent2 2 2 2 3 2 4 2" xfId="5866"/>
    <cellStyle name="20% - Accent2 2 2 2 3 2 5" xfId="5863"/>
    <cellStyle name="20% - Accent2 2 2 2 3 3" xfId="504"/>
    <cellStyle name="20% - Accent2 2 2 2 3 3 2" xfId="505"/>
    <cellStyle name="20% - Accent2 2 2 2 3 3 2 2" xfId="5868"/>
    <cellStyle name="20% - Accent2 2 2 2 3 3 3" xfId="506"/>
    <cellStyle name="20% - Accent2 2 2 2 3 3 3 2" xfId="5869"/>
    <cellStyle name="20% - Accent2 2 2 2 3 3 4" xfId="507"/>
    <cellStyle name="20% - Accent2 2 2 2 3 3 4 2" xfId="5870"/>
    <cellStyle name="20% - Accent2 2 2 2 3 3 5" xfId="5867"/>
    <cellStyle name="20% - Accent2 2 2 2 3 4" xfId="508"/>
    <cellStyle name="20% - Accent2 2 2 2 3 4 2" xfId="5871"/>
    <cellStyle name="20% - Accent2 2 2 2 3 5" xfId="509"/>
    <cellStyle name="20% - Accent2 2 2 2 3 5 2" xfId="5872"/>
    <cellStyle name="20% - Accent2 2 2 2 3 6" xfId="510"/>
    <cellStyle name="20% - Accent2 2 2 2 3 6 2" xfId="5873"/>
    <cellStyle name="20% - Accent2 2 2 2 3 7" xfId="5862"/>
    <cellStyle name="20% - Accent2 2 2 2 4" xfId="511"/>
    <cellStyle name="20% - Accent2 2 2 2 4 2" xfId="512"/>
    <cellStyle name="20% - Accent2 2 2 2 4 2 2" xfId="5875"/>
    <cellStyle name="20% - Accent2 2 2 2 4 3" xfId="513"/>
    <cellStyle name="20% - Accent2 2 2 2 4 3 2" xfId="5876"/>
    <cellStyle name="20% - Accent2 2 2 2 4 4" xfId="514"/>
    <cellStyle name="20% - Accent2 2 2 2 4 4 2" xfId="5877"/>
    <cellStyle name="20% - Accent2 2 2 2 4 5" xfId="5874"/>
    <cellStyle name="20% - Accent2 2 2 2 5" xfId="515"/>
    <cellStyle name="20% - Accent2 2 2 2 5 2" xfId="516"/>
    <cellStyle name="20% - Accent2 2 2 2 5 2 2" xfId="5879"/>
    <cellStyle name="20% - Accent2 2 2 2 5 3" xfId="517"/>
    <cellStyle name="20% - Accent2 2 2 2 5 3 2" xfId="5880"/>
    <cellStyle name="20% - Accent2 2 2 2 5 4" xfId="518"/>
    <cellStyle name="20% - Accent2 2 2 2 5 4 2" xfId="5881"/>
    <cellStyle name="20% - Accent2 2 2 2 5 5" xfId="5878"/>
    <cellStyle name="20% - Accent2 2 2 2 6" xfId="519"/>
    <cellStyle name="20% - Accent2 2 2 2 6 2" xfId="520"/>
    <cellStyle name="20% - Accent2 2 2 2 6 2 2" xfId="5883"/>
    <cellStyle name="20% - Accent2 2 2 2 6 3" xfId="521"/>
    <cellStyle name="20% - Accent2 2 2 2 6 3 2" xfId="5884"/>
    <cellStyle name="20% - Accent2 2 2 2 6 4" xfId="522"/>
    <cellStyle name="20% - Accent2 2 2 2 6 4 2" xfId="5885"/>
    <cellStyle name="20% - Accent2 2 2 2 6 5" xfId="5882"/>
    <cellStyle name="20% - Accent2 2 2 2 7" xfId="523"/>
    <cellStyle name="20% - Accent2 2 2 2 7 2" xfId="5886"/>
    <cellStyle name="20% - Accent2 2 2 2 8" xfId="524"/>
    <cellStyle name="20% - Accent2 2 2 2 8 2" xfId="5887"/>
    <cellStyle name="20% - Accent2 2 2 2 9" xfId="525"/>
    <cellStyle name="20% - Accent2 2 2 2 9 2" xfId="5888"/>
    <cellStyle name="20% - Accent2 2 2 3" xfId="526"/>
    <cellStyle name="20% - Accent2 2 2 3 2" xfId="527"/>
    <cellStyle name="20% - Accent2 2 2 3 2 2" xfId="528"/>
    <cellStyle name="20% - Accent2 2 2 3 2 2 2" xfId="529"/>
    <cellStyle name="20% - Accent2 2 2 3 2 2 2 2" xfId="5892"/>
    <cellStyle name="20% - Accent2 2 2 3 2 2 3" xfId="530"/>
    <cellStyle name="20% - Accent2 2 2 3 2 2 3 2" xfId="5893"/>
    <cellStyle name="20% - Accent2 2 2 3 2 2 4" xfId="531"/>
    <cellStyle name="20% - Accent2 2 2 3 2 2 4 2" xfId="5894"/>
    <cellStyle name="20% - Accent2 2 2 3 2 2 5" xfId="5891"/>
    <cellStyle name="20% - Accent2 2 2 3 2 3" xfId="532"/>
    <cellStyle name="20% - Accent2 2 2 3 2 3 2" xfId="533"/>
    <cellStyle name="20% - Accent2 2 2 3 2 3 2 2" xfId="5896"/>
    <cellStyle name="20% - Accent2 2 2 3 2 3 3" xfId="534"/>
    <cellStyle name="20% - Accent2 2 2 3 2 3 3 2" xfId="5897"/>
    <cellStyle name="20% - Accent2 2 2 3 2 3 4" xfId="535"/>
    <cellStyle name="20% - Accent2 2 2 3 2 3 4 2" xfId="5898"/>
    <cellStyle name="20% - Accent2 2 2 3 2 3 5" xfId="5895"/>
    <cellStyle name="20% - Accent2 2 2 3 2 4" xfId="536"/>
    <cellStyle name="20% - Accent2 2 2 3 2 4 2" xfId="5899"/>
    <cellStyle name="20% - Accent2 2 2 3 2 5" xfId="537"/>
    <cellStyle name="20% - Accent2 2 2 3 2 5 2" xfId="5900"/>
    <cellStyle name="20% - Accent2 2 2 3 2 6" xfId="538"/>
    <cellStyle name="20% - Accent2 2 2 3 2 6 2" xfId="5901"/>
    <cellStyle name="20% - Accent2 2 2 3 2 7" xfId="5890"/>
    <cellStyle name="20% - Accent2 2 2 3 3" xfId="539"/>
    <cellStyle name="20% - Accent2 2 2 3 3 2" xfId="540"/>
    <cellStyle name="20% - Accent2 2 2 3 3 2 2" xfId="5903"/>
    <cellStyle name="20% - Accent2 2 2 3 3 3" xfId="541"/>
    <cellStyle name="20% - Accent2 2 2 3 3 3 2" xfId="5904"/>
    <cellStyle name="20% - Accent2 2 2 3 3 4" xfId="542"/>
    <cellStyle name="20% - Accent2 2 2 3 3 4 2" xfId="5905"/>
    <cellStyle name="20% - Accent2 2 2 3 3 5" xfId="5902"/>
    <cellStyle name="20% - Accent2 2 2 3 4" xfId="543"/>
    <cellStyle name="20% - Accent2 2 2 3 4 2" xfId="544"/>
    <cellStyle name="20% - Accent2 2 2 3 4 2 2" xfId="5907"/>
    <cellStyle name="20% - Accent2 2 2 3 4 3" xfId="545"/>
    <cellStyle name="20% - Accent2 2 2 3 4 3 2" xfId="5908"/>
    <cellStyle name="20% - Accent2 2 2 3 4 4" xfId="546"/>
    <cellStyle name="20% - Accent2 2 2 3 4 4 2" xfId="5909"/>
    <cellStyle name="20% - Accent2 2 2 3 4 5" xfId="5906"/>
    <cellStyle name="20% - Accent2 2 2 3 5" xfId="547"/>
    <cellStyle name="20% - Accent2 2 2 3 5 2" xfId="548"/>
    <cellStyle name="20% - Accent2 2 2 3 5 2 2" xfId="5911"/>
    <cellStyle name="20% - Accent2 2 2 3 5 3" xfId="549"/>
    <cellStyle name="20% - Accent2 2 2 3 5 3 2" xfId="5912"/>
    <cellStyle name="20% - Accent2 2 2 3 5 4" xfId="550"/>
    <cellStyle name="20% - Accent2 2 2 3 5 4 2" xfId="5913"/>
    <cellStyle name="20% - Accent2 2 2 3 5 5" xfId="5910"/>
    <cellStyle name="20% - Accent2 2 2 3 6" xfId="551"/>
    <cellStyle name="20% - Accent2 2 2 3 6 2" xfId="5914"/>
    <cellStyle name="20% - Accent2 2 2 3 7" xfId="552"/>
    <cellStyle name="20% - Accent2 2 2 3 7 2" xfId="5915"/>
    <cellStyle name="20% - Accent2 2 2 3 8" xfId="553"/>
    <cellStyle name="20% - Accent2 2 2 3 8 2" xfId="5916"/>
    <cellStyle name="20% - Accent2 2 2 3 9" xfId="5889"/>
    <cellStyle name="20% - Accent2 2 2 4" xfId="554"/>
    <cellStyle name="20% - Accent2 2 2 4 2" xfId="555"/>
    <cellStyle name="20% - Accent2 2 2 4 2 2" xfId="556"/>
    <cellStyle name="20% - Accent2 2 2 4 2 2 2" xfId="5919"/>
    <cellStyle name="20% - Accent2 2 2 4 2 3" xfId="557"/>
    <cellStyle name="20% - Accent2 2 2 4 2 3 2" xfId="5920"/>
    <cellStyle name="20% - Accent2 2 2 4 2 4" xfId="558"/>
    <cellStyle name="20% - Accent2 2 2 4 2 4 2" xfId="5921"/>
    <cellStyle name="20% - Accent2 2 2 4 2 5" xfId="5918"/>
    <cellStyle name="20% - Accent2 2 2 4 3" xfId="559"/>
    <cellStyle name="20% - Accent2 2 2 4 3 2" xfId="560"/>
    <cellStyle name="20% - Accent2 2 2 4 3 2 2" xfId="5923"/>
    <cellStyle name="20% - Accent2 2 2 4 3 3" xfId="561"/>
    <cellStyle name="20% - Accent2 2 2 4 3 3 2" xfId="5924"/>
    <cellStyle name="20% - Accent2 2 2 4 3 4" xfId="562"/>
    <cellStyle name="20% - Accent2 2 2 4 3 4 2" xfId="5925"/>
    <cellStyle name="20% - Accent2 2 2 4 3 5" xfId="5922"/>
    <cellStyle name="20% - Accent2 2 2 4 4" xfId="563"/>
    <cellStyle name="20% - Accent2 2 2 4 4 2" xfId="564"/>
    <cellStyle name="20% - Accent2 2 2 4 4 2 2" xfId="5927"/>
    <cellStyle name="20% - Accent2 2 2 4 4 3" xfId="565"/>
    <cellStyle name="20% - Accent2 2 2 4 4 3 2" xfId="5928"/>
    <cellStyle name="20% - Accent2 2 2 4 4 4" xfId="566"/>
    <cellStyle name="20% - Accent2 2 2 4 4 4 2" xfId="5929"/>
    <cellStyle name="20% - Accent2 2 2 4 4 5" xfId="5926"/>
    <cellStyle name="20% - Accent2 2 2 4 5" xfId="567"/>
    <cellStyle name="20% - Accent2 2 2 4 5 2" xfId="5930"/>
    <cellStyle name="20% - Accent2 2 2 4 6" xfId="568"/>
    <cellStyle name="20% - Accent2 2 2 4 6 2" xfId="5931"/>
    <cellStyle name="20% - Accent2 2 2 4 7" xfId="569"/>
    <cellStyle name="20% - Accent2 2 2 4 7 2" xfId="5932"/>
    <cellStyle name="20% - Accent2 2 2 4 8" xfId="5917"/>
    <cellStyle name="20% - Accent2 2 2 5" xfId="570"/>
    <cellStyle name="20% - Accent2 2 2 5 2" xfId="571"/>
    <cellStyle name="20% - Accent2 2 2 5 2 2" xfId="572"/>
    <cellStyle name="20% - Accent2 2 2 5 2 2 2" xfId="5935"/>
    <cellStyle name="20% - Accent2 2 2 5 2 3" xfId="573"/>
    <cellStyle name="20% - Accent2 2 2 5 2 3 2" xfId="5936"/>
    <cellStyle name="20% - Accent2 2 2 5 2 4" xfId="574"/>
    <cellStyle name="20% - Accent2 2 2 5 2 4 2" xfId="5937"/>
    <cellStyle name="20% - Accent2 2 2 5 2 5" xfId="5934"/>
    <cellStyle name="20% - Accent2 2 2 5 3" xfId="575"/>
    <cellStyle name="20% - Accent2 2 2 5 3 2" xfId="576"/>
    <cellStyle name="20% - Accent2 2 2 5 3 2 2" xfId="5939"/>
    <cellStyle name="20% - Accent2 2 2 5 3 3" xfId="577"/>
    <cellStyle name="20% - Accent2 2 2 5 3 3 2" xfId="5940"/>
    <cellStyle name="20% - Accent2 2 2 5 3 4" xfId="578"/>
    <cellStyle name="20% - Accent2 2 2 5 3 4 2" xfId="5941"/>
    <cellStyle name="20% - Accent2 2 2 5 3 5" xfId="5938"/>
    <cellStyle name="20% - Accent2 2 2 5 4" xfId="579"/>
    <cellStyle name="20% - Accent2 2 2 5 4 2" xfId="5942"/>
    <cellStyle name="20% - Accent2 2 2 5 5" xfId="580"/>
    <cellStyle name="20% - Accent2 2 2 5 5 2" xfId="5943"/>
    <cellStyle name="20% - Accent2 2 2 5 6" xfId="581"/>
    <cellStyle name="20% - Accent2 2 2 5 6 2" xfId="5944"/>
    <cellStyle name="20% - Accent2 2 2 5 7" xfId="5933"/>
    <cellStyle name="20% - Accent2 2 2 6" xfId="582"/>
    <cellStyle name="20% - Accent2 2 2 6 2" xfId="583"/>
    <cellStyle name="20% - Accent2 2 2 6 2 2" xfId="5946"/>
    <cellStyle name="20% - Accent2 2 2 6 3" xfId="584"/>
    <cellStyle name="20% - Accent2 2 2 6 3 2" xfId="5947"/>
    <cellStyle name="20% - Accent2 2 2 6 4" xfId="585"/>
    <cellStyle name="20% - Accent2 2 2 6 4 2" xfId="5948"/>
    <cellStyle name="20% - Accent2 2 2 6 5" xfId="5945"/>
    <cellStyle name="20% - Accent2 2 2 7" xfId="586"/>
    <cellStyle name="20% - Accent2 2 2 7 2" xfId="587"/>
    <cellStyle name="20% - Accent2 2 2 7 2 2" xfId="5950"/>
    <cellStyle name="20% - Accent2 2 2 7 3" xfId="588"/>
    <cellStyle name="20% - Accent2 2 2 7 3 2" xfId="5951"/>
    <cellStyle name="20% - Accent2 2 2 7 4" xfId="589"/>
    <cellStyle name="20% - Accent2 2 2 7 4 2" xfId="5952"/>
    <cellStyle name="20% - Accent2 2 2 7 5" xfId="5949"/>
    <cellStyle name="20% - Accent2 2 2 8" xfId="590"/>
    <cellStyle name="20% - Accent2 2 2 8 2" xfId="591"/>
    <cellStyle name="20% - Accent2 2 2 8 2 2" xfId="5954"/>
    <cellStyle name="20% - Accent2 2 2 8 3" xfId="592"/>
    <cellStyle name="20% - Accent2 2 2 8 3 2" xfId="5955"/>
    <cellStyle name="20% - Accent2 2 2 8 4" xfId="593"/>
    <cellStyle name="20% - Accent2 2 2 8 4 2" xfId="5956"/>
    <cellStyle name="20% - Accent2 2 2 8 5" xfId="5953"/>
    <cellStyle name="20% - Accent2 2 2 9" xfId="594"/>
    <cellStyle name="20% - Accent2 2 2 9 2" xfId="5957"/>
    <cellStyle name="20% - Accent2 2 3" xfId="595"/>
    <cellStyle name="20% - Accent2 2 3 10" xfId="596"/>
    <cellStyle name="20% - Accent2 2 3 10 2" xfId="5959"/>
    <cellStyle name="20% - Accent2 2 3 11" xfId="597"/>
    <cellStyle name="20% - Accent2 2 3 11 2" xfId="5960"/>
    <cellStyle name="20% - Accent2 2 3 12" xfId="5958"/>
    <cellStyle name="20% - Accent2 2 3 2" xfId="598"/>
    <cellStyle name="20% - Accent2 2 3 2 10" xfId="5961"/>
    <cellStyle name="20% - Accent2 2 3 2 2" xfId="599"/>
    <cellStyle name="20% - Accent2 2 3 2 2 2" xfId="600"/>
    <cellStyle name="20% - Accent2 2 3 2 2 2 2" xfId="601"/>
    <cellStyle name="20% - Accent2 2 3 2 2 2 2 2" xfId="5964"/>
    <cellStyle name="20% - Accent2 2 3 2 2 2 3" xfId="602"/>
    <cellStyle name="20% - Accent2 2 3 2 2 2 3 2" xfId="5965"/>
    <cellStyle name="20% - Accent2 2 3 2 2 2 4" xfId="603"/>
    <cellStyle name="20% - Accent2 2 3 2 2 2 4 2" xfId="5966"/>
    <cellStyle name="20% - Accent2 2 3 2 2 2 5" xfId="5963"/>
    <cellStyle name="20% - Accent2 2 3 2 2 3" xfId="604"/>
    <cellStyle name="20% - Accent2 2 3 2 2 3 2" xfId="605"/>
    <cellStyle name="20% - Accent2 2 3 2 2 3 2 2" xfId="5968"/>
    <cellStyle name="20% - Accent2 2 3 2 2 3 3" xfId="606"/>
    <cellStyle name="20% - Accent2 2 3 2 2 3 3 2" xfId="5969"/>
    <cellStyle name="20% - Accent2 2 3 2 2 3 4" xfId="607"/>
    <cellStyle name="20% - Accent2 2 3 2 2 3 4 2" xfId="5970"/>
    <cellStyle name="20% - Accent2 2 3 2 2 3 5" xfId="5967"/>
    <cellStyle name="20% - Accent2 2 3 2 2 4" xfId="608"/>
    <cellStyle name="20% - Accent2 2 3 2 2 4 2" xfId="609"/>
    <cellStyle name="20% - Accent2 2 3 2 2 4 2 2" xfId="5972"/>
    <cellStyle name="20% - Accent2 2 3 2 2 4 3" xfId="610"/>
    <cellStyle name="20% - Accent2 2 3 2 2 4 3 2" xfId="5973"/>
    <cellStyle name="20% - Accent2 2 3 2 2 4 4" xfId="611"/>
    <cellStyle name="20% - Accent2 2 3 2 2 4 4 2" xfId="5974"/>
    <cellStyle name="20% - Accent2 2 3 2 2 4 5" xfId="5971"/>
    <cellStyle name="20% - Accent2 2 3 2 2 5" xfId="612"/>
    <cellStyle name="20% - Accent2 2 3 2 2 5 2" xfId="5975"/>
    <cellStyle name="20% - Accent2 2 3 2 2 6" xfId="613"/>
    <cellStyle name="20% - Accent2 2 3 2 2 6 2" xfId="5976"/>
    <cellStyle name="20% - Accent2 2 3 2 2 7" xfId="614"/>
    <cellStyle name="20% - Accent2 2 3 2 2 7 2" xfId="5977"/>
    <cellStyle name="20% - Accent2 2 3 2 2 8" xfId="5962"/>
    <cellStyle name="20% - Accent2 2 3 2 3" xfId="615"/>
    <cellStyle name="20% - Accent2 2 3 2 3 2" xfId="616"/>
    <cellStyle name="20% - Accent2 2 3 2 3 2 2" xfId="617"/>
    <cellStyle name="20% - Accent2 2 3 2 3 2 2 2" xfId="5980"/>
    <cellStyle name="20% - Accent2 2 3 2 3 2 3" xfId="618"/>
    <cellStyle name="20% - Accent2 2 3 2 3 2 3 2" xfId="5981"/>
    <cellStyle name="20% - Accent2 2 3 2 3 2 4" xfId="619"/>
    <cellStyle name="20% - Accent2 2 3 2 3 2 4 2" xfId="5982"/>
    <cellStyle name="20% - Accent2 2 3 2 3 2 5" xfId="5979"/>
    <cellStyle name="20% - Accent2 2 3 2 3 3" xfId="620"/>
    <cellStyle name="20% - Accent2 2 3 2 3 3 2" xfId="621"/>
    <cellStyle name="20% - Accent2 2 3 2 3 3 2 2" xfId="5984"/>
    <cellStyle name="20% - Accent2 2 3 2 3 3 3" xfId="622"/>
    <cellStyle name="20% - Accent2 2 3 2 3 3 3 2" xfId="5985"/>
    <cellStyle name="20% - Accent2 2 3 2 3 3 4" xfId="623"/>
    <cellStyle name="20% - Accent2 2 3 2 3 3 4 2" xfId="5986"/>
    <cellStyle name="20% - Accent2 2 3 2 3 3 5" xfId="5983"/>
    <cellStyle name="20% - Accent2 2 3 2 3 4" xfId="624"/>
    <cellStyle name="20% - Accent2 2 3 2 3 4 2" xfId="5987"/>
    <cellStyle name="20% - Accent2 2 3 2 3 5" xfId="625"/>
    <cellStyle name="20% - Accent2 2 3 2 3 5 2" xfId="5988"/>
    <cellStyle name="20% - Accent2 2 3 2 3 6" xfId="626"/>
    <cellStyle name="20% - Accent2 2 3 2 3 6 2" xfId="5989"/>
    <cellStyle name="20% - Accent2 2 3 2 3 7" xfId="5978"/>
    <cellStyle name="20% - Accent2 2 3 2 4" xfId="627"/>
    <cellStyle name="20% - Accent2 2 3 2 4 2" xfId="628"/>
    <cellStyle name="20% - Accent2 2 3 2 4 2 2" xfId="5991"/>
    <cellStyle name="20% - Accent2 2 3 2 4 3" xfId="629"/>
    <cellStyle name="20% - Accent2 2 3 2 4 3 2" xfId="5992"/>
    <cellStyle name="20% - Accent2 2 3 2 4 4" xfId="630"/>
    <cellStyle name="20% - Accent2 2 3 2 4 4 2" xfId="5993"/>
    <cellStyle name="20% - Accent2 2 3 2 4 5" xfId="5990"/>
    <cellStyle name="20% - Accent2 2 3 2 5" xfId="631"/>
    <cellStyle name="20% - Accent2 2 3 2 5 2" xfId="632"/>
    <cellStyle name="20% - Accent2 2 3 2 5 2 2" xfId="5995"/>
    <cellStyle name="20% - Accent2 2 3 2 5 3" xfId="633"/>
    <cellStyle name="20% - Accent2 2 3 2 5 3 2" xfId="5996"/>
    <cellStyle name="20% - Accent2 2 3 2 5 4" xfId="634"/>
    <cellStyle name="20% - Accent2 2 3 2 5 4 2" xfId="5997"/>
    <cellStyle name="20% - Accent2 2 3 2 5 5" xfId="5994"/>
    <cellStyle name="20% - Accent2 2 3 2 6" xfId="635"/>
    <cellStyle name="20% - Accent2 2 3 2 6 2" xfId="636"/>
    <cellStyle name="20% - Accent2 2 3 2 6 2 2" xfId="5999"/>
    <cellStyle name="20% - Accent2 2 3 2 6 3" xfId="637"/>
    <cellStyle name="20% - Accent2 2 3 2 6 3 2" xfId="6000"/>
    <cellStyle name="20% - Accent2 2 3 2 6 4" xfId="638"/>
    <cellStyle name="20% - Accent2 2 3 2 6 4 2" xfId="6001"/>
    <cellStyle name="20% - Accent2 2 3 2 6 5" xfId="5998"/>
    <cellStyle name="20% - Accent2 2 3 2 7" xfId="639"/>
    <cellStyle name="20% - Accent2 2 3 2 7 2" xfId="6002"/>
    <cellStyle name="20% - Accent2 2 3 2 8" xfId="640"/>
    <cellStyle name="20% - Accent2 2 3 2 8 2" xfId="6003"/>
    <cellStyle name="20% - Accent2 2 3 2 9" xfId="641"/>
    <cellStyle name="20% - Accent2 2 3 2 9 2" xfId="6004"/>
    <cellStyle name="20% - Accent2 2 3 3" xfId="642"/>
    <cellStyle name="20% - Accent2 2 3 3 2" xfId="643"/>
    <cellStyle name="20% - Accent2 2 3 3 2 2" xfId="644"/>
    <cellStyle name="20% - Accent2 2 3 3 2 2 2" xfId="645"/>
    <cellStyle name="20% - Accent2 2 3 3 2 2 2 2" xfId="6008"/>
    <cellStyle name="20% - Accent2 2 3 3 2 2 3" xfId="646"/>
    <cellStyle name="20% - Accent2 2 3 3 2 2 3 2" xfId="6009"/>
    <cellStyle name="20% - Accent2 2 3 3 2 2 4" xfId="647"/>
    <cellStyle name="20% - Accent2 2 3 3 2 2 4 2" xfId="6010"/>
    <cellStyle name="20% - Accent2 2 3 3 2 2 5" xfId="6007"/>
    <cellStyle name="20% - Accent2 2 3 3 2 3" xfId="648"/>
    <cellStyle name="20% - Accent2 2 3 3 2 3 2" xfId="649"/>
    <cellStyle name="20% - Accent2 2 3 3 2 3 2 2" xfId="6012"/>
    <cellStyle name="20% - Accent2 2 3 3 2 3 3" xfId="650"/>
    <cellStyle name="20% - Accent2 2 3 3 2 3 3 2" xfId="6013"/>
    <cellStyle name="20% - Accent2 2 3 3 2 3 4" xfId="651"/>
    <cellStyle name="20% - Accent2 2 3 3 2 3 4 2" xfId="6014"/>
    <cellStyle name="20% - Accent2 2 3 3 2 3 5" xfId="6011"/>
    <cellStyle name="20% - Accent2 2 3 3 2 4" xfId="652"/>
    <cellStyle name="20% - Accent2 2 3 3 2 4 2" xfId="6015"/>
    <cellStyle name="20% - Accent2 2 3 3 2 5" xfId="653"/>
    <cellStyle name="20% - Accent2 2 3 3 2 5 2" xfId="6016"/>
    <cellStyle name="20% - Accent2 2 3 3 2 6" xfId="654"/>
    <cellStyle name="20% - Accent2 2 3 3 2 6 2" xfId="6017"/>
    <cellStyle name="20% - Accent2 2 3 3 2 7" xfId="6006"/>
    <cellStyle name="20% - Accent2 2 3 3 3" xfId="655"/>
    <cellStyle name="20% - Accent2 2 3 3 3 2" xfId="656"/>
    <cellStyle name="20% - Accent2 2 3 3 3 2 2" xfId="6019"/>
    <cellStyle name="20% - Accent2 2 3 3 3 3" xfId="657"/>
    <cellStyle name="20% - Accent2 2 3 3 3 3 2" xfId="6020"/>
    <cellStyle name="20% - Accent2 2 3 3 3 4" xfId="658"/>
    <cellStyle name="20% - Accent2 2 3 3 3 4 2" xfId="6021"/>
    <cellStyle name="20% - Accent2 2 3 3 3 5" xfId="6018"/>
    <cellStyle name="20% - Accent2 2 3 3 4" xfId="659"/>
    <cellStyle name="20% - Accent2 2 3 3 4 2" xfId="660"/>
    <cellStyle name="20% - Accent2 2 3 3 4 2 2" xfId="6023"/>
    <cellStyle name="20% - Accent2 2 3 3 4 3" xfId="661"/>
    <cellStyle name="20% - Accent2 2 3 3 4 3 2" xfId="6024"/>
    <cellStyle name="20% - Accent2 2 3 3 4 4" xfId="662"/>
    <cellStyle name="20% - Accent2 2 3 3 4 4 2" xfId="6025"/>
    <cellStyle name="20% - Accent2 2 3 3 4 5" xfId="6022"/>
    <cellStyle name="20% - Accent2 2 3 3 5" xfId="663"/>
    <cellStyle name="20% - Accent2 2 3 3 5 2" xfId="664"/>
    <cellStyle name="20% - Accent2 2 3 3 5 2 2" xfId="6027"/>
    <cellStyle name="20% - Accent2 2 3 3 5 3" xfId="665"/>
    <cellStyle name="20% - Accent2 2 3 3 5 3 2" xfId="6028"/>
    <cellStyle name="20% - Accent2 2 3 3 5 4" xfId="666"/>
    <cellStyle name="20% - Accent2 2 3 3 5 4 2" xfId="6029"/>
    <cellStyle name="20% - Accent2 2 3 3 5 5" xfId="6026"/>
    <cellStyle name="20% - Accent2 2 3 3 6" xfId="667"/>
    <cellStyle name="20% - Accent2 2 3 3 6 2" xfId="6030"/>
    <cellStyle name="20% - Accent2 2 3 3 7" xfId="668"/>
    <cellStyle name="20% - Accent2 2 3 3 7 2" xfId="6031"/>
    <cellStyle name="20% - Accent2 2 3 3 8" xfId="669"/>
    <cellStyle name="20% - Accent2 2 3 3 8 2" xfId="6032"/>
    <cellStyle name="20% - Accent2 2 3 3 9" xfId="6005"/>
    <cellStyle name="20% - Accent2 2 3 4" xfId="670"/>
    <cellStyle name="20% - Accent2 2 3 4 2" xfId="671"/>
    <cellStyle name="20% - Accent2 2 3 4 2 2" xfId="672"/>
    <cellStyle name="20% - Accent2 2 3 4 2 2 2" xfId="6035"/>
    <cellStyle name="20% - Accent2 2 3 4 2 3" xfId="673"/>
    <cellStyle name="20% - Accent2 2 3 4 2 3 2" xfId="6036"/>
    <cellStyle name="20% - Accent2 2 3 4 2 4" xfId="674"/>
    <cellStyle name="20% - Accent2 2 3 4 2 4 2" xfId="6037"/>
    <cellStyle name="20% - Accent2 2 3 4 2 5" xfId="6034"/>
    <cellStyle name="20% - Accent2 2 3 4 3" xfId="675"/>
    <cellStyle name="20% - Accent2 2 3 4 3 2" xfId="676"/>
    <cellStyle name="20% - Accent2 2 3 4 3 2 2" xfId="6039"/>
    <cellStyle name="20% - Accent2 2 3 4 3 3" xfId="677"/>
    <cellStyle name="20% - Accent2 2 3 4 3 3 2" xfId="6040"/>
    <cellStyle name="20% - Accent2 2 3 4 3 4" xfId="678"/>
    <cellStyle name="20% - Accent2 2 3 4 3 4 2" xfId="6041"/>
    <cellStyle name="20% - Accent2 2 3 4 3 5" xfId="6038"/>
    <cellStyle name="20% - Accent2 2 3 4 4" xfId="679"/>
    <cellStyle name="20% - Accent2 2 3 4 4 2" xfId="680"/>
    <cellStyle name="20% - Accent2 2 3 4 4 2 2" xfId="6043"/>
    <cellStyle name="20% - Accent2 2 3 4 4 3" xfId="681"/>
    <cellStyle name="20% - Accent2 2 3 4 4 3 2" xfId="6044"/>
    <cellStyle name="20% - Accent2 2 3 4 4 4" xfId="682"/>
    <cellStyle name="20% - Accent2 2 3 4 4 4 2" xfId="6045"/>
    <cellStyle name="20% - Accent2 2 3 4 4 5" xfId="6042"/>
    <cellStyle name="20% - Accent2 2 3 4 5" xfId="683"/>
    <cellStyle name="20% - Accent2 2 3 4 5 2" xfId="6046"/>
    <cellStyle name="20% - Accent2 2 3 4 6" xfId="684"/>
    <cellStyle name="20% - Accent2 2 3 4 6 2" xfId="6047"/>
    <cellStyle name="20% - Accent2 2 3 4 7" xfId="685"/>
    <cellStyle name="20% - Accent2 2 3 4 7 2" xfId="6048"/>
    <cellStyle name="20% - Accent2 2 3 4 8" xfId="6033"/>
    <cellStyle name="20% - Accent2 2 3 5" xfId="686"/>
    <cellStyle name="20% - Accent2 2 3 5 2" xfId="687"/>
    <cellStyle name="20% - Accent2 2 3 5 2 2" xfId="688"/>
    <cellStyle name="20% - Accent2 2 3 5 2 2 2" xfId="6051"/>
    <cellStyle name="20% - Accent2 2 3 5 2 3" xfId="689"/>
    <cellStyle name="20% - Accent2 2 3 5 2 3 2" xfId="6052"/>
    <cellStyle name="20% - Accent2 2 3 5 2 4" xfId="690"/>
    <cellStyle name="20% - Accent2 2 3 5 2 4 2" xfId="6053"/>
    <cellStyle name="20% - Accent2 2 3 5 2 5" xfId="6050"/>
    <cellStyle name="20% - Accent2 2 3 5 3" xfId="691"/>
    <cellStyle name="20% - Accent2 2 3 5 3 2" xfId="692"/>
    <cellStyle name="20% - Accent2 2 3 5 3 2 2" xfId="6055"/>
    <cellStyle name="20% - Accent2 2 3 5 3 3" xfId="693"/>
    <cellStyle name="20% - Accent2 2 3 5 3 3 2" xfId="6056"/>
    <cellStyle name="20% - Accent2 2 3 5 3 4" xfId="694"/>
    <cellStyle name="20% - Accent2 2 3 5 3 4 2" xfId="6057"/>
    <cellStyle name="20% - Accent2 2 3 5 3 5" xfId="6054"/>
    <cellStyle name="20% - Accent2 2 3 5 4" xfId="695"/>
    <cellStyle name="20% - Accent2 2 3 5 4 2" xfId="6058"/>
    <cellStyle name="20% - Accent2 2 3 5 5" xfId="696"/>
    <cellStyle name="20% - Accent2 2 3 5 5 2" xfId="6059"/>
    <cellStyle name="20% - Accent2 2 3 5 6" xfId="697"/>
    <cellStyle name="20% - Accent2 2 3 5 6 2" xfId="6060"/>
    <cellStyle name="20% - Accent2 2 3 5 7" xfId="6049"/>
    <cellStyle name="20% - Accent2 2 3 6" xfId="698"/>
    <cellStyle name="20% - Accent2 2 3 6 2" xfId="699"/>
    <cellStyle name="20% - Accent2 2 3 6 2 2" xfId="6062"/>
    <cellStyle name="20% - Accent2 2 3 6 3" xfId="700"/>
    <cellStyle name="20% - Accent2 2 3 6 3 2" xfId="6063"/>
    <cellStyle name="20% - Accent2 2 3 6 4" xfId="701"/>
    <cellStyle name="20% - Accent2 2 3 6 4 2" xfId="6064"/>
    <cellStyle name="20% - Accent2 2 3 6 5" xfId="6061"/>
    <cellStyle name="20% - Accent2 2 3 7" xfId="702"/>
    <cellStyle name="20% - Accent2 2 3 7 2" xfId="703"/>
    <cellStyle name="20% - Accent2 2 3 7 2 2" xfId="6066"/>
    <cellStyle name="20% - Accent2 2 3 7 3" xfId="704"/>
    <cellStyle name="20% - Accent2 2 3 7 3 2" xfId="6067"/>
    <cellStyle name="20% - Accent2 2 3 7 4" xfId="705"/>
    <cellStyle name="20% - Accent2 2 3 7 4 2" xfId="6068"/>
    <cellStyle name="20% - Accent2 2 3 7 5" xfId="6065"/>
    <cellStyle name="20% - Accent2 2 3 8" xfId="706"/>
    <cellStyle name="20% - Accent2 2 3 8 2" xfId="707"/>
    <cellStyle name="20% - Accent2 2 3 8 2 2" xfId="6070"/>
    <cellStyle name="20% - Accent2 2 3 8 3" xfId="708"/>
    <cellStyle name="20% - Accent2 2 3 8 3 2" xfId="6071"/>
    <cellStyle name="20% - Accent2 2 3 8 4" xfId="709"/>
    <cellStyle name="20% - Accent2 2 3 8 4 2" xfId="6072"/>
    <cellStyle name="20% - Accent2 2 3 8 5" xfId="6069"/>
    <cellStyle name="20% - Accent2 2 3 9" xfId="710"/>
    <cellStyle name="20% - Accent2 2 3 9 2" xfId="6073"/>
    <cellStyle name="20% - Accent2 2 4" xfId="711"/>
    <cellStyle name="20% - Accent2 2 4 10" xfId="712"/>
    <cellStyle name="20% - Accent2 2 4 10 2" xfId="6075"/>
    <cellStyle name="20% - Accent2 2 4 11" xfId="713"/>
    <cellStyle name="20% - Accent2 2 4 11 2" xfId="6076"/>
    <cellStyle name="20% - Accent2 2 4 12" xfId="6074"/>
    <cellStyle name="20% - Accent2 2 4 2" xfId="714"/>
    <cellStyle name="20% - Accent2 2 4 2 10" xfId="6077"/>
    <cellStyle name="20% - Accent2 2 4 2 2" xfId="715"/>
    <cellStyle name="20% - Accent2 2 4 2 2 2" xfId="716"/>
    <cellStyle name="20% - Accent2 2 4 2 2 2 2" xfId="717"/>
    <cellStyle name="20% - Accent2 2 4 2 2 2 2 2" xfId="6080"/>
    <cellStyle name="20% - Accent2 2 4 2 2 2 3" xfId="718"/>
    <cellStyle name="20% - Accent2 2 4 2 2 2 3 2" xfId="6081"/>
    <cellStyle name="20% - Accent2 2 4 2 2 2 4" xfId="719"/>
    <cellStyle name="20% - Accent2 2 4 2 2 2 4 2" xfId="6082"/>
    <cellStyle name="20% - Accent2 2 4 2 2 2 5" xfId="6079"/>
    <cellStyle name="20% - Accent2 2 4 2 2 3" xfId="720"/>
    <cellStyle name="20% - Accent2 2 4 2 2 3 2" xfId="721"/>
    <cellStyle name="20% - Accent2 2 4 2 2 3 2 2" xfId="6084"/>
    <cellStyle name="20% - Accent2 2 4 2 2 3 3" xfId="722"/>
    <cellStyle name="20% - Accent2 2 4 2 2 3 3 2" xfId="6085"/>
    <cellStyle name="20% - Accent2 2 4 2 2 3 4" xfId="723"/>
    <cellStyle name="20% - Accent2 2 4 2 2 3 4 2" xfId="6086"/>
    <cellStyle name="20% - Accent2 2 4 2 2 3 5" xfId="6083"/>
    <cellStyle name="20% - Accent2 2 4 2 2 4" xfId="724"/>
    <cellStyle name="20% - Accent2 2 4 2 2 4 2" xfId="725"/>
    <cellStyle name="20% - Accent2 2 4 2 2 4 2 2" xfId="6088"/>
    <cellStyle name="20% - Accent2 2 4 2 2 4 3" xfId="726"/>
    <cellStyle name="20% - Accent2 2 4 2 2 4 3 2" xfId="6089"/>
    <cellStyle name="20% - Accent2 2 4 2 2 4 4" xfId="727"/>
    <cellStyle name="20% - Accent2 2 4 2 2 4 4 2" xfId="6090"/>
    <cellStyle name="20% - Accent2 2 4 2 2 4 5" xfId="6087"/>
    <cellStyle name="20% - Accent2 2 4 2 2 5" xfId="728"/>
    <cellStyle name="20% - Accent2 2 4 2 2 5 2" xfId="6091"/>
    <cellStyle name="20% - Accent2 2 4 2 2 6" xfId="729"/>
    <cellStyle name="20% - Accent2 2 4 2 2 6 2" xfId="6092"/>
    <cellStyle name="20% - Accent2 2 4 2 2 7" xfId="730"/>
    <cellStyle name="20% - Accent2 2 4 2 2 7 2" xfId="6093"/>
    <cellStyle name="20% - Accent2 2 4 2 2 8" xfId="6078"/>
    <cellStyle name="20% - Accent2 2 4 2 3" xfId="731"/>
    <cellStyle name="20% - Accent2 2 4 2 3 2" xfId="732"/>
    <cellStyle name="20% - Accent2 2 4 2 3 2 2" xfId="733"/>
    <cellStyle name="20% - Accent2 2 4 2 3 2 2 2" xfId="6096"/>
    <cellStyle name="20% - Accent2 2 4 2 3 2 3" xfId="734"/>
    <cellStyle name="20% - Accent2 2 4 2 3 2 3 2" xfId="6097"/>
    <cellStyle name="20% - Accent2 2 4 2 3 2 4" xfId="735"/>
    <cellStyle name="20% - Accent2 2 4 2 3 2 4 2" xfId="6098"/>
    <cellStyle name="20% - Accent2 2 4 2 3 2 5" xfId="6095"/>
    <cellStyle name="20% - Accent2 2 4 2 3 3" xfId="736"/>
    <cellStyle name="20% - Accent2 2 4 2 3 3 2" xfId="737"/>
    <cellStyle name="20% - Accent2 2 4 2 3 3 2 2" xfId="6100"/>
    <cellStyle name="20% - Accent2 2 4 2 3 3 3" xfId="738"/>
    <cellStyle name="20% - Accent2 2 4 2 3 3 3 2" xfId="6101"/>
    <cellStyle name="20% - Accent2 2 4 2 3 3 4" xfId="739"/>
    <cellStyle name="20% - Accent2 2 4 2 3 3 4 2" xfId="6102"/>
    <cellStyle name="20% - Accent2 2 4 2 3 3 5" xfId="6099"/>
    <cellStyle name="20% - Accent2 2 4 2 3 4" xfId="740"/>
    <cellStyle name="20% - Accent2 2 4 2 3 4 2" xfId="6103"/>
    <cellStyle name="20% - Accent2 2 4 2 3 5" xfId="741"/>
    <cellStyle name="20% - Accent2 2 4 2 3 5 2" xfId="6104"/>
    <cellStyle name="20% - Accent2 2 4 2 3 6" xfId="742"/>
    <cellStyle name="20% - Accent2 2 4 2 3 6 2" xfId="6105"/>
    <cellStyle name="20% - Accent2 2 4 2 3 7" xfId="6094"/>
    <cellStyle name="20% - Accent2 2 4 2 4" xfId="743"/>
    <cellStyle name="20% - Accent2 2 4 2 4 2" xfId="744"/>
    <cellStyle name="20% - Accent2 2 4 2 4 2 2" xfId="6107"/>
    <cellStyle name="20% - Accent2 2 4 2 4 3" xfId="745"/>
    <cellStyle name="20% - Accent2 2 4 2 4 3 2" xfId="6108"/>
    <cellStyle name="20% - Accent2 2 4 2 4 4" xfId="746"/>
    <cellStyle name="20% - Accent2 2 4 2 4 4 2" xfId="6109"/>
    <cellStyle name="20% - Accent2 2 4 2 4 5" xfId="6106"/>
    <cellStyle name="20% - Accent2 2 4 2 5" xfId="747"/>
    <cellStyle name="20% - Accent2 2 4 2 5 2" xfId="748"/>
    <cellStyle name="20% - Accent2 2 4 2 5 2 2" xfId="6111"/>
    <cellStyle name="20% - Accent2 2 4 2 5 3" xfId="749"/>
    <cellStyle name="20% - Accent2 2 4 2 5 3 2" xfId="6112"/>
    <cellStyle name="20% - Accent2 2 4 2 5 4" xfId="750"/>
    <cellStyle name="20% - Accent2 2 4 2 5 4 2" xfId="6113"/>
    <cellStyle name="20% - Accent2 2 4 2 5 5" xfId="6110"/>
    <cellStyle name="20% - Accent2 2 4 2 6" xfId="751"/>
    <cellStyle name="20% - Accent2 2 4 2 6 2" xfId="752"/>
    <cellStyle name="20% - Accent2 2 4 2 6 2 2" xfId="6115"/>
    <cellStyle name="20% - Accent2 2 4 2 6 3" xfId="753"/>
    <cellStyle name="20% - Accent2 2 4 2 6 3 2" xfId="6116"/>
    <cellStyle name="20% - Accent2 2 4 2 6 4" xfId="754"/>
    <cellStyle name="20% - Accent2 2 4 2 6 4 2" xfId="6117"/>
    <cellStyle name="20% - Accent2 2 4 2 6 5" xfId="6114"/>
    <cellStyle name="20% - Accent2 2 4 2 7" xfId="755"/>
    <cellStyle name="20% - Accent2 2 4 2 7 2" xfId="6118"/>
    <cellStyle name="20% - Accent2 2 4 2 8" xfId="756"/>
    <cellStyle name="20% - Accent2 2 4 2 8 2" xfId="6119"/>
    <cellStyle name="20% - Accent2 2 4 2 9" xfId="757"/>
    <cellStyle name="20% - Accent2 2 4 2 9 2" xfId="6120"/>
    <cellStyle name="20% - Accent2 2 4 3" xfId="758"/>
    <cellStyle name="20% - Accent2 2 4 3 2" xfId="759"/>
    <cellStyle name="20% - Accent2 2 4 3 2 2" xfId="760"/>
    <cellStyle name="20% - Accent2 2 4 3 2 2 2" xfId="761"/>
    <cellStyle name="20% - Accent2 2 4 3 2 2 2 2" xfId="6124"/>
    <cellStyle name="20% - Accent2 2 4 3 2 2 3" xfId="762"/>
    <cellStyle name="20% - Accent2 2 4 3 2 2 3 2" xfId="6125"/>
    <cellStyle name="20% - Accent2 2 4 3 2 2 4" xfId="763"/>
    <cellStyle name="20% - Accent2 2 4 3 2 2 4 2" xfId="6126"/>
    <cellStyle name="20% - Accent2 2 4 3 2 2 5" xfId="6123"/>
    <cellStyle name="20% - Accent2 2 4 3 2 3" xfId="764"/>
    <cellStyle name="20% - Accent2 2 4 3 2 3 2" xfId="765"/>
    <cellStyle name="20% - Accent2 2 4 3 2 3 2 2" xfId="6128"/>
    <cellStyle name="20% - Accent2 2 4 3 2 3 3" xfId="766"/>
    <cellStyle name="20% - Accent2 2 4 3 2 3 3 2" xfId="6129"/>
    <cellStyle name="20% - Accent2 2 4 3 2 3 4" xfId="767"/>
    <cellStyle name="20% - Accent2 2 4 3 2 3 4 2" xfId="6130"/>
    <cellStyle name="20% - Accent2 2 4 3 2 3 5" xfId="6127"/>
    <cellStyle name="20% - Accent2 2 4 3 2 4" xfId="768"/>
    <cellStyle name="20% - Accent2 2 4 3 2 4 2" xfId="6131"/>
    <cellStyle name="20% - Accent2 2 4 3 2 5" xfId="769"/>
    <cellStyle name="20% - Accent2 2 4 3 2 5 2" xfId="6132"/>
    <cellStyle name="20% - Accent2 2 4 3 2 6" xfId="770"/>
    <cellStyle name="20% - Accent2 2 4 3 2 6 2" xfId="6133"/>
    <cellStyle name="20% - Accent2 2 4 3 2 7" xfId="6122"/>
    <cellStyle name="20% - Accent2 2 4 3 3" xfId="771"/>
    <cellStyle name="20% - Accent2 2 4 3 3 2" xfId="772"/>
    <cellStyle name="20% - Accent2 2 4 3 3 2 2" xfId="6135"/>
    <cellStyle name="20% - Accent2 2 4 3 3 3" xfId="773"/>
    <cellStyle name="20% - Accent2 2 4 3 3 3 2" xfId="6136"/>
    <cellStyle name="20% - Accent2 2 4 3 3 4" xfId="774"/>
    <cellStyle name="20% - Accent2 2 4 3 3 4 2" xfId="6137"/>
    <cellStyle name="20% - Accent2 2 4 3 3 5" xfId="6134"/>
    <cellStyle name="20% - Accent2 2 4 3 4" xfId="775"/>
    <cellStyle name="20% - Accent2 2 4 3 4 2" xfId="776"/>
    <cellStyle name="20% - Accent2 2 4 3 4 2 2" xfId="6139"/>
    <cellStyle name="20% - Accent2 2 4 3 4 3" xfId="777"/>
    <cellStyle name="20% - Accent2 2 4 3 4 3 2" xfId="6140"/>
    <cellStyle name="20% - Accent2 2 4 3 4 4" xfId="778"/>
    <cellStyle name="20% - Accent2 2 4 3 4 4 2" xfId="6141"/>
    <cellStyle name="20% - Accent2 2 4 3 4 5" xfId="6138"/>
    <cellStyle name="20% - Accent2 2 4 3 5" xfId="779"/>
    <cellStyle name="20% - Accent2 2 4 3 5 2" xfId="780"/>
    <cellStyle name="20% - Accent2 2 4 3 5 2 2" xfId="6143"/>
    <cellStyle name="20% - Accent2 2 4 3 5 3" xfId="781"/>
    <cellStyle name="20% - Accent2 2 4 3 5 3 2" xfId="6144"/>
    <cellStyle name="20% - Accent2 2 4 3 5 4" xfId="782"/>
    <cellStyle name="20% - Accent2 2 4 3 5 4 2" xfId="6145"/>
    <cellStyle name="20% - Accent2 2 4 3 5 5" xfId="6142"/>
    <cellStyle name="20% - Accent2 2 4 3 6" xfId="783"/>
    <cellStyle name="20% - Accent2 2 4 3 6 2" xfId="6146"/>
    <cellStyle name="20% - Accent2 2 4 3 7" xfId="784"/>
    <cellStyle name="20% - Accent2 2 4 3 7 2" xfId="6147"/>
    <cellStyle name="20% - Accent2 2 4 3 8" xfId="785"/>
    <cellStyle name="20% - Accent2 2 4 3 8 2" xfId="6148"/>
    <cellStyle name="20% - Accent2 2 4 3 9" xfId="6121"/>
    <cellStyle name="20% - Accent2 2 4 4" xfId="786"/>
    <cellStyle name="20% - Accent2 2 4 4 2" xfId="787"/>
    <cellStyle name="20% - Accent2 2 4 4 2 2" xfId="788"/>
    <cellStyle name="20% - Accent2 2 4 4 2 2 2" xfId="6151"/>
    <cellStyle name="20% - Accent2 2 4 4 2 3" xfId="789"/>
    <cellStyle name="20% - Accent2 2 4 4 2 3 2" xfId="6152"/>
    <cellStyle name="20% - Accent2 2 4 4 2 4" xfId="790"/>
    <cellStyle name="20% - Accent2 2 4 4 2 4 2" xfId="6153"/>
    <cellStyle name="20% - Accent2 2 4 4 2 5" xfId="6150"/>
    <cellStyle name="20% - Accent2 2 4 4 3" xfId="791"/>
    <cellStyle name="20% - Accent2 2 4 4 3 2" xfId="792"/>
    <cellStyle name="20% - Accent2 2 4 4 3 2 2" xfId="6155"/>
    <cellStyle name="20% - Accent2 2 4 4 3 3" xfId="793"/>
    <cellStyle name="20% - Accent2 2 4 4 3 3 2" xfId="6156"/>
    <cellStyle name="20% - Accent2 2 4 4 3 4" xfId="794"/>
    <cellStyle name="20% - Accent2 2 4 4 3 4 2" xfId="6157"/>
    <cellStyle name="20% - Accent2 2 4 4 3 5" xfId="6154"/>
    <cellStyle name="20% - Accent2 2 4 4 4" xfId="795"/>
    <cellStyle name="20% - Accent2 2 4 4 4 2" xfId="796"/>
    <cellStyle name="20% - Accent2 2 4 4 4 2 2" xfId="6159"/>
    <cellStyle name="20% - Accent2 2 4 4 4 3" xfId="797"/>
    <cellStyle name="20% - Accent2 2 4 4 4 3 2" xfId="6160"/>
    <cellStyle name="20% - Accent2 2 4 4 4 4" xfId="798"/>
    <cellStyle name="20% - Accent2 2 4 4 4 4 2" xfId="6161"/>
    <cellStyle name="20% - Accent2 2 4 4 4 5" xfId="6158"/>
    <cellStyle name="20% - Accent2 2 4 4 5" xfId="799"/>
    <cellStyle name="20% - Accent2 2 4 4 5 2" xfId="6162"/>
    <cellStyle name="20% - Accent2 2 4 4 6" xfId="800"/>
    <cellStyle name="20% - Accent2 2 4 4 6 2" xfId="6163"/>
    <cellStyle name="20% - Accent2 2 4 4 7" xfId="801"/>
    <cellStyle name="20% - Accent2 2 4 4 7 2" xfId="6164"/>
    <cellStyle name="20% - Accent2 2 4 4 8" xfId="6149"/>
    <cellStyle name="20% - Accent2 2 4 5" xfId="802"/>
    <cellStyle name="20% - Accent2 2 4 5 2" xfId="803"/>
    <cellStyle name="20% - Accent2 2 4 5 2 2" xfId="804"/>
    <cellStyle name="20% - Accent2 2 4 5 2 2 2" xfId="6167"/>
    <cellStyle name="20% - Accent2 2 4 5 2 3" xfId="805"/>
    <cellStyle name="20% - Accent2 2 4 5 2 3 2" xfId="6168"/>
    <cellStyle name="20% - Accent2 2 4 5 2 4" xfId="806"/>
    <cellStyle name="20% - Accent2 2 4 5 2 4 2" xfId="6169"/>
    <cellStyle name="20% - Accent2 2 4 5 2 5" xfId="6166"/>
    <cellStyle name="20% - Accent2 2 4 5 3" xfId="807"/>
    <cellStyle name="20% - Accent2 2 4 5 3 2" xfId="808"/>
    <cellStyle name="20% - Accent2 2 4 5 3 2 2" xfId="6171"/>
    <cellStyle name="20% - Accent2 2 4 5 3 3" xfId="809"/>
    <cellStyle name="20% - Accent2 2 4 5 3 3 2" xfId="6172"/>
    <cellStyle name="20% - Accent2 2 4 5 3 4" xfId="810"/>
    <cellStyle name="20% - Accent2 2 4 5 3 4 2" xfId="6173"/>
    <cellStyle name="20% - Accent2 2 4 5 3 5" xfId="6170"/>
    <cellStyle name="20% - Accent2 2 4 5 4" xfId="811"/>
    <cellStyle name="20% - Accent2 2 4 5 4 2" xfId="6174"/>
    <cellStyle name="20% - Accent2 2 4 5 5" xfId="812"/>
    <cellStyle name="20% - Accent2 2 4 5 5 2" xfId="6175"/>
    <cellStyle name="20% - Accent2 2 4 5 6" xfId="813"/>
    <cellStyle name="20% - Accent2 2 4 5 6 2" xfId="6176"/>
    <cellStyle name="20% - Accent2 2 4 5 7" xfId="6165"/>
    <cellStyle name="20% - Accent2 2 4 6" xfId="814"/>
    <cellStyle name="20% - Accent2 2 4 6 2" xfId="815"/>
    <cellStyle name="20% - Accent2 2 4 6 2 2" xfId="6178"/>
    <cellStyle name="20% - Accent2 2 4 6 3" xfId="816"/>
    <cellStyle name="20% - Accent2 2 4 6 3 2" xfId="6179"/>
    <cellStyle name="20% - Accent2 2 4 6 4" xfId="817"/>
    <cellStyle name="20% - Accent2 2 4 6 4 2" xfId="6180"/>
    <cellStyle name="20% - Accent2 2 4 6 5" xfId="6177"/>
    <cellStyle name="20% - Accent2 2 4 7" xfId="818"/>
    <cellStyle name="20% - Accent2 2 4 7 2" xfId="819"/>
    <cellStyle name="20% - Accent2 2 4 7 2 2" xfId="6182"/>
    <cellStyle name="20% - Accent2 2 4 7 3" xfId="820"/>
    <cellStyle name="20% - Accent2 2 4 7 3 2" xfId="6183"/>
    <cellStyle name="20% - Accent2 2 4 7 4" xfId="821"/>
    <cellStyle name="20% - Accent2 2 4 7 4 2" xfId="6184"/>
    <cellStyle name="20% - Accent2 2 4 7 5" xfId="6181"/>
    <cellStyle name="20% - Accent2 2 4 8" xfId="822"/>
    <cellStyle name="20% - Accent2 2 4 8 2" xfId="823"/>
    <cellStyle name="20% - Accent2 2 4 8 2 2" xfId="6186"/>
    <cellStyle name="20% - Accent2 2 4 8 3" xfId="824"/>
    <cellStyle name="20% - Accent2 2 4 8 3 2" xfId="6187"/>
    <cellStyle name="20% - Accent2 2 4 8 4" xfId="825"/>
    <cellStyle name="20% - Accent2 2 4 8 4 2" xfId="6188"/>
    <cellStyle name="20% - Accent2 2 4 8 5" xfId="6185"/>
    <cellStyle name="20% - Accent2 2 4 9" xfId="826"/>
    <cellStyle name="20% - Accent2 2 4 9 2" xfId="6189"/>
    <cellStyle name="20% - Accent2 2 5" xfId="827"/>
    <cellStyle name="20% - Accent2 2 5 10" xfId="6190"/>
    <cellStyle name="20% - Accent2 2 5 2" xfId="828"/>
    <cellStyle name="20% - Accent2 2 5 2 2" xfId="829"/>
    <cellStyle name="20% - Accent2 2 5 2 2 2" xfId="830"/>
    <cellStyle name="20% - Accent2 2 5 2 2 2 2" xfId="6193"/>
    <cellStyle name="20% - Accent2 2 5 2 2 3" xfId="831"/>
    <cellStyle name="20% - Accent2 2 5 2 2 3 2" xfId="6194"/>
    <cellStyle name="20% - Accent2 2 5 2 2 4" xfId="832"/>
    <cellStyle name="20% - Accent2 2 5 2 2 4 2" xfId="6195"/>
    <cellStyle name="20% - Accent2 2 5 2 2 5" xfId="6192"/>
    <cellStyle name="20% - Accent2 2 5 2 3" xfId="833"/>
    <cellStyle name="20% - Accent2 2 5 2 3 2" xfId="834"/>
    <cellStyle name="20% - Accent2 2 5 2 3 2 2" xfId="6197"/>
    <cellStyle name="20% - Accent2 2 5 2 3 3" xfId="835"/>
    <cellStyle name="20% - Accent2 2 5 2 3 3 2" xfId="6198"/>
    <cellStyle name="20% - Accent2 2 5 2 3 4" xfId="836"/>
    <cellStyle name="20% - Accent2 2 5 2 3 4 2" xfId="6199"/>
    <cellStyle name="20% - Accent2 2 5 2 3 5" xfId="6196"/>
    <cellStyle name="20% - Accent2 2 5 2 4" xfId="837"/>
    <cellStyle name="20% - Accent2 2 5 2 4 2" xfId="838"/>
    <cellStyle name="20% - Accent2 2 5 2 4 2 2" xfId="6201"/>
    <cellStyle name="20% - Accent2 2 5 2 4 3" xfId="839"/>
    <cellStyle name="20% - Accent2 2 5 2 4 3 2" xfId="6202"/>
    <cellStyle name="20% - Accent2 2 5 2 4 4" xfId="840"/>
    <cellStyle name="20% - Accent2 2 5 2 4 4 2" xfId="6203"/>
    <cellStyle name="20% - Accent2 2 5 2 4 5" xfId="6200"/>
    <cellStyle name="20% - Accent2 2 5 2 5" xfId="841"/>
    <cellStyle name="20% - Accent2 2 5 2 5 2" xfId="6204"/>
    <cellStyle name="20% - Accent2 2 5 2 6" xfId="842"/>
    <cellStyle name="20% - Accent2 2 5 2 6 2" xfId="6205"/>
    <cellStyle name="20% - Accent2 2 5 2 7" xfId="843"/>
    <cellStyle name="20% - Accent2 2 5 2 7 2" xfId="6206"/>
    <cellStyle name="20% - Accent2 2 5 2 8" xfId="6191"/>
    <cellStyle name="20% - Accent2 2 5 3" xfId="844"/>
    <cellStyle name="20% - Accent2 2 5 3 2" xfId="845"/>
    <cellStyle name="20% - Accent2 2 5 3 2 2" xfId="846"/>
    <cellStyle name="20% - Accent2 2 5 3 2 2 2" xfId="6209"/>
    <cellStyle name="20% - Accent2 2 5 3 2 3" xfId="847"/>
    <cellStyle name="20% - Accent2 2 5 3 2 3 2" xfId="6210"/>
    <cellStyle name="20% - Accent2 2 5 3 2 4" xfId="848"/>
    <cellStyle name="20% - Accent2 2 5 3 2 4 2" xfId="6211"/>
    <cellStyle name="20% - Accent2 2 5 3 2 5" xfId="6208"/>
    <cellStyle name="20% - Accent2 2 5 3 3" xfId="849"/>
    <cellStyle name="20% - Accent2 2 5 3 3 2" xfId="850"/>
    <cellStyle name="20% - Accent2 2 5 3 3 2 2" xfId="6213"/>
    <cellStyle name="20% - Accent2 2 5 3 3 3" xfId="851"/>
    <cellStyle name="20% - Accent2 2 5 3 3 3 2" xfId="6214"/>
    <cellStyle name="20% - Accent2 2 5 3 3 4" xfId="852"/>
    <cellStyle name="20% - Accent2 2 5 3 3 4 2" xfId="6215"/>
    <cellStyle name="20% - Accent2 2 5 3 3 5" xfId="6212"/>
    <cellStyle name="20% - Accent2 2 5 3 4" xfId="853"/>
    <cellStyle name="20% - Accent2 2 5 3 4 2" xfId="6216"/>
    <cellStyle name="20% - Accent2 2 5 3 5" xfId="854"/>
    <cellStyle name="20% - Accent2 2 5 3 5 2" xfId="6217"/>
    <cellStyle name="20% - Accent2 2 5 3 6" xfId="855"/>
    <cellStyle name="20% - Accent2 2 5 3 6 2" xfId="6218"/>
    <cellStyle name="20% - Accent2 2 5 3 7" xfId="6207"/>
    <cellStyle name="20% - Accent2 2 5 4" xfId="856"/>
    <cellStyle name="20% - Accent2 2 5 4 2" xfId="857"/>
    <cellStyle name="20% - Accent2 2 5 4 2 2" xfId="6220"/>
    <cellStyle name="20% - Accent2 2 5 4 3" xfId="858"/>
    <cellStyle name="20% - Accent2 2 5 4 3 2" xfId="6221"/>
    <cellStyle name="20% - Accent2 2 5 4 4" xfId="859"/>
    <cellStyle name="20% - Accent2 2 5 4 4 2" xfId="6222"/>
    <cellStyle name="20% - Accent2 2 5 4 5" xfId="6219"/>
    <cellStyle name="20% - Accent2 2 5 5" xfId="860"/>
    <cellStyle name="20% - Accent2 2 5 5 2" xfId="861"/>
    <cellStyle name="20% - Accent2 2 5 5 2 2" xfId="6224"/>
    <cellStyle name="20% - Accent2 2 5 5 3" xfId="862"/>
    <cellStyle name="20% - Accent2 2 5 5 3 2" xfId="6225"/>
    <cellStyle name="20% - Accent2 2 5 5 4" xfId="863"/>
    <cellStyle name="20% - Accent2 2 5 5 4 2" xfId="6226"/>
    <cellStyle name="20% - Accent2 2 5 5 5" xfId="6223"/>
    <cellStyle name="20% - Accent2 2 5 6" xfId="864"/>
    <cellStyle name="20% - Accent2 2 5 6 2" xfId="865"/>
    <cellStyle name="20% - Accent2 2 5 6 2 2" xfId="6228"/>
    <cellStyle name="20% - Accent2 2 5 6 3" xfId="866"/>
    <cellStyle name="20% - Accent2 2 5 6 3 2" xfId="6229"/>
    <cellStyle name="20% - Accent2 2 5 6 4" xfId="867"/>
    <cellStyle name="20% - Accent2 2 5 6 4 2" xfId="6230"/>
    <cellStyle name="20% - Accent2 2 5 6 5" xfId="6227"/>
    <cellStyle name="20% - Accent2 2 5 7" xfId="868"/>
    <cellStyle name="20% - Accent2 2 5 7 2" xfId="6231"/>
    <cellStyle name="20% - Accent2 2 5 8" xfId="869"/>
    <cellStyle name="20% - Accent2 2 5 8 2" xfId="6232"/>
    <cellStyle name="20% - Accent2 2 5 9" xfId="870"/>
    <cellStyle name="20% - Accent2 2 5 9 2" xfId="6233"/>
    <cellStyle name="20% - Accent2 2 6" xfId="871"/>
    <cellStyle name="20% - Accent2 2 6 2" xfId="872"/>
    <cellStyle name="20% - Accent2 2 6 2 2" xfId="873"/>
    <cellStyle name="20% - Accent2 2 6 2 2 2" xfId="874"/>
    <cellStyle name="20% - Accent2 2 6 2 2 2 2" xfId="6237"/>
    <cellStyle name="20% - Accent2 2 6 2 2 3" xfId="875"/>
    <cellStyle name="20% - Accent2 2 6 2 2 3 2" xfId="6238"/>
    <cellStyle name="20% - Accent2 2 6 2 2 4" xfId="876"/>
    <cellStyle name="20% - Accent2 2 6 2 2 4 2" xfId="6239"/>
    <cellStyle name="20% - Accent2 2 6 2 2 5" xfId="6236"/>
    <cellStyle name="20% - Accent2 2 6 2 3" xfId="877"/>
    <cellStyle name="20% - Accent2 2 6 2 3 2" xfId="878"/>
    <cellStyle name="20% - Accent2 2 6 2 3 2 2" xfId="6241"/>
    <cellStyle name="20% - Accent2 2 6 2 3 3" xfId="879"/>
    <cellStyle name="20% - Accent2 2 6 2 3 3 2" xfId="6242"/>
    <cellStyle name="20% - Accent2 2 6 2 3 4" xfId="880"/>
    <cellStyle name="20% - Accent2 2 6 2 3 4 2" xfId="6243"/>
    <cellStyle name="20% - Accent2 2 6 2 3 5" xfId="6240"/>
    <cellStyle name="20% - Accent2 2 6 2 4" xfId="881"/>
    <cellStyle name="20% - Accent2 2 6 2 4 2" xfId="6244"/>
    <cellStyle name="20% - Accent2 2 6 2 5" xfId="882"/>
    <cellStyle name="20% - Accent2 2 6 2 5 2" xfId="6245"/>
    <cellStyle name="20% - Accent2 2 6 2 6" xfId="883"/>
    <cellStyle name="20% - Accent2 2 6 2 6 2" xfId="6246"/>
    <cellStyle name="20% - Accent2 2 6 2 7" xfId="6235"/>
    <cellStyle name="20% - Accent2 2 6 3" xfId="884"/>
    <cellStyle name="20% - Accent2 2 6 3 2" xfId="885"/>
    <cellStyle name="20% - Accent2 2 6 3 2 2" xfId="6248"/>
    <cellStyle name="20% - Accent2 2 6 3 3" xfId="886"/>
    <cellStyle name="20% - Accent2 2 6 3 3 2" xfId="6249"/>
    <cellStyle name="20% - Accent2 2 6 3 4" xfId="887"/>
    <cellStyle name="20% - Accent2 2 6 3 4 2" xfId="6250"/>
    <cellStyle name="20% - Accent2 2 6 3 5" xfId="6247"/>
    <cellStyle name="20% - Accent2 2 6 4" xfId="888"/>
    <cellStyle name="20% - Accent2 2 6 4 2" xfId="889"/>
    <cellStyle name="20% - Accent2 2 6 4 2 2" xfId="6252"/>
    <cellStyle name="20% - Accent2 2 6 4 3" xfId="890"/>
    <cellStyle name="20% - Accent2 2 6 4 3 2" xfId="6253"/>
    <cellStyle name="20% - Accent2 2 6 4 4" xfId="891"/>
    <cellStyle name="20% - Accent2 2 6 4 4 2" xfId="6254"/>
    <cellStyle name="20% - Accent2 2 6 4 5" xfId="6251"/>
    <cellStyle name="20% - Accent2 2 6 5" xfId="892"/>
    <cellStyle name="20% - Accent2 2 6 5 2" xfId="893"/>
    <cellStyle name="20% - Accent2 2 6 5 2 2" xfId="6256"/>
    <cellStyle name="20% - Accent2 2 6 5 3" xfId="894"/>
    <cellStyle name="20% - Accent2 2 6 5 3 2" xfId="6257"/>
    <cellStyle name="20% - Accent2 2 6 5 4" xfId="895"/>
    <cellStyle name="20% - Accent2 2 6 5 4 2" xfId="6258"/>
    <cellStyle name="20% - Accent2 2 6 5 5" xfId="6255"/>
    <cellStyle name="20% - Accent2 2 6 6" xfId="896"/>
    <cellStyle name="20% - Accent2 2 6 6 2" xfId="6259"/>
    <cellStyle name="20% - Accent2 2 6 7" xfId="897"/>
    <cellStyle name="20% - Accent2 2 6 7 2" xfId="6260"/>
    <cellStyle name="20% - Accent2 2 6 8" xfId="898"/>
    <cellStyle name="20% - Accent2 2 6 8 2" xfId="6261"/>
    <cellStyle name="20% - Accent2 2 6 9" xfId="6234"/>
    <cellStyle name="20% - Accent2 2 7" xfId="899"/>
    <cellStyle name="20% - Accent2 2 7 2" xfId="900"/>
    <cellStyle name="20% - Accent2 2 7 2 2" xfId="901"/>
    <cellStyle name="20% - Accent2 2 7 2 2 2" xfId="6264"/>
    <cellStyle name="20% - Accent2 2 7 2 3" xfId="902"/>
    <cellStyle name="20% - Accent2 2 7 2 3 2" xfId="6265"/>
    <cellStyle name="20% - Accent2 2 7 2 4" xfId="903"/>
    <cellStyle name="20% - Accent2 2 7 2 4 2" xfId="6266"/>
    <cellStyle name="20% - Accent2 2 7 2 5" xfId="6263"/>
    <cellStyle name="20% - Accent2 2 7 3" xfId="904"/>
    <cellStyle name="20% - Accent2 2 7 3 2" xfId="905"/>
    <cellStyle name="20% - Accent2 2 7 3 2 2" xfId="6268"/>
    <cellStyle name="20% - Accent2 2 7 3 3" xfId="906"/>
    <cellStyle name="20% - Accent2 2 7 3 3 2" xfId="6269"/>
    <cellStyle name="20% - Accent2 2 7 3 4" xfId="907"/>
    <cellStyle name="20% - Accent2 2 7 3 4 2" xfId="6270"/>
    <cellStyle name="20% - Accent2 2 7 3 5" xfId="6267"/>
    <cellStyle name="20% - Accent2 2 7 4" xfId="908"/>
    <cellStyle name="20% - Accent2 2 7 4 2" xfId="909"/>
    <cellStyle name="20% - Accent2 2 7 4 2 2" xfId="6272"/>
    <cellStyle name="20% - Accent2 2 7 4 3" xfId="910"/>
    <cellStyle name="20% - Accent2 2 7 4 3 2" xfId="6273"/>
    <cellStyle name="20% - Accent2 2 7 4 4" xfId="911"/>
    <cellStyle name="20% - Accent2 2 7 4 4 2" xfId="6274"/>
    <cellStyle name="20% - Accent2 2 7 4 5" xfId="6271"/>
    <cellStyle name="20% - Accent2 2 7 5" xfId="912"/>
    <cellStyle name="20% - Accent2 2 7 5 2" xfId="6275"/>
    <cellStyle name="20% - Accent2 2 7 6" xfId="913"/>
    <cellStyle name="20% - Accent2 2 7 6 2" xfId="6276"/>
    <cellStyle name="20% - Accent2 2 7 7" xfId="914"/>
    <cellStyle name="20% - Accent2 2 7 7 2" xfId="6277"/>
    <cellStyle name="20% - Accent2 2 7 8" xfId="6262"/>
    <cellStyle name="20% - Accent2 2 8" xfId="915"/>
    <cellStyle name="20% - Accent2 2 8 2" xfId="916"/>
    <cellStyle name="20% - Accent2 2 8 2 2" xfId="917"/>
    <cellStyle name="20% - Accent2 2 8 2 2 2" xfId="6280"/>
    <cellStyle name="20% - Accent2 2 8 2 3" xfId="918"/>
    <cellStyle name="20% - Accent2 2 8 2 3 2" xfId="6281"/>
    <cellStyle name="20% - Accent2 2 8 2 4" xfId="919"/>
    <cellStyle name="20% - Accent2 2 8 2 4 2" xfId="6282"/>
    <cellStyle name="20% - Accent2 2 8 2 5" xfId="6279"/>
    <cellStyle name="20% - Accent2 2 8 3" xfId="920"/>
    <cellStyle name="20% - Accent2 2 8 3 2" xfId="921"/>
    <cellStyle name="20% - Accent2 2 8 3 2 2" xfId="6284"/>
    <cellStyle name="20% - Accent2 2 8 3 3" xfId="922"/>
    <cellStyle name="20% - Accent2 2 8 3 3 2" xfId="6285"/>
    <cellStyle name="20% - Accent2 2 8 3 4" xfId="923"/>
    <cellStyle name="20% - Accent2 2 8 3 4 2" xfId="6286"/>
    <cellStyle name="20% - Accent2 2 8 3 5" xfId="6283"/>
    <cellStyle name="20% - Accent2 2 8 4" xfId="924"/>
    <cellStyle name="20% - Accent2 2 8 4 2" xfId="6287"/>
    <cellStyle name="20% - Accent2 2 8 5" xfId="925"/>
    <cellStyle name="20% - Accent2 2 8 5 2" xfId="6288"/>
    <cellStyle name="20% - Accent2 2 8 6" xfId="926"/>
    <cellStyle name="20% - Accent2 2 8 6 2" xfId="6289"/>
    <cellStyle name="20% - Accent2 2 8 7" xfId="6278"/>
    <cellStyle name="20% - Accent2 2 9" xfId="927"/>
    <cellStyle name="20% - Accent2 2 9 2" xfId="928"/>
    <cellStyle name="20% - Accent2 2 9 2 2" xfId="6291"/>
    <cellStyle name="20% - Accent2 2 9 3" xfId="929"/>
    <cellStyle name="20% - Accent2 2 9 3 2" xfId="6292"/>
    <cellStyle name="20% - Accent2 2 9 4" xfId="930"/>
    <cellStyle name="20% - Accent2 2 9 4 2" xfId="6293"/>
    <cellStyle name="20% - Accent2 2 9 5" xfId="6290"/>
    <cellStyle name="20% - Accent2 3" xfId="5829"/>
    <cellStyle name="20% - Accent3" xfId="931" builtinId="38" customBuiltin="1"/>
    <cellStyle name="20% - Accent3 2" xfId="932"/>
    <cellStyle name="20% - Accent3 2 10" xfId="933"/>
    <cellStyle name="20% - Accent3 2 10 2" xfId="934"/>
    <cellStyle name="20% - Accent3 2 10 2 2" xfId="6297"/>
    <cellStyle name="20% - Accent3 2 10 3" xfId="935"/>
    <cellStyle name="20% - Accent3 2 10 3 2" xfId="6298"/>
    <cellStyle name="20% - Accent3 2 10 4" xfId="936"/>
    <cellStyle name="20% - Accent3 2 10 4 2" xfId="6299"/>
    <cellStyle name="20% - Accent3 2 10 5" xfId="6296"/>
    <cellStyle name="20% - Accent3 2 11" xfId="937"/>
    <cellStyle name="20% - Accent3 2 11 2" xfId="938"/>
    <cellStyle name="20% - Accent3 2 11 2 2" xfId="6301"/>
    <cellStyle name="20% - Accent3 2 11 3" xfId="939"/>
    <cellStyle name="20% - Accent3 2 11 3 2" xfId="6302"/>
    <cellStyle name="20% - Accent3 2 11 4" xfId="940"/>
    <cellStyle name="20% - Accent3 2 11 4 2" xfId="6303"/>
    <cellStyle name="20% - Accent3 2 11 5" xfId="6300"/>
    <cellStyle name="20% - Accent3 2 12" xfId="941"/>
    <cellStyle name="20% - Accent3 2 12 2" xfId="6304"/>
    <cellStyle name="20% - Accent3 2 13" xfId="942"/>
    <cellStyle name="20% - Accent3 2 13 2" xfId="6305"/>
    <cellStyle name="20% - Accent3 2 14" xfId="943"/>
    <cellStyle name="20% - Accent3 2 14 2" xfId="6306"/>
    <cellStyle name="20% - Accent3 2 15" xfId="6295"/>
    <cellStyle name="20% - Accent3 2 2" xfId="944"/>
    <cellStyle name="20% - Accent3 2 2 10" xfId="945"/>
    <cellStyle name="20% - Accent3 2 2 10 2" xfId="6308"/>
    <cellStyle name="20% - Accent3 2 2 11" xfId="946"/>
    <cellStyle name="20% - Accent3 2 2 11 2" xfId="6309"/>
    <cellStyle name="20% - Accent3 2 2 12" xfId="6307"/>
    <cellStyle name="20% - Accent3 2 2 2" xfId="947"/>
    <cellStyle name="20% - Accent3 2 2 2 10" xfId="6310"/>
    <cellStyle name="20% - Accent3 2 2 2 2" xfId="948"/>
    <cellStyle name="20% - Accent3 2 2 2 2 2" xfId="949"/>
    <cellStyle name="20% - Accent3 2 2 2 2 2 2" xfId="950"/>
    <cellStyle name="20% - Accent3 2 2 2 2 2 2 2" xfId="6313"/>
    <cellStyle name="20% - Accent3 2 2 2 2 2 3" xfId="951"/>
    <cellStyle name="20% - Accent3 2 2 2 2 2 3 2" xfId="6314"/>
    <cellStyle name="20% - Accent3 2 2 2 2 2 4" xfId="952"/>
    <cellStyle name="20% - Accent3 2 2 2 2 2 4 2" xfId="6315"/>
    <cellStyle name="20% - Accent3 2 2 2 2 2 5" xfId="6312"/>
    <cellStyle name="20% - Accent3 2 2 2 2 3" xfId="953"/>
    <cellStyle name="20% - Accent3 2 2 2 2 3 2" xfId="954"/>
    <cellStyle name="20% - Accent3 2 2 2 2 3 2 2" xfId="6317"/>
    <cellStyle name="20% - Accent3 2 2 2 2 3 3" xfId="955"/>
    <cellStyle name="20% - Accent3 2 2 2 2 3 3 2" xfId="6318"/>
    <cellStyle name="20% - Accent3 2 2 2 2 3 4" xfId="956"/>
    <cellStyle name="20% - Accent3 2 2 2 2 3 4 2" xfId="6319"/>
    <cellStyle name="20% - Accent3 2 2 2 2 3 5" xfId="6316"/>
    <cellStyle name="20% - Accent3 2 2 2 2 4" xfId="957"/>
    <cellStyle name="20% - Accent3 2 2 2 2 4 2" xfId="958"/>
    <cellStyle name="20% - Accent3 2 2 2 2 4 2 2" xfId="6321"/>
    <cellStyle name="20% - Accent3 2 2 2 2 4 3" xfId="959"/>
    <cellStyle name="20% - Accent3 2 2 2 2 4 3 2" xfId="6322"/>
    <cellStyle name="20% - Accent3 2 2 2 2 4 4" xfId="960"/>
    <cellStyle name="20% - Accent3 2 2 2 2 4 4 2" xfId="6323"/>
    <cellStyle name="20% - Accent3 2 2 2 2 4 5" xfId="6320"/>
    <cellStyle name="20% - Accent3 2 2 2 2 5" xfId="961"/>
    <cellStyle name="20% - Accent3 2 2 2 2 5 2" xfId="6324"/>
    <cellStyle name="20% - Accent3 2 2 2 2 6" xfId="962"/>
    <cellStyle name="20% - Accent3 2 2 2 2 6 2" xfId="6325"/>
    <cellStyle name="20% - Accent3 2 2 2 2 7" xfId="963"/>
    <cellStyle name="20% - Accent3 2 2 2 2 7 2" xfId="6326"/>
    <cellStyle name="20% - Accent3 2 2 2 2 8" xfId="6311"/>
    <cellStyle name="20% - Accent3 2 2 2 3" xfId="964"/>
    <cellStyle name="20% - Accent3 2 2 2 3 2" xfId="965"/>
    <cellStyle name="20% - Accent3 2 2 2 3 2 2" xfId="966"/>
    <cellStyle name="20% - Accent3 2 2 2 3 2 2 2" xfId="6329"/>
    <cellStyle name="20% - Accent3 2 2 2 3 2 3" xfId="967"/>
    <cellStyle name="20% - Accent3 2 2 2 3 2 3 2" xfId="6330"/>
    <cellStyle name="20% - Accent3 2 2 2 3 2 4" xfId="968"/>
    <cellStyle name="20% - Accent3 2 2 2 3 2 4 2" xfId="6331"/>
    <cellStyle name="20% - Accent3 2 2 2 3 2 5" xfId="6328"/>
    <cellStyle name="20% - Accent3 2 2 2 3 3" xfId="969"/>
    <cellStyle name="20% - Accent3 2 2 2 3 3 2" xfId="970"/>
    <cellStyle name="20% - Accent3 2 2 2 3 3 2 2" xfId="6333"/>
    <cellStyle name="20% - Accent3 2 2 2 3 3 3" xfId="971"/>
    <cellStyle name="20% - Accent3 2 2 2 3 3 3 2" xfId="6334"/>
    <cellStyle name="20% - Accent3 2 2 2 3 3 4" xfId="972"/>
    <cellStyle name="20% - Accent3 2 2 2 3 3 4 2" xfId="6335"/>
    <cellStyle name="20% - Accent3 2 2 2 3 3 5" xfId="6332"/>
    <cellStyle name="20% - Accent3 2 2 2 3 4" xfId="973"/>
    <cellStyle name="20% - Accent3 2 2 2 3 4 2" xfId="6336"/>
    <cellStyle name="20% - Accent3 2 2 2 3 5" xfId="974"/>
    <cellStyle name="20% - Accent3 2 2 2 3 5 2" xfId="6337"/>
    <cellStyle name="20% - Accent3 2 2 2 3 6" xfId="975"/>
    <cellStyle name="20% - Accent3 2 2 2 3 6 2" xfId="6338"/>
    <cellStyle name="20% - Accent3 2 2 2 3 7" xfId="6327"/>
    <cellStyle name="20% - Accent3 2 2 2 4" xfId="976"/>
    <cellStyle name="20% - Accent3 2 2 2 4 2" xfId="977"/>
    <cellStyle name="20% - Accent3 2 2 2 4 2 2" xfId="6340"/>
    <cellStyle name="20% - Accent3 2 2 2 4 3" xfId="978"/>
    <cellStyle name="20% - Accent3 2 2 2 4 3 2" xfId="6341"/>
    <cellStyle name="20% - Accent3 2 2 2 4 4" xfId="979"/>
    <cellStyle name="20% - Accent3 2 2 2 4 4 2" xfId="6342"/>
    <cellStyle name="20% - Accent3 2 2 2 4 5" xfId="6339"/>
    <cellStyle name="20% - Accent3 2 2 2 5" xfId="980"/>
    <cellStyle name="20% - Accent3 2 2 2 5 2" xfId="981"/>
    <cellStyle name="20% - Accent3 2 2 2 5 2 2" xfId="6344"/>
    <cellStyle name="20% - Accent3 2 2 2 5 3" xfId="982"/>
    <cellStyle name="20% - Accent3 2 2 2 5 3 2" xfId="6345"/>
    <cellStyle name="20% - Accent3 2 2 2 5 4" xfId="983"/>
    <cellStyle name="20% - Accent3 2 2 2 5 4 2" xfId="6346"/>
    <cellStyle name="20% - Accent3 2 2 2 5 5" xfId="6343"/>
    <cellStyle name="20% - Accent3 2 2 2 6" xfId="984"/>
    <cellStyle name="20% - Accent3 2 2 2 6 2" xfId="985"/>
    <cellStyle name="20% - Accent3 2 2 2 6 2 2" xfId="6348"/>
    <cellStyle name="20% - Accent3 2 2 2 6 3" xfId="986"/>
    <cellStyle name="20% - Accent3 2 2 2 6 3 2" xfId="6349"/>
    <cellStyle name="20% - Accent3 2 2 2 6 4" xfId="987"/>
    <cellStyle name="20% - Accent3 2 2 2 6 4 2" xfId="6350"/>
    <cellStyle name="20% - Accent3 2 2 2 6 5" xfId="6347"/>
    <cellStyle name="20% - Accent3 2 2 2 7" xfId="988"/>
    <cellStyle name="20% - Accent3 2 2 2 7 2" xfId="6351"/>
    <cellStyle name="20% - Accent3 2 2 2 8" xfId="989"/>
    <cellStyle name="20% - Accent3 2 2 2 8 2" xfId="6352"/>
    <cellStyle name="20% - Accent3 2 2 2 9" xfId="990"/>
    <cellStyle name="20% - Accent3 2 2 2 9 2" xfId="6353"/>
    <cellStyle name="20% - Accent3 2 2 3" xfId="991"/>
    <cellStyle name="20% - Accent3 2 2 3 2" xfId="992"/>
    <cellStyle name="20% - Accent3 2 2 3 2 2" xfId="993"/>
    <cellStyle name="20% - Accent3 2 2 3 2 2 2" xfId="994"/>
    <cellStyle name="20% - Accent3 2 2 3 2 2 2 2" xfId="6357"/>
    <cellStyle name="20% - Accent3 2 2 3 2 2 3" xfId="995"/>
    <cellStyle name="20% - Accent3 2 2 3 2 2 3 2" xfId="6358"/>
    <cellStyle name="20% - Accent3 2 2 3 2 2 4" xfId="996"/>
    <cellStyle name="20% - Accent3 2 2 3 2 2 4 2" xfId="6359"/>
    <cellStyle name="20% - Accent3 2 2 3 2 2 5" xfId="6356"/>
    <cellStyle name="20% - Accent3 2 2 3 2 3" xfId="997"/>
    <cellStyle name="20% - Accent3 2 2 3 2 3 2" xfId="998"/>
    <cellStyle name="20% - Accent3 2 2 3 2 3 2 2" xfId="6361"/>
    <cellStyle name="20% - Accent3 2 2 3 2 3 3" xfId="999"/>
    <cellStyle name="20% - Accent3 2 2 3 2 3 3 2" xfId="6362"/>
    <cellStyle name="20% - Accent3 2 2 3 2 3 4" xfId="1000"/>
    <cellStyle name="20% - Accent3 2 2 3 2 3 4 2" xfId="6363"/>
    <cellStyle name="20% - Accent3 2 2 3 2 3 5" xfId="6360"/>
    <cellStyle name="20% - Accent3 2 2 3 2 4" xfId="1001"/>
    <cellStyle name="20% - Accent3 2 2 3 2 4 2" xfId="6364"/>
    <cellStyle name="20% - Accent3 2 2 3 2 5" xfId="1002"/>
    <cellStyle name="20% - Accent3 2 2 3 2 5 2" xfId="6365"/>
    <cellStyle name="20% - Accent3 2 2 3 2 6" xfId="1003"/>
    <cellStyle name="20% - Accent3 2 2 3 2 6 2" xfId="6366"/>
    <cellStyle name="20% - Accent3 2 2 3 2 7" xfId="6355"/>
    <cellStyle name="20% - Accent3 2 2 3 3" xfId="1004"/>
    <cellStyle name="20% - Accent3 2 2 3 3 2" xfId="1005"/>
    <cellStyle name="20% - Accent3 2 2 3 3 2 2" xfId="6368"/>
    <cellStyle name="20% - Accent3 2 2 3 3 3" xfId="1006"/>
    <cellStyle name="20% - Accent3 2 2 3 3 3 2" xfId="6369"/>
    <cellStyle name="20% - Accent3 2 2 3 3 4" xfId="1007"/>
    <cellStyle name="20% - Accent3 2 2 3 3 4 2" xfId="6370"/>
    <cellStyle name="20% - Accent3 2 2 3 3 5" xfId="6367"/>
    <cellStyle name="20% - Accent3 2 2 3 4" xfId="1008"/>
    <cellStyle name="20% - Accent3 2 2 3 4 2" xfId="1009"/>
    <cellStyle name="20% - Accent3 2 2 3 4 2 2" xfId="6372"/>
    <cellStyle name="20% - Accent3 2 2 3 4 3" xfId="1010"/>
    <cellStyle name="20% - Accent3 2 2 3 4 3 2" xfId="6373"/>
    <cellStyle name="20% - Accent3 2 2 3 4 4" xfId="1011"/>
    <cellStyle name="20% - Accent3 2 2 3 4 4 2" xfId="6374"/>
    <cellStyle name="20% - Accent3 2 2 3 4 5" xfId="6371"/>
    <cellStyle name="20% - Accent3 2 2 3 5" xfId="1012"/>
    <cellStyle name="20% - Accent3 2 2 3 5 2" xfId="1013"/>
    <cellStyle name="20% - Accent3 2 2 3 5 2 2" xfId="6376"/>
    <cellStyle name="20% - Accent3 2 2 3 5 3" xfId="1014"/>
    <cellStyle name="20% - Accent3 2 2 3 5 3 2" xfId="6377"/>
    <cellStyle name="20% - Accent3 2 2 3 5 4" xfId="1015"/>
    <cellStyle name="20% - Accent3 2 2 3 5 4 2" xfId="6378"/>
    <cellStyle name="20% - Accent3 2 2 3 5 5" xfId="6375"/>
    <cellStyle name="20% - Accent3 2 2 3 6" xfId="1016"/>
    <cellStyle name="20% - Accent3 2 2 3 6 2" xfId="6379"/>
    <cellStyle name="20% - Accent3 2 2 3 7" xfId="1017"/>
    <cellStyle name="20% - Accent3 2 2 3 7 2" xfId="6380"/>
    <cellStyle name="20% - Accent3 2 2 3 8" xfId="1018"/>
    <cellStyle name="20% - Accent3 2 2 3 8 2" xfId="6381"/>
    <cellStyle name="20% - Accent3 2 2 3 9" xfId="6354"/>
    <cellStyle name="20% - Accent3 2 2 4" xfId="1019"/>
    <cellStyle name="20% - Accent3 2 2 4 2" xfId="1020"/>
    <cellStyle name="20% - Accent3 2 2 4 2 2" xfId="1021"/>
    <cellStyle name="20% - Accent3 2 2 4 2 2 2" xfId="6384"/>
    <cellStyle name="20% - Accent3 2 2 4 2 3" xfId="1022"/>
    <cellStyle name="20% - Accent3 2 2 4 2 3 2" xfId="6385"/>
    <cellStyle name="20% - Accent3 2 2 4 2 4" xfId="1023"/>
    <cellStyle name="20% - Accent3 2 2 4 2 4 2" xfId="6386"/>
    <cellStyle name="20% - Accent3 2 2 4 2 5" xfId="6383"/>
    <cellStyle name="20% - Accent3 2 2 4 3" xfId="1024"/>
    <cellStyle name="20% - Accent3 2 2 4 3 2" xfId="1025"/>
    <cellStyle name="20% - Accent3 2 2 4 3 2 2" xfId="6388"/>
    <cellStyle name="20% - Accent3 2 2 4 3 3" xfId="1026"/>
    <cellStyle name="20% - Accent3 2 2 4 3 3 2" xfId="6389"/>
    <cellStyle name="20% - Accent3 2 2 4 3 4" xfId="1027"/>
    <cellStyle name="20% - Accent3 2 2 4 3 4 2" xfId="6390"/>
    <cellStyle name="20% - Accent3 2 2 4 3 5" xfId="6387"/>
    <cellStyle name="20% - Accent3 2 2 4 4" xfId="1028"/>
    <cellStyle name="20% - Accent3 2 2 4 4 2" xfId="1029"/>
    <cellStyle name="20% - Accent3 2 2 4 4 2 2" xfId="6392"/>
    <cellStyle name="20% - Accent3 2 2 4 4 3" xfId="1030"/>
    <cellStyle name="20% - Accent3 2 2 4 4 3 2" xfId="6393"/>
    <cellStyle name="20% - Accent3 2 2 4 4 4" xfId="1031"/>
    <cellStyle name="20% - Accent3 2 2 4 4 4 2" xfId="6394"/>
    <cellStyle name="20% - Accent3 2 2 4 4 5" xfId="6391"/>
    <cellStyle name="20% - Accent3 2 2 4 5" xfId="1032"/>
    <cellStyle name="20% - Accent3 2 2 4 5 2" xfId="6395"/>
    <cellStyle name="20% - Accent3 2 2 4 6" xfId="1033"/>
    <cellStyle name="20% - Accent3 2 2 4 6 2" xfId="6396"/>
    <cellStyle name="20% - Accent3 2 2 4 7" xfId="1034"/>
    <cellStyle name="20% - Accent3 2 2 4 7 2" xfId="6397"/>
    <cellStyle name="20% - Accent3 2 2 4 8" xfId="6382"/>
    <cellStyle name="20% - Accent3 2 2 5" xfId="1035"/>
    <cellStyle name="20% - Accent3 2 2 5 2" xfId="1036"/>
    <cellStyle name="20% - Accent3 2 2 5 2 2" xfId="1037"/>
    <cellStyle name="20% - Accent3 2 2 5 2 2 2" xfId="6400"/>
    <cellStyle name="20% - Accent3 2 2 5 2 3" xfId="1038"/>
    <cellStyle name="20% - Accent3 2 2 5 2 3 2" xfId="6401"/>
    <cellStyle name="20% - Accent3 2 2 5 2 4" xfId="1039"/>
    <cellStyle name="20% - Accent3 2 2 5 2 4 2" xfId="6402"/>
    <cellStyle name="20% - Accent3 2 2 5 2 5" xfId="6399"/>
    <cellStyle name="20% - Accent3 2 2 5 3" xfId="1040"/>
    <cellStyle name="20% - Accent3 2 2 5 3 2" xfId="1041"/>
    <cellStyle name="20% - Accent3 2 2 5 3 2 2" xfId="6404"/>
    <cellStyle name="20% - Accent3 2 2 5 3 3" xfId="1042"/>
    <cellStyle name="20% - Accent3 2 2 5 3 3 2" xfId="6405"/>
    <cellStyle name="20% - Accent3 2 2 5 3 4" xfId="1043"/>
    <cellStyle name="20% - Accent3 2 2 5 3 4 2" xfId="6406"/>
    <cellStyle name="20% - Accent3 2 2 5 3 5" xfId="6403"/>
    <cellStyle name="20% - Accent3 2 2 5 4" xfId="1044"/>
    <cellStyle name="20% - Accent3 2 2 5 4 2" xfId="6407"/>
    <cellStyle name="20% - Accent3 2 2 5 5" xfId="1045"/>
    <cellStyle name="20% - Accent3 2 2 5 5 2" xfId="6408"/>
    <cellStyle name="20% - Accent3 2 2 5 6" xfId="1046"/>
    <cellStyle name="20% - Accent3 2 2 5 6 2" xfId="6409"/>
    <cellStyle name="20% - Accent3 2 2 5 7" xfId="6398"/>
    <cellStyle name="20% - Accent3 2 2 6" xfId="1047"/>
    <cellStyle name="20% - Accent3 2 2 6 2" xfId="1048"/>
    <cellStyle name="20% - Accent3 2 2 6 2 2" xfId="6411"/>
    <cellStyle name="20% - Accent3 2 2 6 3" xfId="1049"/>
    <cellStyle name="20% - Accent3 2 2 6 3 2" xfId="6412"/>
    <cellStyle name="20% - Accent3 2 2 6 4" xfId="1050"/>
    <cellStyle name="20% - Accent3 2 2 6 4 2" xfId="6413"/>
    <cellStyle name="20% - Accent3 2 2 6 5" xfId="6410"/>
    <cellStyle name="20% - Accent3 2 2 7" xfId="1051"/>
    <cellStyle name="20% - Accent3 2 2 7 2" xfId="1052"/>
    <cellStyle name="20% - Accent3 2 2 7 2 2" xfId="6415"/>
    <cellStyle name="20% - Accent3 2 2 7 3" xfId="1053"/>
    <cellStyle name="20% - Accent3 2 2 7 3 2" xfId="6416"/>
    <cellStyle name="20% - Accent3 2 2 7 4" xfId="1054"/>
    <cellStyle name="20% - Accent3 2 2 7 4 2" xfId="6417"/>
    <cellStyle name="20% - Accent3 2 2 7 5" xfId="6414"/>
    <cellStyle name="20% - Accent3 2 2 8" xfId="1055"/>
    <cellStyle name="20% - Accent3 2 2 8 2" xfId="1056"/>
    <cellStyle name="20% - Accent3 2 2 8 2 2" xfId="6419"/>
    <cellStyle name="20% - Accent3 2 2 8 3" xfId="1057"/>
    <cellStyle name="20% - Accent3 2 2 8 3 2" xfId="6420"/>
    <cellStyle name="20% - Accent3 2 2 8 4" xfId="1058"/>
    <cellStyle name="20% - Accent3 2 2 8 4 2" xfId="6421"/>
    <cellStyle name="20% - Accent3 2 2 8 5" xfId="6418"/>
    <cellStyle name="20% - Accent3 2 2 9" xfId="1059"/>
    <cellStyle name="20% - Accent3 2 2 9 2" xfId="6422"/>
    <cellStyle name="20% - Accent3 2 3" xfId="1060"/>
    <cellStyle name="20% - Accent3 2 3 10" xfId="1061"/>
    <cellStyle name="20% - Accent3 2 3 10 2" xfId="6424"/>
    <cellStyle name="20% - Accent3 2 3 11" xfId="1062"/>
    <cellStyle name="20% - Accent3 2 3 11 2" xfId="6425"/>
    <cellStyle name="20% - Accent3 2 3 12" xfId="6423"/>
    <cellStyle name="20% - Accent3 2 3 2" xfId="1063"/>
    <cellStyle name="20% - Accent3 2 3 2 10" xfId="6426"/>
    <cellStyle name="20% - Accent3 2 3 2 2" xfId="1064"/>
    <cellStyle name="20% - Accent3 2 3 2 2 2" xfId="1065"/>
    <cellStyle name="20% - Accent3 2 3 2 2 2 2" xfId="1066"/>
    <cellStyle name="20% - Accent3 2 3 2 2 2 2 2" xfId="6429"/>
    <cellStyle name="20% - Accent3 2 3 2 2 2 3" xfId="1067"/>
    <cellStyle name="20% - Accent3 2 3 2 2 2 3 2" xfId="6430"/>
    <cellStyle name="20% - Accent3 2 3 2 2 2 4" xfId="1068"/>
    <cellStyle name="20% - Accent3 2 3 2 2 2 4 2" xfId="6431"/>
    <cellStyle name="20% - Accent3 2 3 2 2 2 5" xfId="6428"/>
    <cellStyle name="20% - Accent3 2 3 2 2 3" xfId="1069"/>
    <cellStyle name="20% - Accent3 2 3 2 2 3 2" xfId="1070"/>
    <cellStyle name="20% - Accent3 2 3 2 2 3 2 2" xfId="6433"/>
    <cellStyle name="20% - Accent3 2 3 2 2 3 3" xfId="1071"/>
    <cellStyle name="20% - Accent3 2 3 2 2 3 3 2" xfId="6434"/>
    <cellStyle name="20% - Accent3 2 3 2 2 3 4" xfId="1072"/>
    <cellStyle name="20% - Accent3 2 3 2 2 3 4 2" xfId="6435"/>
    <cellStyle name="20% - Accent3 2 3 2 2 3 5" xfId="6432"/>
    <cellStyle name="20% - Accent3 2 3 2 2 4" xfId="1073"/>
    <cellStyle name="20% - Accent3 2 3 2 2 4 2" xfId="1074"/>
    <cellStyle name="20% - Accent3 2 3 2 2 4 2 2" xfId="6437"/>
    <cellStyle name="20% - Accent3 2 3 2 2 4 3" xfId="1075"/>
    <cellStyle name="20% - Accent3 2 3 2 2 4 3 2" xfId="6438"/>
    <cellStyle name="20% - Accent3 2 3 2 2 4 4" xfId="1076"/>
    <cellStyle name="20% - Accent3 2 3 2 2 4 4 2" xfId="6439"/>
    <cellStyle name="20% - Accent3 2 3 2 2 4 5" xfId="6436"/>
    <cellStyle name="20% - Accent3 2 3 2 2 5" xfId="1077"/>
    <cellStyle name="20% - Accent3 2 3 2 2 5 2" xfId="6440"/>
    <cellStyle name="20% - Accent3 2 3 2 2 6" xfId="1078"/>
    <cellStyle name="20% - Accent3 2 3 2 2 6 2" xfId="6441"/>
    <cellStyle name="20% - Accent3 2 3 2 2 7" xfId="1079"/>
    <cellStyle name="20% - Accent3 2 3 2 2 7 2" xfId="6442"/>
    <cellStyle name="20% - Accent3 2 3 2 2 8" xfId="6427"/>
    <cellStyle name="20% - Accent3 2 3 2 3" xfId="1080"/>
    <cellStyle name="20% - Accent3 2 3 2 3 2" xfId="1081"/>
    <cellStyle name="20% - Accent3 2 3 2 3 2 2" xfId="1082"/>
    <cellStyle name="20% - Accent3 2 3 2 3 2 2 2" xfId="6445"/>
    <cellStyle name="20% - Accent3 2 3 2 3 2 3" xfId="1083"/>
    <cellStyle name="20% - Accent3 2 3 2 3 2 3 2" xfId="6446"/>
    <cellStyle name="20% - Accent3 2 3 2 3 2 4" xfId="1084"/>
    <cellStyle name="20% - Accent3 2 3 2 3 2 4 2" xfId="6447"/>
    <cellStyle name="20% - Accent3 2 3 2 3 2 5" xfId="6444"/>
    <cellStyle name="20% - Accent3 2 3 2 3 3" xfId="1085"/>
    <cellStyle name="20% - Accent3 2 3 2 3 3 2" xfId="1086"/>
    <cellStyle name="20% - Accent3 2 3 2 3 3 2 2" xfId="6449"/>
    <cellStyle name="20% - Accent3 2 3 2 3 3 3" xfId="1087"/>
    <cellStyle name="20% - Accent3 2 3 2 3 3 3 2" xfId="6450"/>
    <cellStyle name="20% - Accent3 2 3 2 3 3 4" xfId="1088"/>
    <cellStyle name="20% - Accent3 2 3 2 3 3 4 2" xfId="6451"/>
    <cellStyle name="20% - Accent3 2 3 2 3 3 5" xfId="6448"/>
    <cellStyle name="20% - Accent3 2 3 2 3 4" xfId="1089"/>
    <cellStyle name="20% - Accent3 2 3 2 3 4 2" xfId="6452"/>
    <cellStyle name="20% - Accent3 2 3 2 3 5" xfId="1090"/>
    <cellStyle name="20% - Accent3 2 3 2 3 5 2" xfId="6453"/>
    <cellStyle name="20% - Accent3 2 3 2 3 6" xfId="1091"/>
    <cellStyle name="20% - Accent3 2 3 2 3 6 2" xfId="6454"/>
    <cellStyle name="20% - Accent3 2 3 2 3 7" xfId="6443"/>
    <cellStyle name="20% - Accent3 2 3 2 4" xfId="1092"/>
    <cellStyle name="20% - Accent3 2 3 2 4 2" xfId="1093"/>
    <cellStyle name="20% - Accent3 2 3 2 4 2 2" xfId="6456"/>
    <cellStyle name="20% - Accent3 2 3 2 4 3" xfId="1094"/>
    <cellStyle name="20% - Accent3 2 3 2 4 3 2" xfId="6457"/>
    <cellStyle name="20% - Accent3 2 3 2 4 4" xfId="1095"/>
    <cellStyle name="20% - Accent3 2 3 2 4 4 2" xfId="6458"/>
    <cellStyle name="20% - Accent3 2 3 2 4 5" xfId="6455"/>
    <cellStyle name="20% - Accent3 2 3 2 5" xfId="1096"/>
    <cellStyle name="20% - Accent3 2 3 2 5 2" xfId="1097"/>
    <cellStyle name="20% - Accent3 2 3 2 5 2 2" xfId="6460"/>
    <cellStyle name="20% - Accent3 2 3 2 5 3" xfId="1098"/>
    <cellStyle name="20% - Accent3 2 3 2 5 3 2" xfId="6461"/>
    <cellStyle name="20% - Accent3 2 3 2 5 4" xfId="1099"/>
    <cellStyle name="20% - Accent3 2 3 2 5 4 2" xfId="6462"/>
    <cellStyle name="20% - Accent3 2 3 2 5 5" xfId="6459"/>
    <cellStyle name="20% - Accent3 2 3 2 6" xfId="1100"/>
    <cellStyle name="20% - Accent3 2 3 2 6 2" xfId="1101"/>
    <cellStyle name="20% - Accent3 2 3 2 6 2 2" xfId="6464"/>
    <cellStyle name="20% - Accent3 2 3 2 6 3" xfId="1102"/>
    <cellStyle name="20% - Accent3 2 3 2 6 3 2" xfId="6465"/>
    <cellStyle name="20% - Accent3 2 3 2 6 4" xfId="1103"/>
    <cellStyle name="20% - Accent3 2 3 2 6 4 2" xfId="6466"/>
    <cellStyle name="20% - Accent3 2 3 2 6 5" xfId="6463"/>
    <cellStyle name="20% - Accent3 2 3 2 7" xfId="1104"/>
    <cellStyle name="20% - Accent3 2 3 2 7 2" xfId="6467"/>
    <cellStyle name="20% - Accent3 2 3 2 8" xfId="1105"/>
    <cellStyle name="20% - Accent3 2 3 2 8 2" xfId="6468"/>
    <cellStyle name="20% - Accent3 2 3 2 9" xfId="1106"/>
    <cellStyle name="20% - Accent3 2 3 2 9 2" xfId="6469"/>
    <cellStyle name="20% - Accent3 2 3 3" xfId="1107"/>
    <cellStyle name="20% - Accent3 2 3 3 2" xfId="1108"/>
    <cellStyle name="20% - Accent3 2 3 3 2 2" xfId="1109"/>
    <cellStyle name="20% - Accent3 2 3 3 2 2 2" xfId="1110"/>
    <cellStyle name="20% - Accent3 2 3 3 2 2 2 2" xfId="6473"/>
    <cellStyle name="20% - Accent3 2 3 3 2 2 3" xfId="1111"/>
    <cellStyle name="20% - Accent3 2 3 3 2 2 3 2" xfId="6474"/>
    <cellStyle name="20% - Accent3 2 3 3 2 2 4" xfId="1112"/>
    <cellStyle name="20% - Accent3 2 3 3 2 2 4 2" xfId="6475"/>
    <cellStyle name="20% - Accent3 2 3 3 2 2 5" xfId="6472"/>
    <cellStyle name="20% - Accent3 2 3 3 2 3" xfId="1113"/>
    <cellStyle name="20% - Accent3 2 3 3 2 3 2" xfId="1114"/>
    <cellStyle name="20% - Accent3 2 3 3 2 3 2 2" xfId="6477"/>
    <cellStyle name="20% - Accent3 2 3 3 2 3 3" xfId="1115"/>
    <cellStyle name="20% - Accent3 2 3 3 2 3 3 2" xfId="6478"/>
    <cellStyle name="20% - Accent3 2 3 3 2 3 4" xfId="1116"/>
    <cellStyle name="20% - Accent3 2 3 3 2 3 4 2" xfId="6479"/>
    <cellStyle name="20% - Accent3 2 3 3 2 3 5" xfId="6476"/>
    <cellStyle name="20% - Accent3 2 3 3 2 4" xfId="1117"/>
    <cellStyle name="20% - Accent3 2 3 3 2 4 2" xfId="6480"/>
    <cellStyle name="20% - Accent3 2 3 3 2 5" xfId="1118"/>
    <cellStyle name="20% - Accent3 2 3 3 2 5 2" xfId="6481"/>
    <cellStyle name="20% - Accent3 2 3 3 2 6" xfId="1119"/>
    <cellStyle name="20% - Accent3 2 3 3 2 6 2" xfId="6482"/>
    <cellStyle name="20% - Accent3 2 3 3 2 7" xfId="6471"/>
    <cellStyle name="20% - Accent3 2 3 3 3" xfId="1120"/>
    <cellStyle name="20% - Accent3 2 3 3 3 2" xfId="1121"/>
    <cellStyle name="20% - Accent3 2 3 3 3 2 2" xfId="6484"/>
    <cellStyle name="20% - Accent3 2 3 3 3 3" xfId="1122"/>
    <cellStyle name="20% - Accent3 2 3 3 3 3 2" xfId="6485"/>
    <cellStyle name="20% - Accent3 2 3 3 3 4" xfId="1123"/>
    <cellStyle name="20% - Accent3 2 3 3 3 4 2" xfId="6486"/>
    <cellStyle name="20% - Accent3 2 3 3 3 5" xfId="6483"/>
    <cellStyle name="20% - Accent3 2 3 3 4" xfId="1124"/>
    <cellStyle name="20% - Accent3 2 3 3 4 2" xfId="1125"/>
    <cellStyle name="20% - Accent3 2 3 3 4 2 2" xfId="6488"/>
    <cellStyle name="20% - Accent3 2 3 3 4 3" xfId="1126"/>
    <cellStyle name="20% - Accent3 2 3 3 4 3 2" xfId="6489"/>
    <cellStyle name="20% - Accent3 2 3 3 4 4" xfId="1127"/>
    <cellStyle name="20% - Accent3 2 3 3 4 4 2" xfId="6490"/>
    <cellStyle name="20% - Accent3 2 3 3 4 5" xfId="6487"/>
    <cellStyle name="20% - Accent3 2 3 3 5" xfId="1128"/>
    <cellStyle name="20% - Accent3 2 3 3 5 2" xfId="1129"/>
    <cellStyle name="20% - Accent3 2 3 3 5 2 2" xfId="6492"/>
    <cellStyle name="20% - Accent3 2 3 3 5 3" xfId="1130"/>
    <cellStyle name="20% - Accent3 2 3 3 5 3 2" xfId="6493"/>
    <cellStyle name="20% - Accent3 2 3 3 5 4" xfId="1131"/>
    <cellStyle name="20% - Accent3 2 3 3 5 4 2" xfId="6494"/>
    <cellStyle name="20% - Accent3 2 3 3 5 5" xfId="6491"/>
    <cellStyle name="20% - Accent3 2 3 3 6" xfId="1132"/>
    <cellStyle name="20% - Accent3 2 3 3 6 2" xfId="6495"/>
    <cellStyle name="20% - Accent3 2 3 3 7" xfId="1133"/>
    <cellStyle name="20% - Accent3 2 3 3 7 2" xfId="6496"/>
    <cellStyle name="20% - Accent3 2 3 3 8" xfId="1134"/>
    <cellStyle name="20% - Accent3 2 3 3 8 2" xfId="6497"/>
    <cellStyle name="20% - Accent3 2 3 3 9" xfId="6470"/>
    <cellStyle name="20% - Accent3 2 3 4" xfId="1135"/>
    <cellStyle name="20% - Accent3 2 3 4 2" xfId="1136"/>
    <cellStyle name="20% - Accent3 2 3 4 2 2" xfId="1137"/>
    <cellStyle name="20% - Accent3 2 3 4 2 2 2" xfId="6500"/>
    <cellStyle name="20% - Accent3 2 3 4 2 3" xfId="1138"/>
    <cellStyle name="20% - Accent3 2 3 4 2 3 2" xfId="6501"/>
    <cellStyle name="20% - Accent3 2 3 4 2 4" xfId="1139"/>
    <cellStyle name="20% - Accent3 2 3 4 2 4 2" xfId="6502"/>
    <cellStyle name="20% - Accent3 2 3 4 2 5" xfId="6499"/>
    <cellStyle name="20% - Accent3 2 3 4 3" xfId="1140"/>
    <cellStyle name="20% - Accent3 2 3 4 3 2" xfId="1141"/>
    <cellStyle name="20% - Accent3 2 3 4 3 2 2" xfId="6504"/>
    <cellStyle name="20% - Accent3 2 3 4 3 3" xfId="1142"/>
    <cellStyle name="20% - Accent3 2 3 4 3 3 2" xfId="6505"/>
    <cellStyle name="20% - Accent3 2 3 4 3 4" xfId="1143"/>
    <cellStyle name="20% - Accent3 2 3 4 3 4 2" xfId="6506"/>
    <cellStyle name="20% - Accent3 2 3 4 3 5" xfId="6503"/>
    <cellStyle name="20% - Accent3 2 3 4 4" xfId="1144"/>
    <cellStyle name="20% - Accent3 2 3 4 4 2" xfId="1145"/>
    <cellStyle name="20% - Accent3 2 3 4 4 2 2" xfId="6508"/>
    <cellStyle name="20% - Accent3 2 3 4 4 3" xfId="1146"/>
    <cellStyle name="20% - Accent3 2 3 4 4 3 2" xfId="6509"/>
    <cellStyle name="20% - Accent3 2 3 4 4 4" xfId="1147"/>
    <cellStyle name="20% - Accent3 2 3 4 4 4 2" xfId="6510"/>
    <cellStyle name="20% - Accent3 2 3 4 4 5" xfId="6507"/>
    <cellStyle name="20% - Accent3 2 3 4 5" xfId="1148"/>
    <cellStyle name="20% - Accent3 2 3 4 5 2" xfId="6511"/>
    <cellStyle name="20% - Accent3 2 3 4 6" xfId="1149"/>
    <cellStyle name="20% - Accent3 2 3 4 6 2" xfId="6512"/>
    <cellStyle name="20% - Accent3 2 3 4 7" xfId="1150"/>
    <cellStyle name="20% - Accent3 2 3 4 7 2" xfId="6513"/>
    <cellStyle name="20% - Accent3 2 3 4 8" xfId="6498"/>
    <cellStyle name="20% - Accent3 2 3 5" xfId="1151"/>
    <cellStyle name="20% - Accent3 2 3 5 2" xfId="1152"/>
    <cellStyle name="20% - Accent3 2 3 5 2 2" xfId="1153"/>
    <cellStyle name="20% - Accent3 2 3 5 2 2 2" xfId="6516"/>
    <cellStyle name="20% - Accent3 2 3 5 2 3" xfId="1154"/>
    <cellStyle name="20% - Accent3 2 3 5 2 3 2" xfId="6517"/>
    <cellStyle name="20% - Accent3 2 3 5 2 4" xfId="1155"/>
    <cellStyle name="20% - Accent3 2 3 5 2 4 2" xfId="6518"/>
    <cellStyle name="20% - Accent3 2 3 5 2 5" xfId="6515"/>
    <cellStyle name="20% - Accent3 2 3 5 3" xfId="1156"/>
    <cellStyle name="20% - Accent3 2 3 5 3 2" xfId="1157"/>
    <cellStyle name="20% - Accent3 2 3 5 3 2 2" xfId="6520"/>
    <cellStyle name="20% - Accent3 2 3 5 3 3" xfId="1158"/>
    <cellStyle name="20% - Accent3 2 3 5 3 3 2" xfId="6521"/>
    <cellStyle name="20% - Accent3 2 3 5 3 4" xfId="1159"/>
    <cellStyle name="20% - Accent3 2 3 5 3 4 2" xfId="6522"/>
    <cellStyle name="20% - Accent3 2 3 5 3 5" xfId="6519"/>
    <cellStyle name="20% - Accent3 2 3 5 4" xfId="1160"/>
    <cellStyle name="20% - Accent3 2 3 5 4 2" xfId="6523"/>
    <cellStyle name="20% - Accent3 2 3 5 5" xfId="1161"/>
    <cellStyle name="20% - Accent3 2 3 5 5 2" xfId="6524"/>
    <cellStyle name="20% - Accent3 2 3 5 6" xfId="1162"/>
    <cellStyle name="20% - Accent3 2 3 5 6 2" xfId="6525"/>
    <cellStyle name="20% - Accent3 2 3 5 7" xfId="6514"/>
    <cellStyle name="20% - Accent3 2 3 6" xfId="1163"/>
    <cellStyle name="20% - Accent3 2 3 6 2" xfId="1164"/>
    <cellStyle name="20% - Accent3 2 3 6 2 2" xfId="6527"/>
    <cellStyle name="20% - Accent3 2 3 6 3" xfId="1165"/>
    <cellStyle name="20% - Accent3 2 3 6 3 2" xfId="6528"/>
    <cellStyle name="20% - Accent3 2 3 6 4" xfId="1166"/>
    <cellStyle name="20% - Accent3 2 3 6 4 2" xfId="6529"/>
    <cellStyle name="20% - Accent3 2 3 6 5" xfId="6526"/>
    <cellStyle name="20% - Accent3 2 3 7" xfId="1167"/>
    <cellStyle name="20% - Accent3 2 3 7 2" xfId="1168"/>
    <cellStyle name="20% - Accent3 2 3 7 2 2" xfId="6531"/>
    <cellStyle name="20% - Accent3 2 3 7 3" xfId="1169"/>
    <cellStyle name="20% - Accent3 2 3 7 3 2" xfId="6532"/>
    <cellStyle name="20% - Accent3 2 3 7 4" xfId="1170"/>
    <cellStyle name="20% - Accent3 2 3 7 4 2" xfId="6533"/>
    <cellStyle name="20% - Accent3 2 3 7 5" xfId="6530"/>
    <cellStyle name="20% - Accent3 2 3 8" xfId="1171"/>
    <cellStyle name="20% - Accent3 2 3 8 2" xfId="1172"/>
    <cellStyle name="20% - Accent3 2 3 8 2 2" xfId="6535"/>
    <cellStyle name="20% - Accent3 2 3 8 3" xfId="1173"/>
    <cellStyle name="20% - Accent3 2 3 8 3 2" xfId="6536"/>
    <cellStyle name="20% - Accent3 2 3 8 4" xfId="1174"/>
    <cellStyle name="20% - Accent3 2 3 8 4 2" xfId="6537"/>
    <cellStyle name="20% - Accent3 2 3 8 5" xfId="6534"/>
    <cellStyle name="20% - Accent3 2 3 9" xfId="1175"/>
    <cellStyle name="20% - Accent3 2 3 9 2" xfId="6538"/>
    <cellStyle name="20% - Accent3 2 4" xfId="1176"/>
    <cellStyle name="20% - Accent3 2 4 10" xfId="1177"/>
    <cellStyle name="20% - Accent3 2 4 10 2" xfId="6540"/>
    <cellStyle name="20% - Accent3 2 4 11" xfId="1178"/>
    <cellStyle name="20% - Accent3 2 4 11 2" xfId="6541"/>
    <cellStyle name="20% - Accent3 2 4 12" xfId="6539"/>
    <cellStyle name="20% - Accent3 2 4 2" xfId="1179"/>
    <cellStyle name="20% - Accent3 2 4 2 10" xfId="6542"/>
    <cellStyle name="20% - Accent3 2 4 2 2" xfId="1180"/>
    <cellStyle name="20% - Accent3 2 4 2 2 2" xfId="1181"/>
    <cellStyle name="20% - Accent3 2 4 2 2 2 2" xfId="1182"/>
    <cellStyle name="20% - Accent3 2 4 2 2 2 2 2" xfId="6545"/>
    <cellStyle name="20% - Accent3 2 4 2 2 2 3" xfId="1183"/>
    <cellStyle name="20% - Accent3 2 4 2 2 2 3 2" xfId="6546"/>
    <cellStyle name="20% - Accent3 2 4 2 2 2 4" xfId="1184"/>
    <cellStyle name="20% - Accent3 2 4 2 2 2 4 2" xfId="6547"/>
    <cellStyle name="20% - Accent3 2 4 2 2 2 5" xfId="6544"/>
    <cellStyle name="20% - Accent3 2 4 2 2 3" xfId="1185"/>
    <cellStyle name="20% - Accent3 2 4 2 2 3 2" xfId="1186"/>
    <cellStyle name="20% - Accent3 2 4 2 2 3 2 2" xfId="6549"/>
    <cellStyle name="20% - Accent3 2 4 2 2 3 3" xfId="1187"/>
    <cellStyle name="20% - Accent3 2 4 2 2 3 3 2" xfId="6550"/>
    <cellStyle name="20% - Accent3 2 4 2 2 3 4" xfId="1188"/>
    <cellStyle name="20% - Accent3 2 4 2 2 3 4 2" xfId="6551"/>
    <cellStyle name="20% - Accent3 2 4 2 2 3 5" xfId="6548"/>
    <cellStyle name="20% - Accent3 2 4 2 2 4" xfId="1189"/>
    <cellStyle name="20% - Accent3 2 4 2 2 4 2" xfId="1190"/>
    <cellStyle name="20% - Accent3 2 4 2 2 4 2 2" xfId="6553"/>
    <cellStyle name="20% - Accent3 2 4 2 2 4 3" xfId="1191"/>
    <cellStyle name="20% - Accent3 2 4 2 2 4 3 2" xfId="6554"/>
    <cellStyle name="20% - Accent3 2 4 2 2 4 4" xfId="1192"/>
    <cellStyle name="20% - Accent3 2 4 2 2 4 4 2" xfId="6555"/>
    <cellStyle name="20% - Accent3 2 4 2 2 4 5" xfId="6552"/>
    <cellStyle name="20% - Accent3 2 4 2 2 5" xfId="1193"/>
    <cellStyle name="20% - Accent3 2 4 2 2 5 2" xfId="6556"/>
    <cellStyle name="20% - Accent3 2 4 2 2 6" xfId="1194"/>
    <cellStyle name="20% - Accent3 2 4 2 2 6 2" xfId="6557"/>
    <cellStyle name="20% - Accent3 2 4 2 2 7" xfId="1195"/>
    <cellStyle name="20% - Accent3 2 4 2 2 7 2" xfId="6558"/>
    <cellStyle name="20% - Accent3 2 4 2 2 8" xfId="6543"/>
    <cellStyle name="20% - Accent3 2 4 2 3" xfId="1196"/>
    <cellStyle name="20% - Accent3 2 4 2 3 2" xfId="1197"/>
    <cellStyle name="20% - Accent3 2 4 2 3 2 2" xfId="1198"/>
    <cellStyle name="20% - Accent3 2 4 2 3 2 2 2" xfId="6561"/>
    <cellStyle name="20% - Accent3 2 4 2 3 2 3" xfId="1199"/>
    <cellStyle name="20% - Accent3 2 4 2 3 2 3 2" xfId="6562"/>
    <cellStyle name="20% - Accent3 2 4 2 3 2 4" xfId="1200"/>
    <cellStyle name="20% - Accent3 2 4 2 3 2 4 2" xfId="6563"/>
    <cellStyle name="20% - Accent3 2 4 2 3 2 5" xfId="6560"/>
    <cellStyle name="20% - Accent3 2 4 2 3 3" xfId="1201"/>
    <cellStyle name="20% - Accent3 2 4 2 3 3 2" xfId="1202"/>
    <cellStyle name="20% - Accent3 2 4 2 3 3 2 2" xfId="6565"/>
    <cellStyle name="20% - Accent3 2 4 2 3 3 3" xfId="1203"/>
    <cellStyle name="20% - Accent3 2 4 2 3 3 3 2" xfId="6566"/>
    <cellStyle name="20% - Accent3 2 4 2 3 3 4" xfId="1204"/>
    <cellStyle name="20% - Accent3 2 4 2 3 3 4 2" xfId="6567"/>
    <cellStyle name="20% - Accent3 2 4 2 3 3 5" xfId="6564"/>
    <cellStyle name="20% - Accent3 2 4 2 3 4" xfId="1205"/>
    <cellStyle name="20% - Accent3 2 4 2 3 4 2" xfId="6568"/>
    <cellStyle name="20% - Accent3 2 4 2 3 5" xfId="1206"/>
    <cellStyle name="20% - Accent3 2 4 2 3 5 2" xfId="6569"/>
    <cellStyle name="20% - Accent3 2 4 2 3 6" xfId="1207"/>
    <cellStyle name="20% - Accent3 2 4 2 3 6 2" xfId="6570"/>
    <cellStyle name="20% - Accent3 2 4 2 3 7" xfId="6559"/>
    <cellStyle name="20% - Accent3 2 4 2 4" xfId="1208"/>
    <cellStyle name="20% - Accent3 2 4 2 4 2" xfId="1209"/>
    <cellStyle name="20% - Accent3 2 4 2 4 2 2" xfId="6572"/>
    <cellStyle name="20% - Accent3 2 4 2 4 3" xfId="1210"/>
    <cellStyle name="20% - Accent3 2 4 2 4 3 2" xfId="6573"/>
    <cellStyle name="20% - Accent3 2 4 2 4 4" xfId="1211"/>
    <cellStyle name="20% - Accent3 2 4 2 4 4 2" xfId="6574"/>
    <cellStyle name="20% - Accent3 2 4 2 4 5" xfId="6571"/>
    <cellStyle name="20% - Accent3 2 4 2 5" xfId="1212"/>
    <cellStyle name="20% - Accent3 2 4 2 5 2" xfId="1213"/>
    <cellStyle name="20% - Accent3 2 4 2 5 2 2" xfId="6576"/>
    <cellStyle name="20% - Accent3 2 4 2 5 3" xfId="1214"/>
    <cellStyle name="20% - Accent3 2 4 2 5 3 2" xfId="6577"/>
    <cellStyle name="20% - Accent3 2 4 2 5 4" xfId="1215"/>
    <cellStyle name="20% - Accent3 2 4 2 5 4 2" xfId="6578"/>
    <cellStyle name="20% - Accent3 2 4 2 5 5" xfId="6575"/>
    <cellStyle name="20% - Accent3 2 4 2 6" xfId="1216"/>
    <cellStyle name="20% - Accent3 2 4 2 6 2" xfId="1217"/>
    <cellStyle name="20% - Accent3 2 4 2 6 2 2" xfId="6580"/>
    <cellStyle name="20% - Accent3 2 4 2 6 3" xfId="1218"/>
    <cellStyle name="20% - Accent3 2 4 2 6 3 2" xfId="6581"/>
    <cellStyle name="20% - Accent3 2 4 2 6 4" xfId="1219"/>
    <cellStyle name="20% - Accent3 2 4 2 6 4 2" xfId="6582"/>
    <cellStyle name="20% - Accent3 2 4 2 6 5" xfId="6579"/>
    <cellStyle name="20% - Accent3 2 4 2 7" xfId="1220"/>
    <cellStyle name="20% - Accent3 2 4 2 7 2" xfId="6583"/>
    <cellStyle name="20% - Accent3 2 4 2 8" xfId="1221"/>
    <cellStyle name="20% - Accent3 2 4 2 8 2" xfId="6584"/>
    <cellStyle name="20% - Accent3 2 4 2 9" xfId="1222"/>
    <cellStyle name="20% - Accent3 2 4 2 9 2" xfId="6585"/>
    <cellStyle name="20% - Accent3 2 4 3" xfId="1223"/>
    <cellStyle name="20% - Accent3 2 4 3 2" xfId="1224"/>
    <cellStyle name="20% - Accent3 2 4 3 2 2" xfId="1225"/>
    <cellStyle name="20% - Accent3 2 4 3 2 2 2" xfId="1226"/>
    <cellStyle name="20% - Accent3 2 4 3 2 2 2 2" xfId="6589"/>
    <cellStyle name="20% - Accent3 2 4 3 2 2 3" xfId="1227"/>
    <cellStyle name="20% - Accent3 2 4 3 2 2 3 2" xfId="6590"/>
    <cellStyle name="20% - Accent3 2 4 3 2 2 4" xfId="1228"/>
    <cellStyle name="20% - Accent3 2 4 3 2 2 4 2" xfId="6591"/>
    <cellStyle name="20% - Accent3 2 4 3 2 2 5" xfId="6588"/>
    <cellStyle name="20% - Accent3 2 4 3 2 3" xfId="1229"/>
    <cellStyle name="20% - Accent3 2 4 3 2 3 2" xfId="1230"/>
    <cellStyle name="20% - Accent3 2 4 3 2 3 2 2" xfId="6593"/>
    <cellStyle name="20% - Accent3 2 4 3 2 3 3" xfId="1231"/>
    <cellStyle name="20% - Accent3 2 4 3 2 3 3 2" xfId="6594"/>
    <cellStyle name="20% - Accent3 2 4 3 2 3 4" xfId="1232"/>
    <cellStyle name="20% - Accent3 2 4 3 2 3 4 2" xfId="6595"/>
    <cellStyle name="20% - Accent3 2 4 3 2 3 5" xfId="6592"/>
    <cellStyle name="20% - Accent3 2 4 3 2 4" xfId="1233"/>
    <cellStyle name="20% - Accent3 2 4 3 2 4 2" xfId="6596"/>
    <cellStyle name="20% - Accent3 2 4 3 2 5" xfId="1234"/>
    <cellStyle name="20% - Accent3 2 4 3 2 5 2" xfId="6597"/>
    <cellStyle name="20% - Accent3 2 4 3 2 6" xfId="1235"/>
    <cellStyle name="20% - Accent3 2 4 3 2 6 2" xfId="6598"/>
    <cellStyle name="20% - Accent3 2 4 3 2 7" xfId="6587"/>
    <cellStyle name="20% - Accent3 2 4 3 3" xfId="1236"/>
    <cellStyle name="20% - Accent3 2 4 3 3 2" xfId="1237"/>
    <cellStyle name="20% - Accent3 2 4 3 3 2 2" xfId="6600"/>
    <cellStyle name="20% - Accent3 2 4 3 3 3" xfId="1238"/>
    <cellStyle name="20% - Accent3 2 4 3 3 3 2" xfId="6601"/>
    <cellStyle name="20% - Accent3 2 4 3 3 4" xfId="1239"/>
    <cellStyle name="20% - Accent3 2 4 3 3 4 2" xfId="6602"/>
    <cellStyle name="20% - Accent3 2 4 3 3 5" xfId="6599"/>
    <cellStyle name="20% - Accent3 2 4 3 4" xfId="1240"/>
    <cellStyle name="20% - Accent3 2 4 3 4 2" xfId="1241"/>
    <cellStyle name="20% - Accent3 2 4 3 4 2 2" xfId="6604"/>
    <cellStyle name="20% - Accent3 2 4 3 4 3" xfId="1242"/>
    <cellStyle name="20% - Accent3 2 4 3 4 3 2" xfId="6605"/>
    <cellStyle name="20% - Accent3 2 4 3 4 4" xfId="1243"/>
    <cellStyle name="20% - Accent3 2 4 3 4 4 2" xfId="6606"/>
    <cellStyle name="20% - Accent3 2 4 3 4 5" xfId="6603"/>
    <cellStyle name="20% - Accent3 2 4 3 5" xfId="1244"/>
    <cellStyle name="20% - Accent3 2 4 3 5 2" xfId="1245"/>
    <cellStyle name="20% - Accent3 2 4 3 5 2 2" xfId="6608"/>
    <cellStyle name="20% - Accent3 2 4 3 5 3" xfId="1246"/>
    <cellStyle name="20% - Accent3 2 4 3 5 3 2" xfId="6609"/>
    <cellStyle name="20% - Accent3 2 4 3 5 4" xfId="1247"/>
    <cellStyle name="20% - Accent3 2 4 3 5 4 2" xfId="6610"/>
    <cellStyle name="20% - Accent3 2 4 3 5 5" xfId="6607"/>
    <cellStyle name="20% - Accent3 2 4 3 6" xfId="1248"/>
    <cellStyle name="20% - Accent3 2 4 3 6 2" xfId="6611"/>
    <cellStyle name="20% - Accent3 2 4 3 7" xfId="1249"/>
    <cellStyle name="20% - Accent3 2 4 3 7 2" xfId="6612"/>
    <cellStyle name="20% - Accent3 2 4 3 8" xfId="1250"/>
    <cellStyle name="20% - Accent3 2 4 3 8 2" xfId="6613"/>
    <cellStyle name="20% - Accent3 2 4 3 9" xfId="6586"/>
    <cellStyle name="20% - Accent3 2 4 4" xfId="1251"/>
    <cellStyle name="20% - Accent3 2 4 4 2" xfId="1252"/>
    <cellStyle name="20% - Accent3 2 4 4 2 2" xfId="1253"/>
    <cellStyle name="20% - Accent3 2 4 4 2 2 2" xfId="6616"/>
    <cellStyle name="20% - Accent3 2 4 4 2 3" xfId="1254"/>
    <cellStyle name="20% - Accent3 2 4 4 2 3 2" xfId="6617"/>
    <cellStyle name="20% - Accent3 2 4 4 2 4" xfId="1255"/>
    <cellStyle name="20% - Accent3 2 4 4 2 4 2" xfId="6618"/>
    <cellStyle name="20% - Accent3 2 4 4 2 5" xfId="6615"/>
    <cellStyle name="20% - Accent3 2 4 4 3" xfId="1256"/>
    <cellStyle name="20% - Accent3 2 4 4 3 2" xfId="1257"/>
    <cellStyle name="20% - Accent3 2 4 4 3 2 2" xfId="6620"/>
    <cellStyle name="20% - Accent3 2 4 4 3 3" xfId="1258"/>
    <cellStyle name="20% - Accent3 2 4 4 3 3 2" xfId="6621"/>
    <cellStyle name="20% - Accent3 2 4 4 3 4" xfId="1259"/>
    <cellStyle name="20% - Accent3 2 4 4 3 4 2" xfId="6622"/>
    <cellStyle name="20% - Accent3 2 4 4 3 5" xfId="6619"/>
    <cellStyle name="20% - Accent3 2 4 4 4" xfId="1260"/>
    <cellStyle name="20% - Accent3 2 4 4 4 2" xfId="1261"/>
    <cellStyle name="20% - Accent3 2 4 4 4 2 2" xfId="6624"/>
    <cellStyle name="20% - Accent3 2 4 4 4 3" xfId="1262"/>
    <cellStyle name="20% - Accent3 2 4 4 4 3 2" xfId="6625"/>
    <cellStyle name="20% - Accent3 2 4 4 4 4" xfId="1263"/>
    <cellStyle name="20% - Accent3 2 4 4 4 4 2" xfId="6626"/>
    <cellStyle name="20% - Accent3 2 4 4 4 5" xfId="6623"/>
    <cellStyle name="20% - Accent3 2 4 4 5" xfId="1264"/>
    <cellStyle name="20% - Accent3 2 4 4 5 2" xfId="6627"/>
    <cellStyle name="20% - Accent3 2 4 4 6" xfId="1265"/>
    <cellStyle name="20% - Accent3 2 4 4 6 2" xfId="6628"/>
    <cellStyle name="20% - Accent3 2 4 4 7" xfId="1266"/>
    <cellStyle name="20% - Accent3 2 4 4 7 2" xfId="6629"/>
    <cellStyle name="20% - Accent3 2 4 4 8" xfId="6614"/>
    <cellStyle name="20% - Accent3 2 4 5" xfId="1267"/>
    <cellStyle name="20% - Accent3 2 4 5 2" xfId="1268"/>
    <cellStyle name="20% - Accent3 2 4 5 2 2" xfId="1269"/>
    <cellStyle name="20% - Accent3 2 4 5 2 2 2" xfId="6632"/>
    <cellStyle name="20% - Accent3 2 4 5 2 3" xfId="1270"/>
    <cellStyle name="20% - Accent3 2 4 5 2 3 2" xfId="6633"/>
    <cellStyle name="20% - Accent3 2 4 5 2 4" xfId="1271"/>
    <cellStyle name="20% - Accent3 2 4 5 2 4 2" xfId="6634"/>
    <cellStyle name="20% - Accent3 2 4 5 2 5" xfId="6631"/>
    <cellStyle name="20% - Accent3 2 4 5 3" xfId="1272"/>
    <cellStyle name="20% - Accent3 2 4 5 3 2" xfId="1273"/>
    <cellStyle name="20% - Accent3 2 4 5 3 2 2" xfId="6636"/>
    <cellStyle name="20% - Accent3 2 4 5 3 3" xfId="1274"/>
    <cellStyle name="20% - Accent3 2 4 5 3 3 2" xfId="6637"/>
    <cellStyle name="20% - Accent3 2 4 5 3 4" xfId="1275"/>
    <cellStyle name="20% - Accent3 2 4 5 3 4 2" xfId="6638"/>
    <cellStyle name="20% - Accent3 2 4 5 3 5" xfId="6635"/>
    <cellStyle name="20% - Accent3 2 4 5 4" xfId="1276"/>
    <cellStyle name="20% - Accent3 2 4 5 4 2" xfId="6639"/>
    <cellStyle name="20% - Accent3 2 4 5 5" xfId="1277"/>
    <cellStyle name="20% - Accent3 2 4 5 5 2" xfId="6640"/>
    <cellStyle name="20% - Accent3 2 4 5 6" xfId="1278"/>
    <cellStyle name="20% - Accent3 2 4 5 6 2" xfId="6641"/>
    <cellStyle name="20% - Accent3 2 4 5 7" xfId="6630"/>
    <cellStyle name="20% - Accent3 2 4 6" xfId="1279"/>
    <cellStyle name="20% - Accent3 2 4 6 2" xfId="1280"/>
    <cellStyle name="20% - Accent3 2 4 6 2 2" xfId="6643"/>
    <cellStyle name="20% - Accent3 2 4 6 3" xfId="1281"/>
    <cellStyle name="20% - Accent3 2 4 6 3 2" xfId="6644"/>
    <cellStyle name="20% - Accent3 2 4 6 4" xfId="1282"/>
    <cellStyle name="20% - Accent3 2 4 6 4 2" xfId="6645"/>
    <cellStyle name="20% - Accent3 2 4 6 5" xfId="6642"/>
    <cellStyle name="20% - Accent3 2 4 7" xfId="1283"/>
    <cellStyle name="20% - Accent3 2 4 7 2" xfId="1284"/>
    <cellStyle name="20% - Accent3 2 4 7 2 2" xfId="6647"/>
    <cellStyle name="20% - Accent3 2 4 7 3" xfId="1285"/>
    <cellStyle name="20% - Accent3 2 4 7 3 2" xfId="6648"/>
    <cellStyle name="20% - Accent3 2 4 7 4" xfId="1286"/>
    <cellStyle name="20% - Accent3 2 4 7 4 2" xfId="6649"/>
    <cellStyle name="20% - Accent3 2 4 7 5" xfId="6646"/>
    <cellStyle name="20% - Accent3 2 4 8" xfId="1287"/>
    <cellStyle name="20% - Accent3 2 4 8 2" xfId="1288"/>
    <cellStyle name="20% - Accent3 2 4 8 2 2" xfId="6651"/>
    <cellStyle name="20% - Accent3 2 4 8 3" xfId="1289"/>
    <cellStyle name="20% - Accent3 2 4 8 3 2" xfId="6652"/>
    <cellStyle name="20% - Accent3 2 4 8 4" xfId="1290"/>
    <cellStyle name="20% - Accent3 2 4 8 4 2" xfId="6653"/>
    <cellStyle name="20% - Accent3 2 4 8 5" xfId="6650"/>
    <cellStyle name="20% - Accent3 2 4 9" xfId="1291"/>
    <cellStyle name="20% - Accent3 2 4 9 2" xfId="6654"/>
    <cellStyle name="20% - Accent3 2 5" xfId="1292"/>
    <cellStyle name="20% - Accent3 2 5 10" xfId="6655"/>
    <cellStyle name="20% - Accent3 2 5 2" xfId="1293"/>
    <cellStyle name="20% - Accent3 2 5 2 2" xfId="1294"/>
    <cellStyle name="20% - Accent3 2 5 2 2 2" xfId="1295"/>
    <cellStyle name="20% - Accent3 2 5 2 2 2 2" xfId="6658"/>
    <cellStyle name="20% - Accent3 2 5 2 2 3" xfId="1296"/>
    <cellStyle name="20% - Accent3 2 5 2 2 3 2" xfId="6659"/>
    <cellStyle name="20% - Accent3 2 5 2 2 4" xfId="1297"/>
    <cellStyle name="20% - Accent3 2 5 2 2 4 2" xfId="6660"/>
    <cellStyle name="20% - Accent3 2 5 2 2 5" xfId="6657"/>
    <cellStyle name="20% - Accent3 2 5 2 3" xfId="1298"/>
    <cellStyle name="20% - Accent3 2 5 2 3 2" xfId="1299"/>
    <cellStyle name="20% - Accent3 2 5 2 3 2 2" xfId="6662"/>
    <cellStyle name="20% - Accent3 2 5 2 3 3" xfId="1300"/>
    <cellStyle name="20% - Accent3 2 5 2 3 3 2" xfId="6663"/>
    <cellStyle name="20% - Accent3 2 5 2 3 4" xfId="1301"/>
    <cellStyle name="20% - Accent3 2 5 2 3 4 2" xfId="6664"/>
    <cellStyle name="20% - Accent3 2 5 2 3 5" xfId="6661"/>
    <cellStyle name="20% - Accent3 2 5 2 4" xfId="1302"/>
    <cellStyle name="20% - Accent3 2 5 2 4 2" xfId="1303"/>
    <cellStyle name="20% - Accent3 2 5 2 4 2 2" xfId="6666"/>
    <cellStyle name="20% - Accent3 2 5 2 4 3" xfId="1304"/>
    <cellStyle name="20% - Accent3 2 5 2 4 3 2" xfId="6667"/>
    <cellStyle name="20% - Accent3 2 5 2 4 4" xfId="1305"/>
    <cellStyle name="20% - Accent3 2 5 2 4 4 2" xfId="6668"/>
    <cellStyle name="20% - Accent3 2 5 2 4 5" xfId="6665"/>
    <cellStyle name="20% - Accent3 2 5 2 5" xfId="1306"/>
    <cellStyle name="20% - Accent3 2 5 2 5 2" xfId="6669"/>
    <cellStyle name="20% - Accent3 2 5 2 6" xfId="1307"/>
    <cellStyle name="20% - Accent3 2 5 2 6 2" xfId="6670"/>
    <cellStyle name="20% - Accent3 2 5 2 7" xfId="1308"/>
    <cellStyle name="20% - Accent3 2 5 2 7 2" xfId="6671"/>
    <cellStyle name="20% - Accent3 2 5 2 8" xfId="6656"/>
    <cellStyle name="20% - Accent3 2 5 3" xfId="1309"/>
    <cellStyle name="20% - Accent3 2 5 3 2" xfId="1310"/>
    <cellStyle name="20% - Accent3 2 5 3 2 2" xfId="1311"/>
    <cellStyle name="20% - Accent3 2 5 3 2 2 2" xfId="6674"/>
    <cellStyle name="20% - Accent3 2 5 3 2 3" xfId="1312"/>
    <cellStyle name="20% - Accent3 2 5 3 2 3 2" xfId="6675"/>
    <cellStyle name="20% - Accent3 2 5 3 2 4" xfId="1313"/>
    <cellStyle name="20% - Accent3 2 5 3 2 4 2" xfId="6676"/>
    <cellStyle name="20% - Accent3 2 5 3 2 5" xfId="6673"/>
    <cellStyle name="20% - Accent3 2 5 3 3" xfId="1314"/>
    <cellStyle name="20% - Accent3 2 5 3 3 2" xfId="1315"/>
    <cellStyle name="20% - Accent3 2 5 3 3 2 2" xfId="6678"/>
    <cellStyle name="20% - Accent3 2 5 3 3 3" xfId="1316"/>
    <cellStyle name="20% - Accent3 2 5 3 3 3 2" xfId="6679"/>
    <cellStyle name="20% - Accent3 2 5 3 3 4" xfId="1317"/>
    <cellStyle name="20% - Accent3 2 5 3 3 4 2" xfId="6680"/>
    <cellStyle name="20% - Accent3 2 5 3 3 5" xfId="6677"/>
    <cellStyle name="20% - Accent3 2 5 3 4" xfId="1318"/>
    <cellStyle name="20% - Accent3 2 5 3 4 2" xfId="6681"/>
    <cellStyle name="20% - Accent3 2 5 3 5" xfId="1319"/>
    <cellStyle name="20% - Accent3 2 5 3 5 2" xfId="6682"/>
    <cellStyle name="20% - Accent3 2 5 3 6" xfId="1320"/>
    <cellStyle name="20% - Accent3 2 5 3 6 2" xfId="6683"/>
    <cellStyle name="20% - Accent3 2 5 3 7" xfId="6672"/>
    <cellStyle name="20% - Accent3 2 5 4" xfId="1321"/>
    <cellStyle name="20% - Accent3 2 5 4 2" xfId="1322"/>
    <cellStyle name="20% - Accent3 2 5 4 2 2" xfId="6685"/>
    <cellStyle name="20% - Accent3 2 5 4 3" xfId="1323"/>
    <cellStyle name="20% - Accent3 2 5 4 3 2" xfId="6686"/>
    <cellStyle name="20% - Accent3 2 5 4 4" xfId="1324"/>
    <cellStyle name="20% - Accent3 2 5 4 4 2" xfId="6687"/>
    <cellStyle name="20% - Accent3 2 5 4 5" xfId="6684"/>
    <cellStyle name="20% - Accent3 2 5 5" xfId="1325"/>
    <cellStyle name="20% - Accent3 2 5 5 2" xfId="1326"/>
    <cellStyle name="20% - Accent3 2 5 5 2 2" xfId="6689"/>
    <cellStyle name="20% - Accent3 2 5 5 3" xfId="1327"/>
    <cellStyle name="20% - Accent3 2 5 5 3 2" xfId="6690"/>
    <cellStyle name="20% - Accent3 2 5 5 4" xfId="1328"/>
    <cellStyle name="20% - Accent3 2 5 5 4 2" xfId="6691"/>
    <cellStyle name="20% - Accent3 2 5 5 5" xfId="6688"/>
    <cellStyle name="20% - Accent3 2 5 6" xfId="1329"/>
    <cellStyle name="20% - Accent3 2 5 6 2" xfId="1330"/>
    <cellStyle name="20% - Accent3 2 5 6 2 2" xfId="6693"/>
    <cellStyle name="20% - Accent3 2 5 6 3" xfId="1331"/>
    <cellStyle name="20% - Accent3 2 5 6 3 2" xfId="6694"/>
    <cellStyle name="20% - Accent3 2 5 6 4" xfId="1332"/>
    <cellStyle name="20% - Accent3 2 5 6 4 2" xfId="6695"/>
    <cellStyle name="20% - Accent3 2 5 6 5" xfId="6692"/>
    <cellStyle name="20% - Accent3 2 5 7" xfId="1333"/>
    <cellStyle name="20% - Accent3 2 5 7 2" xfId="6696"/>
    <cellStyle name="20% - Accent3 2 5 8" xfId="1334"/>
    <cellStyle name="20% - Accent3 2 5 8 2" xfId="6697"/>
    <cellStyle name="20% - Accent3 2 5 9" xfId="1335"/>
    <cellStyle name="20% - Accent3 2 5 9 2" xfId="6698"/>
    <cellStyle name="20% - Accent3 2 6" xfId="1336"/>
    <cellStyle name="20% - Accent3 2 6 2" xfId="1337"/>
    <cellStyle name="20% - Accent3 2 6 2 2" xfId="1338"/>
    <cellStyle name="20% - Accent3 2 6 2 2 2" xfId="1339"/>
    <cellStyle name="20% - Accent3 2 6 2 2 2 2" xfId="6702"/>
    <cellStyle name="20% - Accent3 2 6 2 2 3" xfId="1340"/>
    <cellStyle name="20% - Accent3 2 6 2 2 3 2" xfId="6703"/>
    <cellStyle name="20% - Accent3 2 6 2 2 4" xfId="1341"/>
    <cellStyle name="20% - Accent3 2 6 2 2 4 2" xfId="6704"/>
    <cellStyle name="20% - Accent3 2 6 2 2 5" xfId="6701"/>
    <cellStyle name="20% - Accent3 2 6 2 3" xfId="1342"/>
    <cellStyle name="20% - Accent3 2 6 2 3 2" xfId="1343"/>
    <cellStyle name="20% - Accent3 2 6 2 3 2 2" xfId="6706"/>
    <cellStyle name="20% - Accent3 2 6 2 3 3" xfId="1344"/>
    <cellStyle name="20% - Accent3 2 6 2 3 3 2" xfId="6707"/>
    <cellStyle name="20% - Accent3 2 6 2 3 4" xfId="1345"/>
    <cellStyle name="20% - Accent3 2 6 2 3 4 2" xfId="6708"/>
    <cellStyle name="20% - Accent3 2 6 2 3 5" xfId="6705"/>
    <cellStyle name="20% - Accent3 2 6 2 4" xfId="1346"/>
    <cellStyle name="20% - Accent3 2 6 2 4 2" xfId="6709"/>
    <cellStyle name="20% - Accent3 2 6 2 5" xfId="1347"/>
    <cellStyle name="20% - Accent3 2 6 2 5 2" xfId="6710"/>
    <cellStyle name="20% - Accent3 2 6 2 6" xfId="1348"/>
    <cellStyle name="20% - Accent3 2 6 2 6 2" xfId="6711"/>
    <cellStyle name="20% - Accent3 2 6 2 7" xfId="6700"/>
    <cellStyle name="20% - Accent3 2 6 3" xfId="1349"/>
    <cellStyle name="20% - Accent3 2 6 3 2" xfId="1350"/>
    <cellStyle name="20% - Accent3 2 6 3 2 2" xfId="6713"/>
    <cellStyle name="20% - Accent3 2 6 3 3" xfId="1351"/>
    <cellStyle name="20% - Accent3 2 6 3 3 2" xfId="6714"/>
    <cellStyle name="20% - Accent3 2 6 3 4" xfId="1352"/>
    <cellStyle name="20% - Accent3 2 6 3 4 2" xfId="6715"/>
    <cellStyle name="20% - Accent3 2 6 3 5" xfId="6712"/>
    <cellStyle name="20% - Accent3 2 6 4" xfId="1353"/>
    <cellStyle name="20% - Accent3 2 6 4 2" xfId="1354"/>
    <cellStyle name="20% - Accent3 2 6 4 2 2" xfId="6717"/>
    <cellStyle name="20% - Accent3 2 6 4 3" xfId="1355"/>
    <cellStyle name="20% - Accent3 2 6 4 3 2" xfId="6718"/>
    <cellStyle name="20% - Accent3 2 6 4 4" xfId="1356"/>
    <cellStyle name="20% - Accent3 2 6 4 4 2" xfId="6719"/>
    <cellStyle name="20% - Accent3 2 6 4 5" xfId="6716"/>
    <cellStyle name="20% - Accent3 2 6 5" xfId="1357"/>
    <cellStyle name="20% - Accent3 2 6 5 2" xfId="1358"/>
    <cellStyle name="20% - Accent3 2 6 5 2 2" xfId="6721"/>
    <cellStyle name="20% - Accent3 2 6 5 3" xfId="1359"/>
    <cellStyle name="20% - Accent3 2 6 5 3 2" xfId="6722"/>
    <cellStyle name="20% - Accent3 2 6 5 4" xfId="1360"/>
    <cellStyle name="20% - Accent3 2 6 5 4 2" xfId="6723"/>
    <cellStyle name="20% - Accent3 2 6 5 5" xfId="6720"/>
    <cellStyle name="20% - Accent3 2 6 6" xfId="1361"/>
    <cellStyle name="20% - Accent3 2 6 6 2" xfId="6724"/>
    <cellStyle name="20% - Accent3 2 6 7" xfId="1362"/>
    <cellStyle name="20% - Accent3 2 6 7 2" xfId="6725"/>
    <cellStyle name="20% - Accent3 2 6 8" xfId="1363"/>
    <cellStyle name="20% - Accent3 2 6 8 2" xfId="6726"/>
    <cellStyle name="20% - Accent3 2 6 9" xfId="6699"/>
    <cellStyle name="20% - Accent3 2 7" xfId="1364"/>
    <cellStyle name="20% - Accent3 2 7 2" xfId="1365"/>
    <cellStyle name="20% - Accent3 2 7 2 2" xfId="1366"/>
    <cellStyle name="20% - Accent3 2 7 2 2 2" xfId="6729"/>
    <cellStyle name="20% - Accent3 2 7 2 3" xfId="1367"/>
    <cellStyle name="20% - Accent3 2 7 2 3 2" xfId="6730"/>
    <cellStyle name="20% - Accent3 2 7 2 4" xfId="1368"/>
    <cellStyle name="20% - Accent3 2 7 2 4 2" xfId="6731"/>
    <cellStyle name="20% - Accent3 2 7 2 5" xfId="6728"/>
    <cellStyle name="20% - Accent3 2 7 3" xfId="1369"/>
    <cellStyle name="20% - Accent3 2 7 3 2" xfId="1370"/>
    <cellStyle name="20% - Accent3 2 7 3 2 2" xfId="6733"/>
    <cellStyle name="20% - Accent3 2 7 3 3" xfId="1371"/>
    <cellStyle name="20% - Accent3 2 7 3 3 2" xfId="6734"/>
    <cellStyle name="20% - Accent3 2 7 3 4" xfId="1372"/>
    <cellStyle name="20% - Accent3 2 7 3 4 2" xfId="6735"/>
    <cellStyle name="20% - Accent3 2 7 3 5" xfId="6732"/>
    <cellStyle name="20% - Accent3 2 7 4" xfId="1373"/>
    <cellStyle name="20% - Accent3 2 7 4 2" xfId="1374"/>
    <cellStyle name="20% - Accent3 2 7 4 2 2" xfId="6737"/>
    <cellStyle name="20% - Accent3 2 7 4 3" xfId="1375"/>
    <cellStyle name="20% - Accent3 2 7 4 3 2" xfId="6738"/>
    <cellStyle name="20% - Accent3 2 7 4 4" xfId="1376"/>
    <cellStyle name="20% - Accent3 2 7 4 4 2" xfId="6739"/>
    <cellStyle name="20% - Accent3 2 7 4 5" xfId="6736"/>
    <cellStyle name="20% - Accent3 2 7 5" xfId="1377"/>
    <cellStyle name="20% - Accent3 2 7 5 2" xfId="6740"/>
    <cellStyle name="20% - Accent3 2 7 6" xfId="1378"/>
    <cellStyle name="20% - Accent3 2 7 6 2" xfId="6741"/>
    <cellStyle name="20% - Accent3 2 7 7" xfId="1379"/>
    <cellStyle name="20% - Accent3 2 7 7 2" xfId="6742"/>
    <cellStyle name="20% - Accent3 2 7 8" xfId="6727"/>
    <cellStyle name="20% - Accent3 2 8" xfId="1380"/>
    <cellStyle name="20% - Accent3 2 8 2" xfId="1381"/>
    <cellStyle name="20% - Accent3 2 8 2 2" xfId="1382"/>
    <cellStyle name="20% - Accent3 2 8 2 2 2" xfId="6745"/>
    <cellStyle name="20% - Accent3 2 8 2 3" xfId="1383"/>
    <cellStyle name="20% - Accent3 2 8 2 3 2" xfId="6746"/>
    <cellStyle name="20% - Accent3 2 8 2 4" xfId="1384"/>
    <cellStyle name="20% - Accent3 2 8 2 4 2" xfId="6747"/>
    <cellStyle name="20% - Accent3 2 8 2 5" xfId="6744"/>
    <cellStyle name="20% - Accent3 2 8 3" xfId="1385"/>
    <cellStyle name="20% - Accent3 2 8 3 2" xfId="1386"/>
    <cellStyle name="20% - Accent3 2 8 3 2 2" xfId="6749"/>
    <cellStyle name="20% - Accent3 2 8 3 3" xfId="1387"/>
    <cellStyle name="20% - Accent3 2 8 3 3 2" xfId="6750"/>
    <cellStyle name="20% - Accent3 2 8 3 4" xfId="1388"/>
    <cellStyle name="20% - Accent3 2 8 3 4 2" xfId="6751"/>
    <cellStyle name="20% - Accent3 2 8 3 5" xfId="6748"/>
    <cellStyle name="20% - Accent3 2 8 4" xfId="1389"/>
    <cellStyle name="20% - Accent3 2 8 4 2" xfId="6752"/>
    <cellStyle name="20% - Accent3 2 8 5" xfId="1390"/>
    <cellStyle name="20% - Accent3 2 8 5 2" xfId="6753"/>
    <cellStyle name="20% - Accent3 2 8 6" xfId="1391"/>
    <cellStyle name="20% - Accent3 2 8 6 2" xfId="6754"/>
    <cellStyle name="20% - Accent3 2 8 7" xfId="6743"/>
    <cellStyle name="20% - Accent3 2 9" xfId="1392"/>
    <cellStyle name="20% - Accent3 2 9 2" xfId="1393"/>
    <cellStyle name="20% - Accent3 2 9 2 2" xfId="6756"/>
    <cellStyle name="20% - Accent3 2 9 3" xfId="1394"/>
    <cellStyle name="20% - Accent3 2 9 3 2" xfId="6757"/>
    <cellStyle name="20% - Accent3 2 9 4" xfId="1395"/>
    <cellStyle name="20% - Accent3 2 9 4 2" xfId="6758"/>
    <cellStyle name="20% - Accent3 2 9 5" xfId="6755"/>
    <cellStyle name="20% - Accent3 3" xfId="1396"/>
    <cellStyle name="20% - Accent3 3 2" xfId="6759"/>
    <cellStyle name="20% - Accent3 4" xfId="1397"/>
    <cellStyle name="20% - Accent3 4 2" xfId="6760"/>
    <cellStyle name="20% - Accent3 5" xfId="6294"/>
    <cellStyle name="20% - Accent4" xfId="1398" builtinId="42" customBuiltin="1"/>
    <cellStyle name="20% - Accent4 2" xfId="1399"/>
    <cellStyle name="20% - Accent4 2 10" xfId="1400"/>
    <cellStyle name="20% - Accent4 2 10 2" xfId="1401"/>
    <cellStyle name="20% - Accent4 2 10 2 2" xfId="6764"/>
    <cellStyle name="20% - Accent4 2 10 3" xfId="1402"/>
    <cellStyle name="20% - Accent4 2 10 3 2" xfId="6765"/>
    <cellStyle name="20% - Accent4 2 10 4" xfId="1403"/>
    <cellStyle name="20% - Accent4 2 10 4 2" xfId="6766"/>
    <cellStyle name="20% - Accent4 2 10 5" xfId="6763"/>
    <cellStyle name="20% - Accent4 2 11" xfId="1404"/>
    <cellStyle name="20% - Accent4 2 11 2" xfId="1405"/>
    <cellStyle name="20% - Accent4 2 11 2 2" xfId="6768"/>
    <cellStyle name="20% - Accent4 2 11 3" xfId="1406"/>
    <cellStyle name="20% - Accent4 2 11 3 2" xfId="6769"/>
    <cellStyle name="20% - Accent4 2 11 4" xfId="1407"/>
    <cellStyle name="20% - Accent4 2 11 4 2" xfId="6770"/>
    <cellStyle name="20% - Accent4 2 11 5" xfId="6767"/>
    <cellStyle name="20% - Accent4 2 12" xfId="1408"/>
    <cellStyle name="20% - Accent4 2 12 2" xfId="6771"/>
    <cellStyle name="20% - Accent4 2 13" xfId="1409"/>
    <cellStyle name="20% - Accent4 2 13 2" xfId="6772"/>
    <cellStyle name="20% - Accent4 2 14" xfId="1410"/>
    <cellStyle name="20% - Accent4 2 14 2" xfId="6773"/>
    <cellStyle name="20% - Accent4 2 15" xfId="6762"/>
    <cellStyle name="20% - Accent4 2 2" xfId="1411"/>
    <cellStyle name="20% - Accent4 2 2 10" xfId="1412"/>
    <cellStyle name="20% - Accent4 2 2 10 2" xfId="6775"/>
    <cellStyle name="20% - Accent4 2 2 11" xfId="1413"/>
    <cellStyle name="20% - Accent4 2 2 11 2" xfId="6776"/>
    <cellStyle name="20% - Accent4 2 2 12" xfId="6774"/>
    <cellStyle name="20% - Accent4 2 2 2" xfId="1414"/>
    <cellStyle name="20% - Accent4 2 2 2 10" xfId="6777"/>
    <cellStyle name="20% - Accent4 2 2 2 2" xfId="1415"/>
    <cellStyle name="20% - Accent4 2 2 2 2 2" xfId="1416"/>
    <cellStyle name="20% - Accent4 2 2 2 2 2 2" xfId="1417"/>
    <cellStyle name="20% - Accent4 2 2 2 2 2 2 2" xfId="6780"/>
    <cellStyle name="20% - Accent4 2 2 2 2 2 3" xfId="1418"/>
    <cellStyle name="20% - Accent4 2 2 2 2 2 3 2" xfId="6781"/>
    <cellStyle name="20% - Accent4 2 2 2 2 2 4" xfId="1419"/>
    <cellStyle name="20% - Accent4 2 2 2 2 2 4 2" xfId="6782"/>
    <cellStyle name="20% - Accent4 2 2 2 2 2 5" xfId="6779"/>
    <cellStyle name="20% - Accent4 2 2 2 2 3" xfId="1420"/>
    <cellStyle name="20% - Accent4 2 2 2 2 3 2" xfId="1421"/>
    <cellStyle name="20% - Accent4 2 2 2 2 3 2 2" xfId="6784"/>
    <cellStyle name="20% - Accent4 2 2 2 2 3 3" xfId="1422"/>
    <cellStyle name="20% - Accent4 2 2 2 2 3 3 2" xfId="6785"/>
    <cellStyle name="20% - Accent4 2 2 2 2 3 4" xfId="1423"/>
    <cellStyle name="20% - Accent4 2 2 2 2 3 4 2" xfId="6786"/>
    <cellStyle name="20% - Accent4 2 2 2 2 3 5" xfId="6783"/>
    <cellStyle name="20% - Accent4 2 2 2 2 4" xfId="1424"/>
    <cellStyle name="20% - Accent4 2 2 2 2 4 2" xfId="1425"/>
    <cellStyle name="20% - Accent4 2 2 2 2 4 2 2" xfId="6788"/>
    <cellStyle name="20% - Accent4 2 2 2 2 4 3" xfId="1426"/>
    <cellStyle name="20% - Accent4 2 2 2 2 4 3 2" xfId="6789"/>
    <cellStyle name="20% - Accent4 2 2 2 2 4 4" xfId="1427"/>
    <cellStyle name="20% - Accent4 2 2 2 2 4 4 2" xfId="6790"/>
    <cellStyle name="20% - Accent4 2 2 2 2 4 5" xfId="6787"/>
    <cellStyle name="20% - Accent4 2 2 2 2 5" xfId="1428"/>
    <cellStyle name="20% - Accent4 2 2 2 2 5 2" xfId="6791"/>
    <cellStyle name="20% - Accent4 2 2 2 2 6" xfId="1429"/>
    <cellStyle name="20% - Accent4 2 2 2 2 6 2" xfId="6792"/>
    <cellStyle name="20% - Accent4 2 2 2 2 7" xfId="1430"/>
    <cellStyle name="20% - Accent4 2 2 2 2 7 2" xfId="6793"/>
    <cellStyle name="20% - Accent4 2 2 2 2 8" xfId="6778"/>
    <cellStyle name="20% - Accent4 2 2 2 3" xfId="1431"/>
    <cellStyle name="20% - Accent4 2 2 2 3 2" xfId="1432"/>
    <cellStyle name="20% - Accent4 2 2 2 3 2 2" xfId="1433"/>
    <cellStyle name="20% - Accent4 2 2 2 3 2 2 2" xfId="6796"/>
    <cellStyle name="20% - Accent4 2 2 2 3 2 3" xfId="1434"/>
    <cellStyle name="20% - Accent4 2 2 2 3 2 3 2" xfId="6797"/>
    <cellStyle name="20% - Accent4 2 2 2 3 2 4" xfId="1435"/>
    <cellStyle name="20% - Accent4 2 2 2 3 2 4 2" xfId="6798"/>
    <cellStyle name="20% - Accent4 2 2 2 3 2 5" xfId="6795"/>
    <cellStyle name="20% - Accent4 2 2 2 3 3" xfId="1436"/>
    <cellStyle name="20% - Accent4 2 2 2 3 3 2" xfId="1437"/>
    <cellStyle name="20% - Accent4 2 2 2 3 3 2 2" xfId="6800"/>
    <cellStyle name="20% - Accent4 2 2 2 3 3 3" xfId="1438"/>
    <cellStyle name="20% - Accent4 2 2 2 3 3 3 2" xfId="6801"/>
    <cellStyle name="20% - Accent4 2 2 2 3 3 4" xfId="1439"/>
    <cellStyle name="20% - Accent4 2 2 2 3 3 4 2" xfId="6802"/>
    <cellStyle name="20% - Accent4 2 2 2 3 3 5" xfId="6799"/>
    <cellStyle name="20% - Accent4 2 2 2 3 4" xfId="1440"/>
    <cellStyle name="20% - Accent4 2 2 2 3 4 2" xfId="6803"/>
    <cellStyle name="20% - Accent4 2 2 2 3 5" xfId="1441"/>
    <cellStyle name="20% - Accent4 2 2 2 3 5 2" xfId="6804"/>
    <cellStyle name="20% - Accent4 2 2 2 3 6" xfId="1442"/>
    <cellStyle name="20% - Accent4 2 2 2 3 6 2" xfId="6805"/>
    <cellStyle name="20% - Accent4 2 2 2 3 7" xfId="6794"/>
    <cellStyle name="20% - Accent4 2 2 2 4" xfId="1443"/>
    <cellStyle name="20% - Accent4 2 2 2 4 2" xfId="1444"/>
    <cellStyle name="20% - Accent4 2 2 2 4 2 2" xfId="6807"/>
    <cellStyle name="20% - Accent4 2 2 2 4 3" xfId="1445"/>
    <cellStyle name="20% - Accent4 2 2 2 4 3 2" xfId="6808"/>
    <cellStyle name="20% - Accent4 2 2 2 4 4" xfId="1446"/>
    <cellStyle name="20% - Accent4 2 2 2 4 4 2" xfId="6809"/>
    <cellStyle name="20% - Accent4 2 2 2 4 5" xfId="6806"/>
    <cellStyle name="20% - Accent4 2 2 2 5" xfId="1447"/>
    <cellStyle name="20% - Accent4 2 2 2 5 2" xfId="1448"/>
    <cellStyle name="20% - Accent4 2 2 2 5 2 2" xfId="6811"/>
    <cellStyle name="20% - Accent4 2 2 2 5 3" xfId="1449"/>
    <cellStyle name="20% - Accent4 2 2 2 5 3 2" xfId="6812"/>
    <cellStyle name="20% - Accent4 2 2 2 5 4" xfId="1450"/>
    <cellStyle name="20% - Accent4 2 2 2 5 4 2" xfId="6813"/>
    <cellStyle name="20% - Accent4 2 2 2 5 5" xfId="6810"/>
    <cellStyle name="20% - Accent4 2 2 2 6" xfId="1451"/>
    <cellStyle name="20% - Accent4 2 2 2 6 2" xfId="1452"/>
    <cellStyle name="20% - Accent4 2 2 2 6 2 2" xfId="6815"/>
    <cellStyle name="20% - Accent4 2 2 2 6 3" xfId="1453"/>
    <cellStyle name="20% - Accent4 2 2 2 6 3 2" xfId="6816"/>
    <cellStyle name="20% - Accent4 2 2 2 6 4" xfId="1454"/>
    <cellStyle name="20% - Accent4 2 2 2 6 4 2" xfId="6817"/>
    <cellStyle name="20% - Accent4 2 2 2 6 5" xfId="6814"/>
    <cellStyle name="20% - Accent4 2 2 2 7" xfId="1455"/>
    <cellStyle name="20% - Accent4 2 2 2 7 2" xfId="6818"/>
    <cellStyle name="20% - Accent4 2 2 2 8" xfId="1456"/>
    <cellStyle name="20% - Accent4 2 2 2 8 2" xfId="6819"/>
    <cellStyle name="20% - Accent4 2 2 2 9" xfId="1457"/>
    <cellStyle name="20% - Accent4 2 2 2 9 2" xfId="6820"/>
    <cellStyle name="20% - Accent4 2 2 3" xfId="1458"/>
    <cellStyle name="20% - Accent4 2 2 3 2" xfId="1459"/>
    <cellStyle name="20% - Accent4 2 2 3 2 2" xfId="1460"/>
    <cellStyle name="20% - Accent4 2 2 3 2 2 2" xfId="1461"/>
    <cellStyle name="20% - Accent4 2 2 3 2 2 2 2" xfId="6824"/>
    <cellStyle name="20% - Accent4 2 2 3 2 2 3" xfId="1462"/>
    <cellStyle name="20% - Accent4 2 2 3 2 2 3 2" xfId="6825"/>
    <cellStyle name="20% - Accent4 2 2 3 2 2 4" xfId="1463"/>
    <cellStyle name="20% - Accent4 2 2 3 2 2 4 2" xfId="6826"/>
    <cellStyle name="20% - Accent4 2 2 3 2 2 5" xfId="6823"/>
    <cellStyle name="20% - Accent4 2 2 3 2 3" xfId="1464"/>
    <cellStyle name="20% - Accent4 2 2 3 2 3 2" xfId="1465"/>
    <cellStyle name="20% - Accent4 2 2 3 2 3 2 2" xfId="6828"/>
    <cellStyle name="20% - Accent4 2 2 3 2 3 3" xfId="1466"/>
    <cellStyle name="20% - Accent4 2 2 3 2 3 3 2" xfId="6829"/>
    <cellStyle name="20% - Accent4 2 2 3 2 3 4" xfId="1467"/>
    <cellStyle name="20% - Accent4 2 2 3 2 3 4 2" xfId="6830"/>
    <cellStyle name="20% - Accent4 2 2 3 2 3 5" xfId="6827"/>
    <cellStyle name="20% - Accent4 2 2 3 2 4" xfId="1468"/>
    <cellStyle name="20% - Accent4 2 2 3 2 4 2" xfId="6831"/>
    <cellStyle name="20% - Accent4 2 2 3 2 5" xfId="1469"/>
    <cellStyle name="20% - Accent4 2 2 3 2 5 2" xfId="6832"/>
    <cellStyle name="20% - Accent4 2 2 3 2 6" xfId="1470"/>
    <cellStyle name="20% - Accent4 2 2 3 2 6 2" xfId="6833"/>
    <cellStyle name="20% - Accent4 2 2 3 2 7" xfId="6822"/>
    <cellStyle name="20% - Accent4 2 2 3 3" xfId="1471"/>
    <cellStyle name="20% - Accent4 2 2 3 3 2" xfId="1472"/>
    <cellStyle name="20% - Accent4 2 2 3 3 2 2" xfId="6835"/>
    <cellStyle name="20% - Accent4 2 2 3 3 3" xfId="1473"/>
    <cellStyle name="20% - Accent4 2 2 3 3 3 2" xfId="6836"/>
    <cellStyle name="20% - Accent4 2 2 3 3 4" xfId="1474"/>
    <cellStyle name="20% - Accent4 2 2 3 3 4 2" xfId="6837"/>
    <cellStyle name="20% - Accent4 2 2 3 3 5" xfId="6834"/>
    <cellStyle name="20% - Accent4 2 2 3 4" xfId="1475"/>
    <cellStyle name="20% - Accent4 2 2 3 4 2" xfId="1476"/>
    <cellStyle name="20% - Accent4 2 2 3 4 2 2" xfId="6839"/>
    <cellStyle name="20% - Accent4 2 2 3 4 3" xfId="1477"/>
    <cellStyle name="20% - Accent4 2 2 3 4 3 2" xfId="6840"/>
    <cellStyle name="20% - Accent4 2 2 3 4 4" xfId="1478"/>
    <cellStyle name="20% - Accent4 2 2 3 4 4 2" xfId="6841"/>
    <cellStyle name="20% - Accent4 2 2 3 4 5" xfId="6838"/>
    <cellStyle name="20% - Accent4 2 2 3 5" xfId="1479"/>
    <cellStyle name="20% - Accent4 2 2 3 5 2" xfId="1480"/>
    <cellStyle name="20% - Accent4 2 2 3 5 2 2" xfId="6843"/>
    <cellStyle name="20% - Accent4 2 2 3 5 3" xfId="1481"/>
    <cellStyle name="20% - Accent4 2 2 3 5 3 2" xfId="6844"/>
    <cellStyle name="20% - Accent4 2 2 3 5 4" xfId="1482"/>
    <cellStyle name="20% - Accent4 2 2 3 5 4 2" xfId="6845"/>
    <cellStyle name="20% - Accent4 2 2 3 5 5" xfId="6842"/>
    <cellStyle name="20% - Accent4 2 2 3 6" xfId="1483"/>
    <cellStyle name="20% - Accent4 2 2 3 6 2" xfId="6846"/>
    <cellStyle name="20% - Accent4 2 2 3 7" xfId="1484"/>
    <cellStyle name="20% - Accent4 2 2 3 7 2" xfId="6847"/>
    <cellStyle name="20% - Accent4 2 2 3 8" xfId="1485"/>
    <cellStyle name="20% - Accent4 2 2 3 8 2" xfId="6848"/>
    <cellStyle name="20% - Accent4 2 2 3 9" xfId="6821"/>
    <cellStyle name="20% - Accent4 2 2 4" xfId="1486"/>
    <cellStyle name="20% - Accent4 2 2 4 2" xfId="1487"/>
    <cellStyle name="20% - Accent4 2 2 4 2 2" xfId="1488"/>
    <cellStyle name="20% - Accent4 2 2 4 2 2 2" xfId="6851"/>
    <cellStyle name="20% - Accent4 2 2 4 2 3" xfId="1489"/>
    <cellStyle name="20% - Accent4 2 2 4 2 3 2" xfId="6852"/>
    <cellStyle name="20% - Accent4 2 2 4 2 4" xfId="1490"/>
    <cellStyle name="20% - Accent4 2 2 4 2 4 2" xfId="6853"/>
    <cellStyle name="20% - Accent4 2 2 4 2 5" xfId="6850"/>
    <cellStyle name="20% - Accent4 2 2 4 3" xfId="1491"/>
    <cellStyle name="20% - Accent4 2 2 4 3 2" xfId="1492"/>
    <cellStyle name="20% - Accent4 2 2 4 3 2 2" xfId="6855"/>
    <cellStyle name="20% - Accent4 2 2 4 3 3" xfId="1493"/>
    <cellStyle name="20% - Accent4 2 2 4 3 3 2" xfId="6856"/>
    <cellStyle name="20% - Accent4 2 2 4 3 4" xfId="1494"/>
    <cellStyle name="20% - Accent4 2 2 4 3 4 2" xfId="6857"/>
    <cellStyle name="20% - Accent4 2 2 4 3 5" xfId="6854"/>
    <cellStyle name="20% - Accent4 2 2 4 4" xfId="1495"/>
    <cellStyle name="20% - Accent4 2 2 4 4 2" xfId="1496"/>
    <cellStyle name="20% - Accent4 2 2 4 4 2 2" xfId="6859"/>
    <cellStyle name="20% - Accent4 2 2 4 4 3" xfId="1497"/>
    <cellStyle name="20% - Accent4 2 2 4 4 3 2" xfId="6860"/>
    <cellStyle name="20% - Accent4 2 2 4 4 4" xfId="1498"/>
    <cellStyle name="20% - Accent4 2 2 4 4 4 2" xfId="6861"/>
    <cellStyle name="20% - Accent4 2 2 4 4 5" xfId="6858"/>
    <cellStyle name="20% - Accent4 2 2 4 5" xfId="1499"/>
    <cellStyle name="20% - Accent4 2 2 4 5 2" xfId="6862"/>
    <cellStyle name="20% - Accent4 2 2 4 6" xfId="1500"/>
    <cellStyle name="20% - Accent4 2 2 4 6 2" xfId="6863"/>
    <cellStyle name="20% - Accent4 2 2 4 7" xfId="1501"/>
    <cellStyle name="20% - Accent4 2 2 4 7 2" xfId="6864"/>
    <cellStyle name="20% - Accent4 2 2 4 8" xfId="6849"/>
    <cellStyle name="20% - Accent4 2 2 5" xfId="1502"/>
    <cellStyle name="20% - Accent4 2 2 5 2" xfId="1503"/>
    <cellStyle name="20% - Accent4 2 2 5 2 2" xfId="1504"/>
    <cellStyle name="20% - Accent4 2 2 5 2 2 2" xfId="6867"/>
    <cellStyle name="20% - Accent4 2 2 5 2 3" xfId="1505"/>
    <cellStyle name="20% - Accent4 2 2 5 2 3 2" xfId="6868"/>
    <cellStyle name="20% - Accent4 2 2 5 2 4" xfId="1506"/>
    <cellStyle name="20% - Accent4 2 2 5 2 4 2" xfId="6869"/>
    <cellStyle name="20% - Accent4 2 2 5 2 5" xfId="6866"/>
    <cellStyle name="20% - Accent4 2 2 5 3" xfId="1507"/>
    <cellStyle name="20% - Accent4 2 2 5 3 2" xfId="1508"/>
    <cellStyle name="20% - Accent4 2 2 5 3 2 2" xfId="6871"/>
    <cellStyle name="20% - Accent4 2 2 5 3 3" xfId="1509"/>
    <cellStyle name="20% - Accent4 2 2 5 3 3 2" xfId="6872"/>
    <cellStyle name="20% - Accent4 2 2 5 3 4" xfId="1510"/>
    <cellStyle name="20% - Accent4 2 2 5 3 4 2" xfId="6873"/>
    <cellStyle name="20% - Accent4 2 2 5 3 5" xfId="6870"/>
    <cellStyle name="20% - Accent4 2 2 5 4" xfId="1511"/>
    <cellStyle name="20% - Accent4 2 2 5 4 2" xfId="6874"/>
    <cellStyle name="20% - Accent4 2 2 5 5" xfId="1512"/>
    <cellStyle name="20% - Accent4 2 2 5 5 2" xfId="6875"/>
    <cellStyle name="20% - Accent4 2 2 5 6" xfId="1513"/>
    <cellStyle name="20% - Accent4 2 2 5 6 2" xfId="6876"/>
    <cellStyle name="20% - Accent4 2 2 5 7" xfId="6865"/>
    <cellStyle name="20% - Accent4 2 2 6" xfId="1514"/>
    <cellStyle name="20% - Accent4 2 2 6 2" xfId="1515"/>
    <cellStyle name="20% - Accent4 2 2 6 2 2" xfId="6878"/>
    <cellStyle name="20% - Accent4 2 2 6 3" xfId="1516"/>
    <cellStyle name="20% - Accent4 2 2 6 3 2" xfId="6879"/>
    <cellStyle name="20% - Accent4 2 2 6 4" xfId="1517"/>
    <cellStyle name="20% - Accent4 2 2 6 4 2" xfId="6880"/>
    <cellStyle name="20% - Accent4 2 2 6 5" xfId="6877"/>
    <cellStyle name="20% - Accent4 2 2 7" xfId="1518"/>
    <cellStyle name="20% - Accent4 2 2 7 2" xfId="1519"/>
    <cellStyle name="20% - Accent4 2 2 7 2 2" xfId="6882"/>
    <cellStyle name="20% - Accent4 2 2 7 3" xfId="1520"/>
    <cellStyle name="20% - Accent4 2 2 7 3 2" xfId="6883"/>
    <cellStyle name="20% - Accent4 2 2 7 4" xfId="1521"/>
    <cellStyle name="20% - Accent4 2 2 7 4 2" xfId="6884"/>
    <cellStyle name="20% - Accent4 2 2 7 5" xfId="6881"/>
    <cellStyle name="20% - Accent4 2 2 8" xfId="1522"/>
    <cellStyle name="20% - Accent4 2 2 8 2" xfId="1523"/>
    <cellStyle name="20% - Accent4 2 2 8 2 2" xfId="6886"/>
    <cellStyle name="20% - Accent4 2 2 8 3" xfId="1524"/>
    <cellStyle name="20% - Accent4 2 2 8 3 2" xfId="6887"/>
    <cellStyle name="20% - Accent4 2 2 8 4" xfId="1525"/>
    <cellStyle name="20% - Accent4 2 2 8 4 2" xfId="6888"/>
    <cellStyle name="20% - Accent4 2 2 8 5" xfId="6885"/>
    <cellStyle name="20% - Accent4 2 2 9" xfId="1526"/>
    <cellStyle name="20% - Accent4 2 2 9 2" xfId="6889"/>
    <cellStyle name="20% - Accent4 2 3" xfId="1527"/>
    <cellStyle name="20% - Accent4 2 3 10" xfId="1528"/>
    <cellStyle name="20% - Accent4 2 3 10 2" xfId="6891"/>
    <cellStyle name="20% - Accent4 2 3 11" xfId="1529"/>
    <cellStyle name="20% - Accent4 2 3 11 2" xfId="6892"/>
    <cellStyle name="20% - Accent4 2 3 12" xfId="6890"/>
    <cellStyle name="20% - Accent4 2 3 2" xfId="1530"/>
    <cellStyle name="20% - Accent4 2 3 2 10" xfId="6893"/>
    <cellStyle name="20% - Accent4 2 3 2 2" xfId="1531"/>
    <cellStyle name="20% - Accent4 2 3 2 2 2" xfId="1532"/>
    <cellStyle name="20% - Accent4 2 3 2 2 2 2" xfId="1533"/>
    <cellStyle name="20% - Accent4 2 3 2 2 2 2 2" xfId="6896"/>
    <cellStyle name="20% - Accent4 2 3 2 2 2 3" xfId="1534"/>
    <cellStyle name="20% - Accent4 2 3 2 2 2 3 2" xfId="6897"/>
    <cellStyle name="20% - Accent4 2 3 2 2 2 4" xfId="1535"/>
    <cellStyle name="20% - Accent4 2 3 2 2 2 4 2" xfId="6898"/>
    <cellStyle name="20% - Accent4 2 3 2 2 2 5" xfId="6895"/>
    <cellStyle name="20% - Accent4 2 3 2 2 3" xfId="1536"/>
    <cellStyle name="20% - Accent4 2 3 2 2 3 2" xfId="1537"/>
    <cellStyle name="20% - Accent4 2 3 2 2 3 2 2" xfId="6900"/>
    <cellStyle name="20% - Accent4 2 3 2 2 3 3" xfId="1538"/>
    <cellStyle name="20% - Accent4 2 3 2 2 3 3 2" xfId="6901"/>
    <cellStyle name="20% - Accent4 2 3 2 2 3 4" xfId="1539"/>
    <cellStyle name="20% - Accent4 2 3 2 2 3 4 2" xfId="6902"/>
    <cellStyle name="20% - Accent4 2 3 2 2 3 5" xfId="6899"/>
    <cellStyle name="20% - Accent4 2 3 2 2 4" xfId="1540"/>
    <cellStyle name="20% - Accent4 2 3 2 2 4 2" xfId="1541"/>
    <cellStyle name="20% - Accent4 2 3 2 2 4 2 2" xfId="6904"/>
    <cellStyle name="20% - Accent4 2 3 2 2 4 3" xfId="1542"/>
    <cellStyle name="20% - Accent4 2 3 2 2 4 3 2" xfId="6905"/>
    <cellStyle name="20% - Accent4 2 3 2 2 4 4" xfId="1543"/>
    <cellStyle name="20% - Accent4 2 3 2 2 4 4 2" xfId="6906"/>
    <cellStyle name="20% - Accent4 2 3 2 2 4 5" xfId="6903"/>
    <cellStyle name="20% - Accent4 2 3 2 2 5" xfId="1544"/>
    <cellStyle name="20% - Accent4 2 3 2 2 5 2" xfId="6907"/>
    <cellStyle name="20% - Accent4 2 3 2 2 6" xfId="1545"/>
    <cellStyle name="20% - Accent4 2 3 2 2 6 2" xfId="6908"/>
    <cellStyle name="20% - Accent4 2 3 2 2 7" xfId="1546"/>
    <cellStyle name="20% - Accent4 2 3 2 2 7 2" xfId="6909"/>
    <cellStyle name="20% - Accent4 2 3 2 2 8" xfId="6894"/>
    <cellStyle name="20% - Accent4 2 3 2 3" xfId="1547"/>
    <cellStyle name="20% - Accent4 2 3 2 3 2" xfId="1548"/>
    <cellStyle name="20% - Accent4 2 3 2 3 2 2" xfId="1549"/>
    <cellStyle name="20% - Accent4 2 3 2 3 2 2 2" xfId="6912"/>
    <cellStyle name="20% - Accent4 2 3 2 3 2 3" xfId="1550"/>
    <cellStyle name="20% - Accent4 2 3 2 3 2 3 2" xfId="6913"/>
    <cellStyle name="20% - Accent4 2 3 2 3 2 4" xfId="1551"/>
    <cellStyle name="20% - Accent4 2 3 2 3 2 4 2" xfId="6914"/>
    <cellStyle name="20% - Accent4 2 3 2 3 2 5" xfId="6911"/>
    <cellStyle name="20% - Accent4 2 3 2 3 3" xfId="1552"/>
    <cellStyle name="20% - Accent4 2 3 2 3 3 2" xfId="1553"/>
    <cellStyle name="20% - Accent4 2 3 2 3 3 2 2" xfId="6916"/>
    <cellStyle name="20% - Accent4 2 3 2 3 3 3" xfId="1554"/>
    <cellStyle name="20% - Accent4 2 3 2 3 3 3 2" xfId="6917"/>
    <cellStyle name="20% - Accent4 2 3 2 3 3 4" xfId="1555"/>
    <cellStyle name="20% - Accent4 2 3 2 3 3 4 2" xfId="6918"/>
    <cellStyle name="20% - Accent4 2 3 2 3 3 5" xfId="6915"/>
    <cellStyle name="20% - Accent4 2 3 2 3 4" xfId="1556"/>
    <cellStyle name="20% - Accent4 2 3 2 3 4 2" xfId="6919"/>
    <cellStyle name="20% - Accent4 2 3 2 3 5" xfId="1557"/>
    <cellStyle name="20% - Accent4 2 3 2 3 5 2" xfId="6920"/>
    <cellStyle name="20% - Accent4 2 3 2 3 6" xfId="1558"/>
    <cellStyle name="20% - Accent4 2 3 2 3 6 2" xfId="6921"/>
    <cellStyle name="20% - Accent4 2 3 2 3 7" xfId="6910"/>
    <cellStyle name="20% - Accent4 2 3 2 4" xfId="1559"/>
    <cellStyle name="20% - Accent4 2 3 2 4 2" xfId="1560"/>
    <cellStyle name="20% - Accent4 2 3 2 4 2 2" xfId="6923"/>
    <cellStyle name="20% - Accent4 2 3 2 4 3" xfId="1561"/>
    <cellStyle name="20% - Accent4 2 3 2 4 3 2" xfId="6924"/>
    <cellStyle name="20% - Accent4 2 3 2 4 4" xfId="1562"/>
    <cellStyle name="20% - Accent4 2 3 2 4 4 2" xfId="6925"/>
    <cellStyle name="20% - Accent4 2 3 2 4 5" xfId="6922"/>
    <cellStyle name="20% - Accent4 2 3 2 5" xfId="1563"/>
    <cellStyle name="20% - Accent4 2 3 2 5 2" xfId="1564"/>
    <cellStyle name="20% - Accent4 2 3 2 5 2 2" xfId="6927"/>
    <cellStyle name="20% - Accent4 2 3 2 5 3" xfId="1565"/>
    <cellStyle name="20% - Accent4 2 3 2 5 3 2" xfId="6928"/>
    <cellStyle name="20% - Accent4 2 3 2 5 4" xfId="1566"/>
    <cellStyle name="20% - Accent4 2 3 2 5 4 2" xfId="6929"/>
    <cellStyle name="20% - Accent4 2 3 2 5 5" xfId="6926"/>
    <cellStyle name="20% - Accent4 2 3 2 6" xfId="1567"/>
    <cellStyle name="20% - Accent4 2 3 2 6 2" xfId="1568"/>
    <cellStyle name="20% - Accent4 2 3 2 6 2 2" xfId="6931"/>
    <cellStyle name="20% - Accent4 2 3 2 6 3" xfId="1569"/>
    <cellStyle name="20% - Accent4 2 3 2 6 3 2" xfId="6932"/>
    <cellStyle name="20% - Accent4 2 3 2 6 4" xfId="1570"/>
    <cellStyle name="20% - Accent4 2 3 2 6 4 2" xfId="6933"/>
    <cellStyle name="20% - Accent4 2 3 2 6 5" xfId="6930"/>
    <cellStyle name="20% - Accent4 2 3 2 7" xfId="1571"/>
    <cellStyle name="20% - Accent4 2 3 2 7 2" xfId="6934"/>
    <cellStyle name="20% - Accent4 2 3 2 8" xfId="1572"/>
    <cellStyle name="20% - Accent4 2 3 2 8 2" xfId="6935"/>
    <cellStyle name="20% - Accent4 2 3 2 9" xfId="1573"/>
    <cellStyle name="20% - Accent4 2 3 2 9 2" xfId="6936"/>
    <cellStyle name="20% - Accent4 2 3 3" xfId="1574"/>
    <cellStyle name="20% - Accent4 2 3 3 2" xfId="1575"/>
    <cellStyle name="20% - Accent4 2 3 3 2 2" xfId="1576"/>
    <cellStyle name="20% - Accent4 2 3 3 2 2 2" xfId="1577"/>
    <cellStyle name="20% - Accent4 2 3 3 2 2 2 2" xfId="6940"/>
    <cellStyle name="20% - Accent4 2 3 3 2 2 3" xfId="1578"/>
    <cellStyle name="20% - Accent4 2 3 3 2 2 3 2" xfId="6941"/>
    <cellStyle name="20% - Accent4 2 3 3 2 2 4" xfId="1579"/>
    <cellStyle name="20% - Accent4 2 3 3 2 2 4 2" xfId="6942"/>
    <cellStyle name="20% - Accent4 2 3 3 2 2 5" xfId="6939"/>
    <cellStyle name="20% - Accent4 2 3 3 2 3" xfId="1580"/>
    <cellStyle name="20% - Accent4 2 3 3 2 3 2" xfId="1581"/>
    <cellStyle name="20% - Accent4 2 3 3 2 3 2 2" xfId="6944"/>
    <cellStyle name="20% - Accent4 2 3 3 2 3 3" xfId="1582"/>
    <cellStyle name="20% - Accent4 2 3 3 2 3 3 2" xfId="6945"/>
    <cellStyle name="20% - Accent4 2 3 3 2 3 4" xfId="1583"/>
    <cellStyle name="20% - Accent4 2 3 3 2 3 4 2" xfId="6946"/>
    <cellStyle name="20% - Accent4 2 3 3 2 3 5" xfId="6943"/>
    <cellStyle name="20% - Accent4 2 3 3 2 4" xfId="1584"/>
    <cellStyle name="20% - Accent4 2 3 3 2 4 2" xfId="6947"/>
    <cellStyle name="20% - Accent4 2 3 3 2 5" xfId="1585"/>
    <cellStyle name="20% - Accent4 2 3 3 2 5 2" xfId="6948"/>
    <cellStyle name="20% - Accent4 2 3 3 2 6" xfId="1586"/>
    <cellStyle name="20% - Accent4 2 3 3 2 6 2" xfId="6949"/>
    <cellStyle name="20% - Accent4 2 3 3 2 7" xfId="6938"/>
    <cellStyle name="20% - Accent4 2 3 3 3" xfId="1587"/>
    <cellStyle name="20% - Accent4 2 3 3 3 2" xfId="1588"/>
    <cellStyle name="20% - Accent4 2 3 3 3 2 2" xfId="6951"/>
    <cellStyle name="20% - Accent4 2 3 3 3 3" xfId="1589"/>
    <cellStyle name="20% - Accent4 2 3 3 3 3 2" xfId="6952"/>
    <cellStyle name="20% - Accent4 2 3 3 3 4" xfId="1590"/>
    <cellStyle name="20% - Accent4 2 3 3 3 4 2" xfId="6953"/>
    <cellStyle name="20% - Accent4 2 3 3 3 5" xfId="6950"/>
    <cellStyle name="20% - Accent4 2 3 3 4" xfId="1591"/>
    <cellStyle name="20% - Accent4 2 3 3 4 2" xfId="1592"/>
    <cellStyle name="20% - Accent4 2 3 3 4 2 2" xfId="6955"/>
    <cellStyle name="20% - Accent4 2 3 3 4 3" xfId="1593"/>
    <cellStyle name="20% - Accent4 2 3 3 4 3 2" xfId="6956"/>
    <cellStyle name="20% - Accent4 2 3 3 4 4" xfId="1594"/>
    <cellStyle name="20% - Accent4 2 3 3 4 4 2" xfId="6957"/>
    <cellStyle name="20% - Accent4 2 3 3 4 5" xfId="6954"/>
    <cellStyle name="20% - Accent4 2 3 3 5" xfId="1595"/>
    <cellStyle name="20% - Accent4 2 3 3 5 2" xfId="1596"/>
    <cellStyle name="20% - Accent4 2 3 3 5 2 2" xfId="6959"/>
    <cellStyle name="20% - Accent4 2 3 3 5 3" xfId="1597"/>
    <cellStyle name="20% - Accent4 2 3 3 5 3 2" xfId="6960"/>
    <cellStyle name="20% - Accent4 2 3 3 5 4" xfId="1598"/>
    <cellStyle name="20% - Accent4 2 3 3 5 4 2" xfId="6961"/>
    <cellStyle name="20% - Accent4 2 3 3 5 5" xfId="6958"/>
    <cellStyle name="20% - Accent4 2 3 3 6" xfId="1599"/>
    <cellStyle name="20% - Accent4 2 3 3 6 2" xfId="6962"/>
    <cellStyle name="20% - Accent4 2 3 3 7" xfId="1600"/>
    <cellStyle name="20% - Accent4 2 3 3 7 2" xfId="6963"/>
    <cellStyle name="20% - Accent4 2 3 3 8" xfId="1601"/>
    <cellStyle name="20% - Accent4 2 3 3 8 2" xfId="6964"/>
    <cellStyle name="20% - Accent4 2 3 3 9" xfId="6937"/>
    <cellStyle name="20% - Accent4 2 3 4" xfId="1602"/>
    <cellStyle name="20% - Accent4 2 3 4 2" xfId="1603"/>
    <cellStyle name="20% - Accent4 2 3 4 2 2" xfId="1604"/>
    <cellStyle name="20% - Accent4 2 3 4 2 2 2" xfId="6967"/>
    <cellStyle name="20% - Accent4 2 3 4 2 3" xfId="1605"/>
    <cellStyle name="20% - Accent4 2 3 4 2 3 2" xfId="6968"/>
    <cellStyle name="20% - Accent4 2 3 4 2 4" xfId="1606"/>
    <cellStyle name="20% - Accent4 2 3 4 2 4 2" xfId="6969"/>
    <cellStyle name="20% - Accent4 2 3 4 2 5" xfId="6966"/>
    <cellStyle name="20% - Accent4 2 3 4 3" xfId="1607"/>
    <cellStyle name="20% - Accent4 2 3 4 3 2" xfId="1608"/>
    <cellStyle name="20% - Accent4 2 3 4 3 2 2" xfId="6971"/>
    <cellStyle name="20% - Accent4 2 3 4 3 3" xfId="1609"/>
    <cellStyle name="20% - Accent4 2 3 4 3 3 2" xfId="6972"/>
    <cellStyle name="20% - Accent4 2 3 4 3 4" xfId="1610"/>
    <cellStyle name="20% - Accent4 2 3 4 3 4 2" xfId="6973"/>
    <cellStyle name="20% - Accent4 2 3 4 3 5" xfId="6970"/>
    <cellStyle name="20% - Accent4 2 3 4 4" xfId="1611"/>
    <cellStyle name="20% - Accent4 2 3 4 4 2" xfId="1612"/>
    <cellStyle name="20% - Accent4 2 3 4 4 2 2" xfId="6975"/>
    <cellStyle name="20% - Accent4 2 3 4 4 3" xfId="1613"/>
    <cellStyle name="20% - Accent4 2 3 4 4 3 2" xfId="6976"/>
    <cellStyle name="20% - Accent4 2 3 4 4 4" xfId="1614"/>
    <cellStyle name="20% - Accent4 2 3 4 4 4 2" xfId="6977"/>
    <cellStyle name="20% - Accent4 2 3 4 4 5" xfId="6974"/>
    <cellStyle name="20% - Accent4 2 3 4 5" xfId="1615"/>
    <cellStyle name="20% - Accent4 2 3 4 5 2" xfId="6978"/>
    <cellStyle name="20% - Accent4 2 3 4 6" xfId="1616"/>
    <cellStyle name="20% - Accent4 2 3 4 6 2" xfId="6979"/>
    <cellStyle name="20% - Accent4 2 3 4 7" xfId="1617"/>
    <cellStyle name="20% - Accent4 2 3 4 7 2" xfId="6980"/>
    <cellStyle name="20% - Accent4 2 3 4 8" xfId="6965"/>
    <cellStyle name="20% - Accent4 2 3 5" xfId="1618"/>
    <cellStyle name="20% - Accent4 2 3 5 2" xfId="1619"/>
    <cellStyle name="20% - Accent4 2 3 5 2 2" xfId="1620"/>
    <cellStyle name="20% - Accent4 2 3 5 2 2 2" xfId="6983"/>
    <cellStyle name="20% - Accent4 2 3 5 2 3" xfId="1621"/>
    <cellStyle name="20% - Accent4 2 3 5 2 3 2" xfId="6984"/>
    <cellStyle name="20% - Accent4 2 3 5 2 4" xfId="1622"/>
    <cellStyle name="20% - Accent4 2 3 5 2 4 2" xfId="6985"/>
    <cellStyle name="20% - Accent4 2 3 5 2 5" xfId="6982"/>
    <cellStyle name="20% - Accent4 2 3 5 3" xfId="1623"/>
    <cellStyle name="20% - Accent4 2 3 5 3 2" xfId="1624"/>
    <cellStyle name="20% - Accent4 2 3 5 3 2 2" xfId="6987"/>
    <cellStyle name="20% - Accent4 2 3 5 3 3" xfId="1625"/>
    <cellStyle name="20% - Accent4 2 3 5 3 3 2" xfId="6988"/>
    <cellStyle name="20% - Accent4 2 3 5 3 4" xfId="1626"/>
    <cellStyle name="20% - Accent4 2 3 5 3 4 2" xfId="6989"/>
    <cellStyle name="20% - Accent4 2 3 5 3 5" xfId="6986"/>
    <cellStyle name="20% - Accent4 2 3 5 4" xfId="1627"/>
    <cellStyle name="20% - Accent4 2 3 5 4 2" xfId="6990"/>
    <cellStyle name="20% - Accent4 2 3 5 5" xfId="1628"/>
    <cellStyle name="20% - Accent4 2 3 5 5 2" xfId="6991"/>
    <cellStyle name="20% - Accent4 2 3 5 6" xfId="1629"/>
    <cellStyle name="20% - Accent4 2 3 5 6 2" xfId="6992"/>
    <cellStyle name="20% - Accent4 2 3 5 7" xfId="6981"/>
    <cellStyle name="20% - Accent4 2 3 6" xfId="1630"/>
    <cellStyle name="20% - Accent4 2 3 6 2" xfId="1631"/>
    <cellStyle name="20% - Accent4 2 3 6 2 2" xfId="6994"/>
    <cellStyle name="20% - Accent4 2 3 6 3" xfId="1632"/>
    <cellStyle name="20% - Accent4 2 3 6 3 2" xfId="6995"/>
    <cellStyle name="20% - Accent4 2 3 6 4" xfId="1633"/>
    <cellStyle name="20% - Accent4 2 3 6 4 2" xfId="6996"/>
    <cellStyle name="20% - Accent4 2 3 6 5" xfId="6993"/>
    <cellStyle name="20% - Accent4 2 3 7" xfId="1634"/>
    <cellStyle name="20% - Accent4 2 3 7 2" xfId="1635"/>
    <cellStyle name="20% - Accent4 2 3 7 2 2" xfId="6998"/>
    <cellStyle name="20% - Accent4 2 3 7 3" xfId="1636"/>
    <cellStyle name="20% - Accent4 2 3 7 3 2" xfId="6999"/>
    <cellStyle name="20% - Accent4 2 3 7 4" xfId="1637"/>
    <cellStyle name="20% - Accent4 2 3 7 4 2" xfId="7000"/>
    <cellStyle name="20% - Accent4 2 3 7 5" xfId="6997"/>
    <cellStyle name="20% - Accent4 2 3 8" xfId="1638"/>
    <cellStyle name="20% - Accent4 2 3 8 2" xfId="1639"/>
    <cellStyle name="20% - Accent4 2 3 8 2 2" xfId="7002"/>
    <cellStyle name="20% - Accent4 2 3 8 3" xfId="1640"/>
    <cellStyle name="20% - Accent4 2 3 8 3 2" xfId="7003"/>
    <cellStyle name="20% - Accent4 2 3 8 4" xfId="1641"/>
    <cellStyle name="20% - Accent4 2 3 8 4 2" xfId="7004"/>
    <cellStyle name="20% - Accent4 2 3 8 5" xfId="7001"/>
    <cellStyle name="20% - Accent4 2 3 9" xfId="1642"/>
    <cellStyle name="20% - Accent4 2 3 9 2" xfId="7005"/>
    <cellStyle name="20% - Accent4 2 4" xfId="1643"/>
    <cellStyle name="20% - Accent4 2 4 10" xfId="1644"/>
    <cellStyle name="20% - Accent4 2 4 10 2" xfId="7007"/>
    <cellStyle name="20% - Accent4 2 4 11" xfId="1645"/>
    <cellStyle name="20% - Accent4 2 4 11 2" xfId="7008"/>
    <cellStyle name="20% - Accent4 2 4 12" xfId="7006"/>
    <cellStyle name="20% - Accent4 2 4 2" xfId="1646"/>
    <cellStyle name="20% - Accent4 2 4 2 10" xfId="7009"/>
    <cellStyle name="20% - Accent4 2 4 2 2" xfId="1647"/>
    <cellStyle name="20% - Accent4 2 4 2 2 2" xfId="1648"/>
    <cellStyle name="20% - Accent4 2 4 2 2 2 2" xfId="1649"/>
    <cellStyle name="20% - Accent4 2 4 2 2 2 2 2" xfId="7012"/>
    <cellStyle name="20% - Accent4 2 4 2 2 2 3" xfId="1650"/>
    <cellStyle name="20% - Accent4 2 4 2 2 2 3 2" xfId="7013"/>
    <cellStyle name="20% - Accent4 2 4 2 2 2 4" xfId="1651"/>
    <cellStyle name="20% - Accent4 2 4 2 2 2 4 2" xfId="7014"/>
    <cellStyle name="20% - Accent4 2 4 2 2 2 5" xfId="7011"/>
    <cellStyle name="20% - Accent4 2 4 2 2 3" xfId="1652"/>
    <cellStyle name="20% - Accent4 2 4 2 2 3 2" xfId="1653"/>
    <cellStyle name="20% - Accent4 2 4 2 2 3 2 2" xfId="7016"/>
    <cellStyle name="20% - Accent4 2 4 2 2 3 3" xfId="1654"/>
    <cellStyle name="20% - Accent4 2 4 2 2 3 3 2" xfId="7017"/>
    <cellStyle name="20% - Accent4 2 4 2 2 3 4" xfId="1655"/>
    <cellStyle name="20% - Accent4 2 4 2 2 3 4 2" xfId="7018"/>
    <cellStyle name="20% - Accent4 2 4 2 2 3 5" xfId="7015"/>
    <cellStyle name="20% - Accent4 2 4 2 2 4" xfId="1656"/>
    <cellStyle name="20% - Accent4 2 4 2 2 4 2" xfId="1657"/>
    <cellStyle name="20% - Accent4 2 4 2 2 4 2 2" xfId="7020"/>
    <cellStyle name="20% - Accent4 2 4 2 2 4 3" xfId="1658"/>
    <cellStyle name="20% - Accent4 2 4 2 2 4 3 2" xfId="7021"/>
    <cellStyle name="20% - Accent4 2 4 2 2 4 4" xfId="1659"/>
    <cellStyle name="20% - Accent4 2 4 2 2 4 4 2" xfId="7022"/>
    <cellStyle name="20% - Accent4 2 4 2 2 4 5" xfId="7019"/>
    <cellStyle name="20% - Accent4 2 4 2 2 5" xfId="1660"/>
    <cellStyle name="20% - Accent4 2 4 2 2 5 2" xfId="7023"/>
    <cellStyle name="20% - Accent4 2 4 2 2 6" xfId="1661"/>
    <cellStyle name="20% - Accent4 2 4 2 2 6 2" xfId="7024"/>
    <cellStyle name="20% - Accent4 2 4 2 2 7" xfId="1662"/>
    <cellStyle name="20% - Accent4 2 4 2 2 7 2" xfId="7025"/>
    <cellStyle name="20% - Accent4 2 4 2 2 8" xfId="7010"/>
    <cellStyle name="20% - Accent4 2 4 2 3" xfId="1663"/>
    <cellStyle name="20% - Accent4 2 4 2 3 2" xfId="1664"/>
    <cellStyle name="20% - Accent4 2 4 2 3 2 2" xfId="1665"/>
    <cellStyle name="20% - Accent4 2 4 2 3 2 2 2" xfId="7028"/>
    <cellStyle name="20% - Accent4 2 4 2 3 2 3" xfId="1666"/>
    <cellStyle name="20% - Accent4 2 4 2 3 2 3 2" xfId="7029"/>
    <cellStyle name="20% - Accent4 2 4 2 3 2 4" xfId="1667"/>
    <cellStyle name="20% - Accent4 2 4 2 3 2 4 2" xfId="7030"/>
    <cellStyle name="20% - Accent4 2 4 2 3 2 5" xfId="7027"/>
    <cellStyle name="20% - Accent4 2 4 2 3 3" xfId="1668"/>
    <cellStyle name="20% - Accent4 2 4 2 3 3 2" xfId="1669"/>
    <cellStyle name="20% - Accent4 2 4 2 3 3 2 2" xfId="7032"/>
    <cellStyle name="20% - Accent4 2 4 2 3 3 3" xfId="1670"/>
    <cellStyle name="20% - Accent4 2 4 2 3 3 3 2" xfId="7033"/>
    <cellStyle name="20% - Accent4 2 4 2 3 3 4" xfId="1671"/>
    <cellStyle name="20% - Accent4 2 4 2 3 3 4 2" xfId="7034"/>
    <cellStyle name="20% - Accent4 2 4 2 3 3 5" xfId="7031"/>
    <cellStyle name="20% - Accent4 2 4 2 3 4" xfId="1672"/>
    <cellStyle name="20% - Accent4 2 4 2 3 4 2" xfId="7035"/>
    <cellStyle name="20% - Accent4 2 4 2 3 5" xfId="1673"/>
    <cellStyle name="20% - Accent4 2 4 2 3 5 2" xfId="7036"/>
    <cellStyle name="20% - Accent4 2 4 2 3 6" xfId="1674"/>
    <cellStyle name="20% - Accent4 2 4 2 3 6 2" xfId="7037"/>
    <cellStyle name="20% - Accent4 2 4 2 3 7" xfId="7026"/>
    <cellStyle name="20% - Accent4 2 4 2 4" xfId="1675"/>
    <cellStyle name="20% - Accent4 2 4 2 4 2" xfId="1676"/>
    <cellStyle name="20% - Accent4 2 4 2 4 2 2" xfId="7039"/>
    <cellStyle name="20% - Accent4 2 4 2 4 3" xfId="1677"/>
    <cellStyle name="20% - Accent4 2 4 2 4 3 2" xfId="7040"/>
    <cellStyle name="20% - Accent4 2 4 2 4 4" xfId="1678"/>
    <cellStyle name="20% - Accent4 2 4 2 4 4 2" xfId="7041"/>
    <cellStyle name="20% - Accent4 2 4 2 4 5" xfId="7038"/>
    <cellStyle name="20% - Accent4 2 4 2 5" xfId="1679"/>
    <cellStyle name="20% - Accent4 2 4 2 5 2" xfId="1680"/>
    <cellStyle name="20% - Accent4 2 4 2 5 2 2" xfId="7043"/>
    <cellStyle name="20% - Accent4 2 4 2 5 3" xfId="1681"/>
    <cellStyle name="20% - Accent4 2 4 2 5 3 2" xfId="7044"/>
    <cellStyle name="20% - Accent4 2 4 2 5 4" xfId="1682"/>
    <cellStyle name="20% - Accent4 2 4 2 5 4 2" xfId="7045"/>
    <cellStyle name="20% - Accent4 2 4 2 5 5" xfId="7042"/>
    <cellStyle name="20% - Accent4 2 4 2 6" xfId="1683"/>
    <cellStyle name="20% - Accent4 2 4 2 6 2" xfId="1684"/>
    <cellStyle name="20% - Accent4 2 4 2 6 2 2" xfId="7047"/>
    <cellStyle name="20% - Accent4 2 4 2 6 3" xfId="1685"/>
    <cellStyle name="20% - Accent4 2 4 2 6 3 2" xfId="7048"/>
    <cellStyle name="20% - Accent4 2 4 2 6 4" xfId="1686"/>
    <cellStyle name="20% - Accent4 2 4 2 6 4 2" xfId="7049"/>
    <cellStyle name="20% - Accent4 2 4 2 6 5" xfId="7046"/>
    <cellStyle name="20% - Accent4 2 4 2 7" xfId="1687"/>
    <cellStyle name="20% - Accent4 2 4 2 7 2" xfId="7050"/>
    <cellStyle name="20% - Accent4 2 4 2 8" xfId="1688"/>
    <cellStyle name="20% - Accent4 2 4 2 8 2" xfId="7051"/>
    <cellStyle name="20% - Accent4 2 4 2 9" xfId="1689"/>
    <cellStyle name="20% - Accent4 2 4 2 9 2" xfId="7052"/>
    <cellStyle name="20% - Accent4 2 4 3" xfId="1690"/>
    <cellStyle name="20% - Accent4 2 4 3 2" xfId="1691"/>
    <cellStyle name="20% - Accent4 2 4 3 2 2" xfId="1692"/>
    <cellStyle name="20% - Accent4 2 4 3 2 2 2" xfId="1693"/>
    <cellStyle name="20% - Accent4 2 4 3 2 2 2 2" xfId="7056"/>
    <cellStyle name="20% - Accent4 2 4 3 2 2 3" xfId="1694"/>
    <cellStyle name="20% - Accent4 2 4 3 2 2 3 2" xfId="7057"/>
    <cellStyle name="20% - Accent4 2 4 3 2 2 4" xfId="1695"/>
    <cellStyle name="20% - Accent4 2 4 3 2 2 4 2" xfId="7058"/>
    <cellStyle name="20% - Accent4 2 4 3 2 2 5" xfId="7055"/>
    <cellStyle name="20% - Accent4 2 4 3 2 3" xfId="1696"/>
    <cellStyle name="20% - Accent4 2 4 3 2 3 2" xfId="1697"/>
    <cellStyle name="20% - Accent4 2 4 3 2 3 2 2" xfId="7060"/>
    <cellStyle name="20% - Accent4 2 4 3 2 3 3" xfId="1698"/>
    <cellStyle name="20% - Accent4 2 4 3 2 3 3 2" xfId="7061"/>
    <cellStyle name="20% - Accent4 2 4 3 2 3 4" xfId="1699"/>
    <cellStyle name="20% - Accent4 2 4 3 2 3 4 2" xfId="7062"/>
    <cellStyle name="20% - Accent4 2 4 3 2 3 5" xfId="7059"/>
    <cellStyle name="20% - Accent4 2 4 3 2 4" xfId="1700"/>
    <cellStyle name="20% - Accent4 2 4 3 2 4 2" xfId="7063"/>
    <cellStyle name="20% - Accent4 2 4 3 2 5" xfId="1701"/>
    <cellStyle name="20% - Accent4 2 4 3 2 5 2" xfId="7064"/>
    <cellStyle name="20% - Accent4 2 4 3 2 6" xfId="1702"/>
    <cellStyle name="20% - Accent4 2 4 3 2 6 2" xfId="7065"/>
    <cellStyle name="20% - Accent4 2 4 3 2 7" xfId="7054"/>
    <cellStyle name="20% - Accent4 2 4 3 3" xfId="1703"/>
    <cellStyle name="20% - Accent4 2 4 3 3 2" xfId="1704"/>
    <cellStyle name="20% - Accent4 2 4 3 3 2 2" xfId="7067"/>
    <cellStyle name="20% - Accent4 2 4 3 3 3" xfId="1705"/>
    <cellStyle name="20% - Accent4 2 4 3 3 3 2" xfId="7068"/>
    <cellStyle name="20% - Accent4 2 4 3 3 4" xfId="1706"/>
    <cellStyle name="20% - Accent4 2 4 3 3 4 2" xfId="7069"/>
    <cellStyle name="20% - Accent4 2 4 3 3 5" xfId="7066"/>
    <cellStyle name="20% - Accent4 2 4 3 4" xfId="1707"/>
    <cellStyle name="20% - Accent4 2 4 3 4 2" xfId="1708"/>
    <cellStyle name="20% - Accent4 2 4 3 4 2 2" xfId="7071"/>
    <cellStyle name="20% - Accent4 2 4 3 4 3" xfId="1709"/>
    <cellStyle name="20% - Accent4 2 4 3 4 3 2" xfId="7072"/>
    <cellStyle name="20% - Accent4 2 4 3 4 4" xfId="1710"/>
    <cellStyle name="20% - Accent4 2 4 3 4 4 2" xfId="7073"/>
    <cellStyle name="20% - Accent4 2 4 3 4 5" xfId="7070"/>
    <cellStyle name="20% - Accent4 2 4 3 5" xfId="1711"/>
    <cellStyle name="20% - Accent4 2 4 3 5 2" xfId="1712"/>
    <cellStyle name="20% - Accent4 2 4 3 5 2 2" xfId="7075"/>
    <cellStyle name="20% - Accent4 2 4 3 5 3" xfId="1713"/>
    <cellStyle name="20% - Accent4 2 4 3 5 3 2" xfId="7076"/>
    <cellStyle name="20% - Accent4 2 4 3 5 4" xfId="1714"/>
    <cellStyle name="20% - Accent4 2 4 3 5 4 2" xfId="7077"/>
    <cellStyle name="20% - Accent4 2 4 3 5 5" xfId="7074"/>
    <cellStyle name="20% - Accent4 2 4 3 6" xfId="1715"/>
    <cellStyle name="20% - Accent4 2 4 3 6 2" xfId="7078"/>
    <cellStyle name="20% - Accent4 2 4 3 7" xfId="1716"/>
    <cellStyle name="20% - Accent4 2 4 3 7 2" xfId="7079"/>
    <cellStyle name="20% - Accent4 2 4 3 8" xfId="1717"/>
    <cellStyle name="20% - Accent4 2 4 3 8 2" xfId="7080"/>
    <cellStyle name="20% - Accent4 2 4 3 9" xfId="7053"/>
    <cellStyle name="20% - Accent4 2 4 4" xfId="1718"/>
    <cellStyle name="20% - Accent4 2 4 4 2" xfId="1719"/>
    <cellStyle name="20% - Accent4 2 4 4 2 2" xfId="1720"/>
    <cellStyle name="20% - Accent4 2 4 4 2 2 2" xfId="7083"/>
    <cellStyle name="20% - Accent4 2 4 4 2 3" xfId="1721"/>
    <cellStyle name="20% - Accent4 2 4 4 2 3 2" xfId="7084"/>
    <cellStyle name="20% - Accent4 2 4 4 2 4" xfId="1722"/>
    <cellStyle name="20% - Accent4 2 4 4 2 4 2" xfId="7085"/>
    <cellStyle name="20% - Accent4 2 4 4 2 5" xfId="7082"/>
    <cellStyle name="20% - Accent4 2 4 4 3" xfId="1723"/>
    <cellStyle name="20% - Accent4 2 4 4 3 2" xfId="1724"/>
    <cellStyle name="20% - Accent4 2 4 4 3 2 2" xfId="7087"/>
    <cellStyle name="20% - Accent4 2 4 4 3 3" xfId="1725"/>
    <cellStyle name="20% - Accent4 2 4 4 3 3 2" xfId="7088"/>
    <cellStyle name="20% - Accent4 2 4 4 3 4" xfId="1726"/>
    <cellStyle name="20% - Accent4 2 4 4 3 4 2" xfId="7089"/>
    <cellStyle name="20% - Accent4 2 4 4 3 5" xfId="7086"/>
    <cellStyle name="20% - Accent4 2 4 4 4" xfId="1727"/>
    <cellStyle name="20% - Accent4 2 4 4 4 2" xfId="1728"/>
    <cellStyle name="20% - Accent4 2 4 4 4 2 2" xfId="7091"/>
    <cellStyle name="20% - Accent4 2 4 4 4 3" xfId="1729"/>
    <cellStyle name="20% - Accent4 2 4 4 4 3 2" xfId="7092"/>
    <cellStyle name="20% - Accent4 2 4 4 4 4" xfId="1730"/>
    <cellStyle name="20% - Accent4 2 4 4 4 4 2" xfId="7093"/>
    <cellStyle name="20% - Accent4 2 4 4 4 5" xfId="7090"/>
    <cellStyle name="20% - Accent4 2 4 4 5" xfId="1731"/>
    <cellStyle name="20% - Accent4 2 4 4 5 2" xfId="7094"/>
    <cellStyle name="20% - Accent4 2 4 4 6" xfId="1732"/>
    <cellStyle name="20% - Accent4 2 4 4 6 2" xfId="7095"/>
    <cellStyle name="20% - Accent4 2 4 4 7" xfId="1733"/>
    <cellStyle name="20% - Accent4 2 4 4 7 2" xfId="7096"/>
    <cellStyle name="20% - Accent4 2 4 4 8" xfId="7081"/>
    <cellStyle name="20% - Accent4 2 4 5" xfId="1734"/>
    <cellStyle name="20% - Accent4 2 4 5 2" xfId="1735"/>
    <cellStyle name="20% - Accent4 2 4 5 2 2" xfId="1736"/>
    <cellStyle name="20% - Accent4 2 4 5 2 2 2" xfId="7099"/>
    <cellStyle name="20% - Accent4 2 4 5 2 3" xfId="1737"/>
    <cellStyle name="20% - Accent4 2 4 5 2 3 2" xfId="7100"/>
    <cellStyle name="20% - Accent4 2 4 5 2 4" xfId="1738"/>
    <cellStyle name="20% - Accent4 2 4 5 2 4 2" xfId="7101"/>
    <cellStyle name="20% - Accent4 2 4 5 2 5" xfId="7098"/>
    <cellStyle name="20% - Accent4 2 4 5 3" xfId="1739"/>
    <cellStyle name="20% - Accent4 2 4 5 3 2" xfId="1740"/>
    <cellStyle name="20% - Accent4 2 4 5 3 2 2" xfId="7103"/>
    <cellStyle name="20% - Accent4 2 4 5 3 3" xfId="1741"/>
    <cellStyle name="20% - Accent4 2 4 5 3 3 2" xfId="7104"/>
    <cellStyle name="20% - Accent4 2 4 5 3 4" xfId="1742"/>
    <cellStyle name="20% - Accent4 2 4 5 3 4 2" xfId="7105"/>
    <cellStyle name="20% - Accent4 2 4 5 3 5" xfId="7102"/>
    <cellStyle name="20% - Accent4 2 4 5 4" xfId="1743"/>
    <cellStyle name="20% - Accent4 2 4 5 4 2" xfId="7106"/>
    <cellStyle name="20% - Accent4 2 4 5 5" xfId="1744"/>
    <cellStyle name="20% - Accent4 2 4 5 5 2" xfId="7107"/>
    <cellStyle name="20% - Accent4 2 4 5 6" xfId="1745"/>
    <cellStyle name="20% - Accent4 2 4 5 6 2" xfId="7108"/>
    <cellStyle name="20% - Accent4 2 4 5 7" xfId="7097"/>
    <cellStyle name="20% - Accent4 2 4 6" xfId="1746"/>
    <cellStyle name="20% - Accent4 2 4 6 2" xfId="1747"/>
    <cellStyle name="20% - Accent4 2 4 6 2 2" xfId="7110"/>
    <cellStyle name="20% - Accent4 2 4 6 3" xfId="1748"/>
    <cellStyle name="20% - Accent4 2 4 6 3 2" xfId="7111"/>
    <cellStyle name="20% - Accent4 2 4 6 4" xfId="1749"/>
    <cellStyle name="20% - Accent4 2 4 6 4 2" xfId="7112"/>
    <cellStyle name="20% - Accent4 2 4 6 5" xfId="7109"/>
    <cellStyle name="20% - Accent4 2 4 7" xfId="1750"/>
    <cellStyle name="20% - Accent4 2 4 7 2" xfId="1751"/>
    <cellStyle name="20% - Accent4 2 4 7 2 2" xfId="7114"/>
    <cellStyle name="20% - Accent4 2 4 7 3" xfId="1752"/>
    <cellStyle name="20% - Accent4 2 4 7 3 2" xfId="7115"/>
    <cellStyle name="20% - Accent4 2 4 7 4" xfId="1753"/>
    <cellStyle name="20% - Accent4 2 4 7 4 2" xfId="7116"/>
    <cellStyle name="20% - Accent4 2 4 7 5" xfId="7113"/>
    <cellStyle name="20% - Accent4 2 4 8" xfId="1754"/>
    <cellStyle name="20% - Accent4 2 4 8 2" xfId="1755"/>
    <cellStyle name="20% - Accent4 2 4 8 2 2" xfId="7118"/>
    <cellStyle name="20% - Accent4 2 4 8 3" xfId="1756"/>
    <cellStyle name="20% - Accent4 2 4 8 3 2" xfId="7119"/>
    <cellStyle name="20% - Accent4 2 4 8 4" xfId="1757"/>
    <cellStyle name="20% - Accent4 2 4 8 4 2" xfId="7120"/>
    <cellStyle name="20% - Accent4 2 4 8 5" xfId="7117"/>
    <cellStyle name="20% - Accent4 2 4 9" xfId="1758"/>
    <cellStyle name="20% - Accent4 2 4 9 2" xfId="7121"/>
    <cellStyle name="20% - Accent4 2 5" xfId="1759"/>
    <cellStyle name="20% - Accent4 2 5 10" xfId="7122"/>
    <cellStyle name="20% - Accent4 2 5 2" xfId="1760"/>
    <cellStyle name="20% - Accent4 2 5 2 2" xfId="1761"/>
    <cellStyle name="20% - Accent4 2 5 2 2 2" xfId="1762"/>
    <cellStyle name="20% - Accent4 2 5 2 2 2 2" xfId="7125"/>
    <cellStyle name="20% - Accent4 2 5 2 2 3" xfId="1763"/>
    <cellStyle name="20% - Accent4 2 5 2 2 3 2" xfId="7126"/>
    <cellStyle name="20% - Accent4 2 5 2 2 4" xfId="1764"/>
    <cellStyle name="20% - Accent4 2 5 2 2 4 2" xfId="7127"/>
    <cellStyle name="20% - Accent4 2 5 2 2 5" xfId="7124"/>
    <cellStyle name="20% - Accent4 2 5 2 3" xfId="1765"/>
    <cellStyle name="20% - Accent4 2 5 2 3 2" xfId="1766"/>
    <cellStyle name="20% - Accent4 2 5 2 3 2 2" xfId="7129"/>
    <cellStyle name="20% - Accent4 2 5 2 3 3" xfId="1767"/>
    <cellStyle name="20% - Accent4 2 5 2 3 3 2" xfId="7130"/>
    <cellStyle name="20% - Accent4 2 5 2 3 4" xfId="1768"/>
    <cellStyle name="20% - Accent4 2 5 2 3 4 2" xfId="7131"/>
    <cellStyle name="20% - Accent4 2 5 2 3 5" xfId="7128"/>
    <cellStyle name="20% - Accent4 2 5 2 4" xfId="1769"/>
    <cellStyle name="20% - Accent4 2 5 2 4 2" xfId="1770"/>
    <cellStyle name="20% - Accent4 2 5 2 4 2 2" xfId="7133"/>
    <cellStyle name="20% - Accent4 2 5 2 4 3" xfId="1771"/>
    <cellStyle name="20% - Accent4 2 5 2 4 3 2" xfId="7134"/>
    <cellStyle name="20% - Accent4 2 5 2 4 4" xfId="1772"/>
    <cellStyle name="20% - Accent4 2 5 2 4 4 2" xfId="7135"/>
    <cellStyle name="20% - Accent4 2 5 2 4 5" xfId="7132"/>
    <cellStyle name="20% - Accent4 2 5 2 5" xfId="1773"/>
    <cellStyle name="20% - Accent4 2 5 2 5 2" xfId="7136"/>
    <cellStyle name="20% - Accent4 2 5 2 6" xfId="1774"/>
    <cellStyle name="20% - Accent4 2 5 2 6 2" xfId="7137"/>
    <cellStyle name="20% - Accent4 2 5 2 7" xfId="1775"/>
    <cellStyle name="20% - Accent4 2 5 2 7 2" xfId="7138"/>
    <cellStyle name="20% - Accent4 2 5 2 8" xfId="7123"/>
    <cellStyle name="20% - Accent4 2 5 3" xfId="1776"/>
    <cellStyle name="20% - Accent4 2 5 3 2" xfId="1777"/>
    <cellStyle name="20% - Accent4 2 5 3 2 2" xfId="1778"/>
    <cellStyle name="20% - Accent4 2 5 3 2 2 2" xfId="7141"/>
    <cellStyle name="20% - Accent4 2 5 3 2 3" xfId="1779"/>
    <cellStyle name="20% - Accent4 2 5 3 2 3 2" xfId="7142"/>
    <cellStyle name="20% - Accent4 2 5 3 2 4" xfId="1780"/>
    <cellStyle name="20% - Accent4 2 5 3 2 4 2" xfId="7143"/>
    <cellStyle name="20% - Accent4 2 5 3 2 5" xfId="7140"/>
    <cellStyle name="20% - Accent4 2 5 3 3" xfId="1781"/>
    <cellStyle name="20% - Accent4 2 5 3 3 2" xfId="1782"/>
    <cellStyle name="20% - Accent4 2 5 3 3 2 2" xfId="7145"/>
    <cellStyle name="20% - Accent4 2 5 3 3 3" xfId="1783"/>
    <cellStyle name="20% - Accent4 2 5 3 3 3 2" xfId="7146"/>
    <cellStyle name="20% - Accent4 2 5 3 3 4" xfId="1784"/>
    <cellStyle name="20% - Accent4 2 5 3 3 4 2" xfId="7147"/>
    <cellStyle name="20% - Accent4 2 5 3 3 5" xfId="7144"/>
    <cellStyle name="20% - Accent4 2 5 3 4" xfId="1785"/>
    <cellStyle name="20% - Accent4 2 5 3 4 2" xfId="7148"/>
    <cellStyle name="20% - Accent4 2 5 3 5" xfId="1786"/>
    <cellStyle name="20% - Accent4 2 5 3 5 2" xfId="7149"/>
    <cellStyle name="20% - Accent4 2 5 3 6" xfId="1787"/>
    <cellStyle name="20% - Accent4 2 5 3 6 2" xfId="7150"/>
    <cellStyle name="20% - Accent4 2 5 3 7" xfId="7139"/>
    <cellStyle name="20% - Accent4 2 5 4" xfId="1788"/>
    <cellStyle name="20% - Accent4 2 5 4 2" xfId="1789"/>
    <cellStyle name="20% - Accent4 2 5 4 2 2" xfId="7152"/>
    <cellStyle name="20% - Accent4 2 5 4 3" xfId="1790"/>
    <cellStyle name="20% - Accent4 2 5 4 3 2" xfId="7153"/>
    <cellStyle name="20% - Accent4 2 5 4 4" xfId="1791"/>
    <cellStyle name="20% - Accent4 2 5 4 4 2" xfId="7154"/>
    <cellStyle name="20% - Accent4 2 5 4 5" xfId="7151"/>
    <cellStyle name="20% - Accent4 2 5 5" xfId="1792"/>
    <cellStyle name="20% - Accent4 2 5 5 2" xfId="1793"/>
    <cellStyle name="20% - Accent4 2 5 5 2 2" xfId="7156"/>
    <cellStyle name="20% - Accent4 2 5 5 3" xfId="1794"/>
    <cellStyle name="20% - Accent4 2 5 5 3 2" xfId="7157"/>
    <cellStyle name="20% - Accent4 2 5 5 4" xfId="1795"/>
    <cellStyle name="20% - Accent4 2 5 5 4 2" xfId="7158"/>
    <cellStyle name="20% - Accent4 2 5 5 5" xfId="7155"/>
    <cellStyle name="20% - Accent4 2 5 6" xfId="1796"/>
    <cellStyle name="20% - Accent4 2 5 6 2" xfId="1797"/>
    <cellStyle name="20% - Accent4 2 5 6 2 2" xfId="7160"/>
    <cellStyle name="20% - Accent4 2 5 6 3" xfId="1798"/>
    <cellStyle name="20% - Accent4 2 5 6 3 2" xfId="7161"/>
    <cellStyle name="20% - Accent4 2 5 6 4" xfId="1799"/>
    <cellStyle name="20% - Accent4 2 5 6 4 2" xfId="7162"/>
    <cellStyle name="20% - Accent4 2 5 6 5" xfId="7159"/>
    <cellStyle name="20% - Accent4 2 5 7" xfId="1800"/>
    <cellStyle name="20% - Accent4 2 5 7 2" xfId="7163"/>
    <cellStyle name="20% - Accent4 2 5 8" xfId="1801"/>
    <cellStyle name="20% - Accent4 2 5 8 2" xfId="7164"/>
    <cellStyle name="20% - Accent4 2 5 9" xfId="1802"/>
    <cellStyle name="20% - Accent4 2 5 9 2" xfId="7165"/>
    <cellStyle name="20% - Accent4 2 6" xfId="1803"/>
    <cellStyle name="20% - Accent4 2 6 2" xfId="1804"/>
    <cellStyle name="20% - Accent4 2 6 2 2" xfId="1805"/>
    <cellStyle name="20% - Accent4 2 6 2 2 2" xfId="1806"/>
    <cellStyle name="20% - Accent4 2 6 2 2 2 2" xfId="7169"/>
    <cellStyle name="20% - Accent4 2 6 2 2 3" xfId="1807"/>
    <cellStyle name="20% - Accent4 2 6 2 2 3 2" xfId="7170"/>
    <cellStyle name="20% - Accent4 2 6 2 2 4" xfId="1808"/>
    <cellStyle name="20% - Accent4 2 6 2 2 4 2" xfId="7171"/>
    <cellStyle name="20% - Accent4 2 6 2 2 5" xfId="7168"/>
    <cellStyle name="20% - Accent4 2 6 2 3" xfId="1809"/>
    <cellStyle name="20% - Accent4 2 6 2 3 2" xfId="1810"/>
    <cellStyle name="20% - Accent4 2 6 2 3 2 2" xfId="7173"/>
    <cellStyle name="20% - Accent4 2 6 2 3 3" xfId="1811"/>
    <cellStyle name="20% - Accent4 2 6 2 3 3 2" xfId="7174"/>
    <cellStyle name="20% - Accent4 2 6 2 3 4" xfId="1812"/>
    <cellStyle name="20% - Accent4 2 6 2 3 4 2" xfId="7175"/>
    <cellStyle name="20% - Accent4 2 6 2 3 5" xfId="7172"/>
    <cellStyle name="20% - Accent4 2 6 2 4" xfId="1813"/>
    <cellStyle name="20% - Accent4 2 6 2 4 2" xfId="7176"/>
    <cellStyle name="20% - Accent4 2 6 2 5" xfId="1814"/>
    <cellStyle name="20% - Accent4 2 6 2 5 2" xfId="7177"/>
    <cellStyle name="20% - Accent4 2 6 2 6" xfId="1815"/>
    <cellStyle name="20% - Accent4 2 6 2 6 2" xfId="7178"/>
    <cellStyle name="20% - Accent4 2 6 2 7" xfId="7167"/>
    <cellStyle name="20% - Accent4 2 6 3" xfId="1816"/>
    <cellStyle name="20% - Accent4 2 6 3 2" xfId="1817"/>
    <cellStyle name="20% - Accent4 2 6 3 2 2" xfId="7180"/>
    <cellStyle name="20% - Accent4 2 6 3 3" xfId="1818"/>
    <cellStyle name="20% - Accent4 2 6 3 3 2" xfId="7181"/>
    <cellStyle name="20% - Accent4 2 6 3 4" xfId="1819"/>
    <cellStyle name="20% - Accent4 2 6 3 4 2" xfId="7182"/>
    <cellStyle name="20% - Accent4 2 6 3 5" xfId="7179"/>
    <cellStyle name="20% - Accent4 2 6 4" xfId="1820"/>
    <cellStyle name="20% - Accent4 2 6 4 2" xfId="1821"/>
    <cellStyle name="20% - Accent4 2 6 4 2 2" xfId="7184"/>
    <cellStyle name="20% - Accent4 2 6 4 3" xfId="1822"/>
    <cellStyle name="20% - Accent4 2 6 4 3 2" xfId="7185"/>
    <cellStyle name="20% - Accent4 2 6 4 4" xfId="1823"/>
    <cellStyle name="20% - Accent4 2 6 4 4 2" xfId="7186"/>
    <cellStyle name="20% - Accent4 2 6 4 5" xfId="7183"/>
    <cellStyle name="20% - Accent4 2 6 5" xfId="1824"/>
    <cellStyle name="20% - Accent4 2 6 5 2" xfId="1825"/>
    <cellStyle name="20% - Accent4 2 6 5 2 2" xfId="7188"/>
    <cellStyle name="20% - Accent4 2 6 5 3" xfId="1826"/>
    <cellStyle name="20% - Accent4 2 6 5 3 2" xfId="7189"/>
    <cellStyle name="20% - Accent4 2 6 5 4" xfId="1827"/>
    <cellStyle name="20% - Accent4 2 6 5 4 2" xfId="7190"/>
    <cellStyle name="20% - Accent4 2 6 5 5" xfId="7187"/>
    <cellStyle name="20% - Accent4 2 6 6" xfId="1828"/>
    <cellStyle name="20% - Accent4 2 6 6 2" xfId="7191"/>
    <cellStyle name="20% - Accent4 2 6 7" xfId="1829"/>
    <cellStyle name="20% - Accent4 2 6 7 2" xfId="7192"/>
    <cellStyle name="20% - Accent4 2 6 8" xfId="1830"/>
    <cellStyle name="20% - Accent4 2 6 8 2" xfId="7193"/>
    <cellStyle name="20% - Accent4 2 6 9" xfId="7166"/>
    <cellStyle name="20% - Accent4 2 7" xfId="1831"/>
    <cellStyle name="20% - Accent4 2 7 2" xfId="1832"/>
    <cellStyle name="20% - Accent4 2 7 2 2" xfId="1833"/>
    <cellStyle name="20% - Accent4 2 7 2 2 2" xfId="7196"/>
    <cellStyle name="20% - Accent4 2 7 2 3" xfId="1834"/>
    <cellStyle name="20% - Accent4 2 7 2 3 2" xfId="7197"/>
    <cellStyle name="20% - Accent4 2 7 2 4" xfId="1835"/>
    <cellStyle name="20% - Accent4 2 7 2 4 2" xfId="7198"/>
    <cellStyle name="20% - Accent4 2 7 2 5" xfId="7195"/>
    <cellStyle name="20% - Accent4 2 7 3" xfId="1836"/>
    <cellStyle name="20% - Accent4 2 7 3 2" xfId="1837"/>
    <cellStyle name="20% - Accent4 2 7 3 2 2" xfId="7200"/>
    <cellStyle name="20% - Accent4 2 7 3 3" xfId="1838"/>
    <cellStyle name="20% - Accent4 2 7 3 3 2" xfId="7201"/>
    <cellStyle name="20% - Accent4 2 7 3 4" xfId="1839"/>
    <cellStyle name="20% - Accent4 2 7 3 4 2" xfId="7202"/>
    <cellStyle name="20% - Accent4 2 7 3 5" xfId="7199"/>
    <cellStyle name="20% - Accent4 2 7 4" xfId="1840"/>
    <cellStyle name="20% - Accent4 2 7 4 2" xfId="1841"/>
    <cellStyle name="20% - Accent4 2 7 4 2 2" xfId="7204"/>
    <cellStyle name="20% - Accent4 2 7 4 3" xfId="1842"/>
    <cellStyle name="20% - Accent4 2 7 4 3 2" xfId="7205"/>
    <cellStyle name="20% - Accent4 2 7 4 4" xfId="1843"/>
    <cellStyle name="20% - Accent4 2 7 4 4 2" xfId="7206"/>
    <cellStyle name="20% - Accent4 2 7 4 5" xfId="7203"/>
    <cellStyle name="20% - Accent4 2 7 5" xfId="1844"/>
    <cellStyle name="20% - Accent4 2 7 5 2" xfId="7207"/>
    <cellStyle name="20% - Accent4 2 7 6" xfId="1845"/>
    <cellStyle name="20% - Accent4 2 7 6 2" xfId="7208"/>
    <cellStyle name="20% - Accent4 2 7 7" xfId="1846"/>
    <cellStyle name="20% - Accent4 2 7 7 2" xfId="7209"/>
    <cellStyle name="20% - Accent4 2 7 8" xfId="7194"/>
    <cellStyle name="20% - Accent4 2 8" xfId="1847"/>
    <cellStyle name="20% - Accent4 2 8 2" xfId="1848"/>
    <cellStyle name="20% - Accent4 2 8 2 2" xfId="1849"/>
    <cellStyle name="20% - Accent4 2 8 2 2 2" xfId="7212"/>
    <cellStyle name="20% - Accent4 2 8 2 3" xfId="1850"/>
    <cellStyle name="20% - Accent4 2 8 2 3 2" xfId="7213"/>
    <cellStyle name="20% - Accent4 2 8 2 4" xfId="1851"/>
    <cellStyle name="20% - Accent4 2 8 2 4 2" xfId="7214"/>
    <cellStyle name="20% - Accent4 2 8 2 5" xfId="7211"/>
    <cellStyle name="20% - Accent4 2 8 3" xfId="1852"/>
    <cellStyle name="20% - Accent4 2 8 3 2" xfId="1853"/>
    <cellStyle name="20% - Accent4 2 8 3 2 2" xfId="7216"/>
    <cellStyle name="20% - Accent4 2 8 3 3" xfId="1854"/>
    <cellStyle name="20% - Accent4 2 8 3 3 2" xfId="7217"/>
    <cellStyle name="20% - Accent4 2 8 3 4" xfId="1855"/>
    <cellStyle name="20% - Accent4 2 8 3 4 2" xfId="7218"/>
    <cellStyle name="20% - Accent4 2 8 3 5" xfId="7215"/>
    <cellStyle name="20% - Accent4 2 8 4" xfId="1856"/>
    <cellStyle name="20% - Accent4 2 8 4 2" xfId="7219"/>
    <cellStyle name="20% - Accent4 2 8 5" xfId="1857"/>
    <cellStyle name="20% - Accent4 2 8 5 2" xfId="7220"/>
    <cellStyle name="20% - Accent4 2 8 6" xfId="1858"/>
    <cellStyle name="20% - Accent4 2 8 6 2" xfId="7221"/>
    <cellStyle name="20% - Accent4 2 8 7" xfId="7210"/>
    <cellStyle name="20% - Accent4 2 9" xfId="1859"/>
    <cellStyle name="20% - Accent4 2 9 2" xfId="1860"/>
    <cellStyle name="20% - Accent4 2 9 2 2" xfId="7223"/>
    <cellStyle name="20% - Accent4 2 9 3" xfId="1861"/>
    <cellStyle name="20% - Accent4 2 9 3 2" xfId="7224"/>
    <cellStyle name="20% - Accent4 2 9 4" xfId="1862"/>
    <cellStyle name="20% - Accent4 2 9 4 2" xfId="7225"/>
    <cellStyle name="20% - Accent4 2 9 5" xfId="7222"/>
    <cellStyle name="20% - Accent4 3" xfId="6761"/>
    <cellStyle name="20% - Accent5" xfId="1863" builtinId="46" customBuiltin="1"/>
    <cellStyle name="20% - Accent5 2" xfId="1864"/>
    <cellStyle name="20% - Accent5 2 10" xfId="1865"/>
    <cellStyle name="20% - Accent5 2 10 2" xfId="7228"/>
    <cellStyle name="20% - Accent5 2 11" xfId="1866"/>
    <cellStyle name="20% - Accent5 2 11 2" xfId="7229"/>
    <cellStyle name="20% - Accent5 2 12" xfId="7227"/>
    <cellStyle name="20% - Accent5 2 2" xfId="1867"/>
    <cellStyle name="20% - Accent5 2 2 10" xfId="7230"/>
    <cellStyle name="20% - Accent5 2 2 2" xfId="1868"/>
    <cellStyle name="20% - Accent5 2 2 2 2" xfId="1869"/>
    <cellStyle name="20% - Accent5 2 2 2 2 2" xfId="1870"/>
    <cellStyle name="20% - Accent5 2 2 2 2 2 2" xfId="7233"/>
    <cellStyle name="20% - Accent5 2 2 2 2 3" xfId="1871"/>
    <cellStyle name="20% - Accent5 2 2 2 2 3 2" xfId="7234"/>
    <cellStyle name="20% - Accent5 2 2 2 2 4" xfId="1872"/>
    <cellStyle name="20% - Accent5 2 2 2 2 4 2" xfId="7235"/>
    <cellStyle name="20% - Accent5 2 2 2 2 5" xfId="7232"/>
    <cellStyle name="20% - Accent5 2 2 2 3" xfId="1873"/>
    <cellStyle name="20% - Accent5 2 2 2 3 2" xfId="1874"/>
    <cellStyle name="20% - Accent5 2 2 2 3 2 2" xfId="7237"/>
    <cellStyle name="20% - Accent5 2 2 2 3 3" xfId="1875"/>
    <cellStyle name="20% - Accent5 2 2 2 3 3 2" xfId="7238"/>
    <cellStyle name="20% - Accent5 2 2 2 3 4" xfId="1876"/>
    <cellStyle name="20% - Accent5 2 2 2 3 4 2" xfId="7239"/>
    <cellStyle name="20% - Accent5 2 2 2 3 5" xfId="7236"/>
    <cellStyle name="20% - Accent5 2 2 2 4" xfId="1877"/>
    <cellStyle name="20% - Accent5 2 2 2 4 2" xfId="1878"/>
    <cellStyle name="20% - Accent5 2 2 2 4 2 2" xfId="7241"/>
    <cellStyle name="20% - Accent5 2 2 2 4 3" xfId="1879"/>
    <cellStyle name="20% - Accent5 2 2 2 4 3 2" xfId="7242"/>
    <cellStyle name="20% - Accent5 2 2 2 4 4" xfId="1880"/>
    <cellStyle name="20% - Accent5 2 2 2 4 4 2" xfId="7243"/>
    <cellStyle name="20% - Accent5 2 2 2 4 5" xfId="7240"/>
    <cellStyle name="20% - Accent5 2 2 2 5" xfId="1881"/>
    <cellStyle name="20% - Accent5 2 2 2 5 2" xfId="7244"/>
    <cellStyle name="20% - Accent5 2 2 2 6" xfId="1882"/>
    <cellStyle name="20% - Accent5 2 2 2 6 2" xfId="7245"/>
    <cellStyle name="20% - Accent5 2 2 2 7" xfId="1883"/>
    <cellStyle name="20% - Accent5 2 2 2 7 2" xfId="7246"/>
    <cellStyle name="20% - Accent5 2 2 2 8" xfId="7231"/>
    <cellStyle name="20% - Accent5 2 2 3" xfId="1884"/>
    <cellStyle name="20% - Accent5 2 2 3 2" xfId="1885"/>
    <cellStyle name="20% - Accent5 2 2 3 2 2" xfId="1886"/>
    <cellStyle name="20% - Accent5 2 2 3 2 2 2" xfId="7249"/>
    <cellStyle name="20% - Accent5 2 2 3 2 3" xfId="1887"/>
    <cellStyle name="20% - Accent5 2 2 3 2 3 2" xfId="7250"/>
    <cellStyle name="20% - Accent5 2 2 3 2 4" xfId="1888"/>
    <cellStyle name="20% - Accent5 2 2 3 2 4 2" xfId="7251"/>
    <cellStyle name="20% - Accent5 2 2 3 2 5" xfId="7248"/>
    <cellStyle name="20% - Accent5 2 2 3 3" xfId="1889"/>
    <cellStyle name="20% - Accent5 2 2 3 3 2" xfId="1890"/>
    <cellStyle name="20% - Accent5 2 2 3 3 2 2" xfId="7253"/>
    <cellStyle name="20% - Accent5 2 2 3 3 3" xfId="1891"/>
    <cellStyle name="20% - Accent5 2 2 3 3 3 2" xfId="7254"/>
    <cellStyle name="20% - Accent5 2 2 3 3 4" xfId="1892"/>
    <cellStyle name="20% - Accent5 2 2 3 3 4 2" xfId="7255"/>
    <cellStyle name="20% - Accent5 2 2 3 3 5" xfId="7252"/>
    <cellStyle name="20% - Accent5 2 2 3 4" xfId="1893"/>
    <cellStyle name="20% - Accent5 2 2 3 4 2" xfId="7256"/>
    <cellStyle name="20% - Accent5 2 2 3 5" xfId="1894"/>
    <cellStyle name="20% - Accent5 2 2 3 5 2" xfId="7257"/>
    <cellStyle name="20% - Accent5 2 2 3 6" xfId="1895"/>
    <cellStyle name="20% - Accent5 2 2 3 6 2" xfId="7258"/>
    <cellStyle name="20% - Accent5 2 2 3 7" xfId="7247"/>
    <cellStyle name="20% - Accent5 2 2 4" xfId="1896"/>
    <cellStyle name="20% - Accent5 2 2 4 2" xfId="1897"/>
    <cellStyle name="20% - Accent5 2 2 4 2 2" xfId="7260"/>
    <cellStyle name="20% - Accent5 2 2 4 3" xfId="1898"/>
    <cellStyle name="20% - Accent5 2 2 4 3 2" xfId="7261"/>
    <cellStyle name="20% - Accent5 2 2 4 4" xfId="1899"/>
    <cellStyle name="20% - Accent5 2 2 4 4 2" xfId="7262"/>
    <cellStyle name="20% - Accent5 2 2 4 5" xfId="7259"/>
    <cellStyle name="20% - Accent5 2 2 5" xfId="1900"/>
    <cellStyle name="20% - Accent5 2 2 5 2" xfId="1901"/>
    <cellStyle name="20% - Accent5 2 2 5 2 2" xfId="7264"/>
    <cellStyle name="20% - Accent5 2 2 5 3" xfId="1902"/>
    <cellStyle name="20% - Accent5 2 2 5 3 2" xfId="7265"/>
    <cellStyle name="20% - Accent5 2 2 5 4" xfId="1903"/>
    <cellStyle name="20% - Accent5 2 2 5 4 2" xfId="7266"/>
    <cellStyle name="20% - Accent5 2 2 5 5" xfId="7263"/>
    <cellStyle name="20% - Accent5 2 2 6" xfId="1904"/>
    <cellStyle name="20% - Accent5 2 2 6 2" xfId="1905"/>
    <cellStyle name="20% - Accent5 2 2 6 2 2" xfId="7268"/>
    <cellStyle name="20% - Accent5 2 2 6 3" xfId="1906"/>
    <cellStyle name="20% - Accent5 2 2 6 3 2" xfId="7269"/>
    <cellStyle name="20% - Accent5 2 2 6 4" xfId="1907"/>
    <cellStyle name="20% - Accent5 2 2 6 4 2" xfId="7270"/>
    <cellStyle name="20% - Accent5 2 2 6 5" xfId="7267"/>
    <cellStyle name="20% - Accent5 2 2 7" xfId="1908"/>
    <cellStyle name="20% - Accent5 2 2 7 2" xfId="7271"/>
    <cellStyle name="20% - Accent5 2 2 8" xfId="1909"/>
    <cellStyle name="20% - Accent5 2 2 8 2" xfId="7272"/>
    <cellStyle name="20% - Accent5 2 2 9" xfId="1910"/>
    <cellStyle name="20% - Accent5 2 2 9 2" xfId="7273"/>
    <cellStyle name="20% - Accent5 2 3" xfId="1911"/>
    <cellStyle name="20% - Accent5 2 3 2" xfId="1912"/>
    <cellStyle name="20% - Accent5 2 3 2 2" xfId="1913"/>
    <cellStyle name="20% - Accent5 2 3 2 2 2" xfId="1914"/>
    <cellStyle name="20% - Accent5 2 3 2 2 2 2" xfId="7277"/>
    <cellStyle name="20% - Accent5 2 3 2 2 3" xfId="1915"/>
    <cellStyle name="20% - Accent5 2 3 2 2 3 2" xfId="7278"/>
    <cellStyle name="20% - Accent5 2 3 2 2 4" xfId="1916"/>
    <cellStyle name="20% - Accent5 2 3 2 2 4 2" xfId="7279"/>
    <cellStyle name="20% - Accent5 2 3 2 2 5" xfId="7276"/>
    <cellStyle name="20% - Accent5 2 3 2 3" xfId="1917"/>
    <cellStyle name="20% - Accent5 2 3 2 3 2" xfId="1918"/>
    <cellStyle name="20% - Accent5 2 3 2 3 2 2" xfId="7281"/>
    <cellStyle name="20% - Accent5 2 3 2 3 3" xfId="1919"/>
    <cellStyle name="20% - Accent5 2 3 2 3 3 2" xfId="7282"/>
    <cellStyle name="20% - Accent5 2 3 2 3 4" xfId="1920"/>
    <cellStyle name="20% - Accent5 2 3 2 3 4 2" xfId="7283"/>
    <cellStyle name="20% - Accent5 2 3 2 3 5" xfId="7280"/>
    <cellStyle name="20% - Accent5 2 3 2 4" xfId="1921"/>
    <cellStyle name="20% - Accent5 2 3 2 4 2" xfId="7284"/>
    <cellStyle name="20% - Accent5 2 3 2 5" xfId="1922"/>
    <cellStyle name="20% - Accent5 2 3 2 5 2" xfId="7285"/>
    <cellStyle name="20% - Accent5 2 3 2 6" xfId="1923"/>
    <cellStyle name="20% - Accent5 2 3 2 6 2" xfId="7286"/>
    <cellStyle name="20% - Accent5 2 3 2 7" xfId="7275"/>
    <cellStyle name="20% - Accent5 2 3 3" xfId="1924"/>
    <cellStyle name="20% - Accent5 2 3 3 2" xfId="1925"/>
    <cellStyle name="20% - Accent5 2 3 3 2 2" xfId="7288"/>
    <cellStyle name="20% - Accent5 2 3 3 3" xfId="1926"/>
    <cellStyle name="20% - Accent5 2 3 3 3 2" xfId="7289"/>
    <cellStyle name="20% - Accent5 2 3 3 4" xfId="1927"/>
    <cellStyle name="20% - Accent5 2 3 3 4 2" xfId="7290"/>
    <cellStyle name="20% - Accent5 2 3 3 5" xfId="7287"/>
    <cellStyle name="20% - Accent5 2 3 4" xfId="1928"/>
    <cellStyle name="20% - Accent5 2 3 4 2" xfId="1929"/>
    <cellStyle name="20% - Accent5 2 3 4 2 2" xfId="7292"/>
    <cellStyle name="20% - Accent5 2 3 4 3" xfId="1930"/>
    <cellStyle name="20% - Accent5 2 3 4 3 2" xfId="7293"/>
    <cellStyle name="20% - Accent5 2 3 4 4" xfId="1931"/>
    <cellStyle name="20% - Accent5 2 3 4 4 2" xfId="7294"/>
    <cellStyle name="20% - Accent5 2 3 4 5" xfId="7291"/>
    <cellStyle name="20% - Accent5 2 3 5" xfId="1932"/>
    <cellStyle name="20% - Accent5 2 3 5 2" xfId="1933"/>
    <cellStyle name="20% - Accent5 2 3 5 2 2" xfId="7296"/>
    <cellStyle name="20% - Accent5 2 3 5 3" xfId="1934"/>
    <cellStyle name="20% - Accent5 2 3 5 3 2" xfId="7297"/>
    <cellStyle name="20% - Accent5 2 3 5 4" xfId="1935"/>
    <cellStyle name="20% - Accent5 2 3 5 4 2" xfId="7298"/>
    <cellStyle name="20% - Accent5 2 3 5 5" xfId="7295"/>
    <cellStyle name="20% - Accent5 2 3 6" xfId="1936"/>
    <cellStyle name="20% - Accent5 2 3 6 2" xfId="7299"/>
    <cellStyle name="20% - Accent5 2 3 7" xfId="1937"/>
    <cellStyle name="20% - Accent5 2 3 7 2" xfId="7300"/>
    <cellStyle name="20% - Accent5 2 3 8" xfId="1938"/>
    <cellStyle name="20% - Accent5 2 3 8 2" xfId="7301"/>
    <cellStyle name="20% - Accent5 2 3 9" xfId="7274"/>
    <cellStyle name="20% - Accent5 2 4" xfId="1939"/>
    <cellStyle name="20% - Accent5 2 4 2" xfId="1940"/>
    <cellStyle name="20% - Accent5 2 4 2 2" xfId="1941"/>
    <cellStyle name="20% - Accent5 2 4 2 2 2" xfId="7304"/>
    <cellStyle name="20% - Accent5 2 4 2 3" xfId="1942"/>
    <cellStyle name="20% - Accent5 2 4 2 3 2" xfId="7305"/>
    <cellStyle name="20% - Accent5 2 4 2 4" xfId="1943"/>
    <cellStyle name="20% - Accent5 2 4 2 4 2" xfId="7306"/>
    <cellStyle name="20% - Accent5 2 4 2 5" xfId="7303"/>
    <cellStyle name="20% - Accent5 2 4 3" xfId="1944"/>
    <cellStyle name="20% - Accent5 2 4 3 2" xfId="1945"/>
    <cellStyle name="20% - Accent5 2 4 3 2 2" xfId="7308"/>
    <cellStyle name="20% - Accent5 2 4 3 3" xfId="1946"/>
    <cellStyle name="20% - Accent5 2 4 3 3 2" xfId="7309"/>
    <cellStyle name="20% - Accent5 2 4 3 4" xfId="1947"/>
    <cellStyle name="20% - Accent5 2 4 3 4 2" xfId="7310"/>
    <cellStyle name="20% - Accent5 2 4 3 5" xfId="7307"/>
    <cellStyle name="20% - Accent5 2 4 4" xfId="1948"/>
    <cellStyle name="20% - Accent5 2 4 4 2" xfId="1949"/>
    <cellStyle name="20% - Accent5 2 4 4 2 2" xfId="7312"/>
    <cellStyle name="20% - Accent5 2 4 4 3" xfId="1950"/>
    <cellStyle name="20% - Accent5 2 4 4 3 2" xfId="7313"/>
    <cellStyle name="20% - Accent5 2 4 4 4" xfId="1951"/>
    <cellStyle name="20% - Accent5 2 4 4 4 2" xfId="7314"/>
    <cellStyle name="20% - Accent5 2 4 4 5" xfId="7311"/>
    <cellStyle name="20% - Accent5 2 4 5" xfId="1952"/>
    <cellStyle name="20% - Accent5 2 4 5 2" xfId="7315"/>
    <cellStyle name="20% - Accent5 2 4 6" xfId="1953"/>
    <cellStyle name="20% - Accent5 2 4 6 2" xfId="7316"/>
    <cellStyle name="20% - Accent5 2 4 7" xfId="1954"/>
    <cellStyle name="20% - Accent5 2 4 7 2" xfId="7317"/>
    <cellStyle name="20% - Accent5 2 4 8" xfId="7302"/>
    <cellStyle name="20% - Accent5 2 5" xfId="1955"/>
    <cellStyle name="20% - Accent5 2 5 2" xfId="1956"/>
    <cellStyle name="20% - Accent5 2 5 2 2" xfId="1957"/>
    <cellStyle name="20% - Accent5 2 5 2 2 2" xfId="7320"/>
    <cellStyle name="20% - Accent5 2 5 2 3" xfId="1958"/>
    <cellStyle name="20% - Accent5 2 5 2 3 2" xfId="7321"/>
    <cellStyle name="20% - Accent5 2 5 2 4" xfId="1959"/>
    <cellStyle name="20% - Accent5 2 5 2 4 2" xfId="7322"/>
    <cellStyle name="20% - Accent5 2 5 2 5" xfId="7319"/>
    <cellStyle name="20% - Accent5 2 5 3" xfId="1960"/>
    <cellStyle name="20% - Accent5 2 5 3 2" xfId="1961"/>
    <cellStyle name="20% - Accent5 2 5 3 2 2" xfId="7324"/>
    <cellStyle name="20% - Accent5 2 5 3 3" xfId="1962"/>
    <cellStyle name="20% - Accent5 2 5 3 3 2" xfId="7325"/>
    <cellStyle name="20% - Accent5 2 5 3 4" xfId="1963"/>
    <cellStyle name="20% - Accent5 2 5 3 4 2" xfId="7326"/>
    <cellStyle name="20% - Accent5 2 5 3 5" xfId="7323"/>
    <cellStyle name="20% - Accent5 2 5 4" xfId="1964"/>
    <cellStyle name="20% - Accent5 2 5 4 2" xfId="7327"/>
    <cellStyle name="20% - Accent5 2 5 5" xfId="1965"/>
    <cellStyle name="20% - Accent5 2 5 5 2" xfId="7328"/>
    <cellStyle name="20% - Accent5 2 5 6" xfId="1966"/>
    <cellStyle name="20% - Accent5 2 5 6 2" xfId="7329"/>
    <cellStyle name="20% - Accent5 2 5 7" xfId="7318"/>
    <cellStyle name="20% - Accent5 2 6" xfId="1967"/>
    <cellStyle name="20% - Accent5 2 6 2" xfId="1968"/>
    <cellStyle name="20% - Accent5 2 6 2 2" xfId="7331"/>
    <cellStyle name="20% - Accent5 2 6 3" xfId="1969"/>
    <cellStyle name="20% - Accent5 2 6 3 2" xfId="7332"/>
    <cellStyle name="20% - Accent5 2 6 4" xfId="1970"/>
    <cellStyle name="20% - Accent5 2 6 4 2" xfId="7333"/>
    <cellStyle name="20% - Accent5 2 6 5" xfId="7330"/>
    <cellStyle name="20% - Accent5 2 7" xfId="1971"/>
    <cellStyle name="20% - Accent5 2 7 2" xfId="1972"/>
    <cellStyle name="20% - Accent5 2 7 2 2" xfId="7335"/>
    <cellStyle name="20% - Accent5 2 7 3" xfId="1973"/>
    <cellStyle name="20% - Accent5 2 7 3 2" xfId="7336"/>
    <cellStyle name="20% - Accent5 2 7 4" xfId="1974"/>
    <cellStyle name="20% - Accent5 2 7 4 2" xfId="7337"/>
    <cellStyle name="20% - Accent5 2 7 5" xfId="7334"/>
    <cellStyle name="20% - Accent5 2 8" xfId="1975"/>
    <cellStyle name="20% - Accent5 2 8 2" xfId="1976"/>
    <cellStyle name="20% - Accent5 2 8 2 2" xfId="7339"/>
    <cellStyle name="20% - Accent5 2 8 3" xfId="1977"/>
    <cellStyle name="20% - Accent5 2 8 3 2" xfId="7340"/>
    <cellStyle name="20% - Accent5 2 8 4" xfId="1978"/>
    <cellStyle name="20% - Accent5 2 8 4 2" xfId="7341"/>
    <cellStyle name="20% - Accent5 2 8 5" xfId="7338"/>
    <cellStyle name="20% - Accent5 2 9" xfId="1979"/>
    <cellStyle name="20% - Accent5 2 9 2" xfId="7342"/>
    <cellStyle name="20% - Accent5 3" xfId="1980"/>
    <cellStyle name="20% - Accent5 3 10" xfId="7343"/>
    <cellStyle name="20% - Accent5 3 2" xfId="1981"/>
    <cellStyle name="20% - Accent5 3 2 2" xfId="1982"/>
    <cellStyle name="20% - Accent5 3 2 2 2" xfId="1983"/>
    <cellStyle name="20% - Accent5 3 2 2 2 2" xfId="7346"/>
    <cellStyle name="20% - Accent5 3 2 2 3" xfId="1984"/>
    <cellStyle name="20% - Accent5 3 2 2 3 2" xfId="7347"/>
    <cellStyle name="20% - Accent5 3 2 2 4" xfId="1985"/>
    <cellStyle name="20% - Accent5 3 2 2 4 2" xfId="7348"/>
    <cellStyle name="20% - Accent5 3 2 2 5" xfId="7345"/>
    <cellStyle name="20% - Accent5 3 2 3" xfId="1986"/>
    <cellStyle name="20% - Accent5 3 2 3 2" xfId="1987"/>
    <cellStyle name="20% - Accent5 3 2 3 2 2" xfId="7350"/>
    <cellStyle name="20% - Accent5 3 2 3 3" xfId="1988"/>
    <cellStyle name="20% - Accent5 3 2 3 3 2" xfId="7351"/>
    <cellStyle name="20% - Accent5 3 2 3 4" xfId="1989"/>
    <cellStyle name="20% - Accent5 3 2 3 4 2" xfId="7352"/>
    <cellStyle name="20% - Accent5 3 2 3 5" xfId="7349"/>
    <cellStyle name="20% - Accent5 3 2 4" xfId="1990"/>
    <cellStyle name="20% - Accent5 3 2 4 2" xfId="1991"/>
    <cellStyle name="20% - Accent5 3 2 4 2 2" xfId="7354"/>
    <cellStyle name="20% - Accent5 3 2 4 3" xfId="1992"/>
    <cellStyle name="20% - Accent5 3 2 4 3 2" xfId="7355"/>
    <cellStyle name="20% - Accent5 3 2 4 4" xfId="1993"/>
    <cellStyle name="20% - Accent5 3 2 4 4 2" xfId="7356"/>
    <cellStyle name="20% - Accent5 3 2 4 5" xfId="7353"/>
    <cellStyle name="20% - Accent5 3 2 5" xfId="1994"/>
    <cellStyle name="20% - Accent5 3 2 5 2" xfId="7357"/>
    <cellStyle name="20% - Accent5 3 2 6" xfId="1995"/>
    <cellStyle name="20% - Accent5 3 2 6 2" xfId="7358"/>
    <cellStyle name="20% - Accent5 3 2 7" xfId="1996"/>
    <cellStyle name="20% - Accent5 3 2 7 2" xfId="7359"/>
    <cellStyle name="20% - Accent5 3 2 8" xfId="7344"/>
    <cellStyle name="20% - Accent5 3 3" xfId="1997"/>
    <cellStyle name="20% - Accent5 3 3 2" xfId="1998"/>
    <cellStyle name="20% - Accent5 3 3 2 2" xfId="1999"/>
    <cellStyle name="20% - Accent5 3 3 2 2 2" xfId="7362"/>
    <cellStyle name="20% - Accent5 3 3 2 3" xfId="2000"/>
    <cellStyle name="20% - Accent5 3 3 2 3 2" xfId="7363"/>
    <cellStyle name="20% - Accent5 3 3 2 4" xfId="2001"/>
    <cellStyle name="20% - Accent5 3 3 2 4 2" xfId="7364"/>
    <cellStyle name="20% - Accent5 3 3 2 5" xfId="7361"/>
    <cellStyle name="20% - Accent5 3 3 3" xfId="2002"/>
    <cellStyle name="20% - Accent5 3 3 3 2" xfId="2003"/>
    <cellStyle name="20% - Accent5 3 3 3 2 2" xfId="7366"/>
    <cellStyle name="20% - Accent5 3 3 3 3" xfId="2004"/>
    <cellStyle name="20% - Accent5 3 3 3 3 2" xfId="7367"/>
    <cellStyle name="20% - Accent5 3 3 3 4" xfId="2005"/>
    <cellStyle name="20% - Accent5 3 3 3 4 2" xfId="7368"/>
    <cellStyle name="20% - Accent5 3 3 3 5" xfId="7365"/>
    <cellStyle name="20% - Accent5 3 3 4" xfId="2006"/>
    <cellStyle name="20% - Accent5 3 3 4 2" xfId="7369"/>
    <cellStyle name="20% - Accent5 3 3 5" xfId="2007"/>
    <cellStyle name="20% - Accent5 3 3 5 2" xfId="7370"/>
    <cellStyle name="20% - Accent5 3 3 6" xfId="2008"/>
    <cellStyle name="20% - Accent5 3 3 6 2" xfId="7371"/>
    <cellStyle name="20% - Accent5 3 3 7" xfId="7360"/>
    <cellStyle name="20% - Accent5 3 4" xfId="2009"/>
    <cellStyle name="20% - Accent5 3 4 2" xfId="2010"/>
    <cellStyle name="20% - Accent5 3 4 2 2" xfId="7373"/>
    <cellStyle name="20% - Accent5 3 4 3" xfId="2011"/>
    <cellStyle name="20% - Accent5 3 4 3 2" xfId="7374"/>
    <cellStyle name="20% - Accent5 3 4 4" xfId="2012"/>
    <cellStyle name="20% - Accent5 3 4 4 2" xfId="7375"/>
    <cellStyle name="20% - Accent5 3 4 5" xfId="7372"/>
    <cellStyle name="20% - Accent5 3 5" xfId="2013"/>
    <cellStyle name="20% - Accent5 3 5 2" xfId="2014"/>
    <cellStyle name="20% - Accent5 3 5 2 2" xfId="7377"/>
    <cellStyle name="20% - Accent5 3 5 3" xfId="2015"/>
    <cellStyle name="20% - Accent5 3 5 3 2" xfId="7378"/>
    <cellStyle name="20% - Accent5 3 5 4" xfId="2016"/>
    <cellStyle name="20% - Accent5 3 5 4 2" xfId="7379"/>
    <cellStyle name="20% - Accent5 3 5 5" xfId="7376"/>
    <cellStyle name="20% - Accent5 3 6" xfId="2017"/>
    <cellStyle name="20% - Accent5 3 6 2" xfId="2018"/>
    <cellStyle name="20% - Accent5 3 6 2 2" xfId="7381"/>
    <cellStyle name="20% - Accent5 3 6 3" xfId="2019"/>
    <cellStyle name="20% - Accent5 3 6 3 2" xfId="7382"/>
    <cellStyle name="20% - Accent5 3 6 4" xfId="2020"/>
    <cellStyle name="20% - Accent5 3 6 4 2" xfId="7383"/>
    <cellStyle name="20% - Accent5 3 6 5" xfId="7380"/>
    <cellStyle name="20% - Accent5 3 7" xfId="2021"/>
    <cellStyle name="20% - Accent5 3 7 2" xfId="7384"/>
    <cellStyle name="20% - Accent5 3 8" xfId="2022"/>
    <cellStyle name="20% - Accent5 3 8 2" xfId="7385"/>
    <cellStyle name="20% - Accent5 3 9" xfId="2023"/>
    <cellStyle name="20% - Accent5 3 9 2" xfId="7386"/>
    <cellStyle name="20% - Accent5 4" xfId="2024"/>
    <cellStyle name="20% - Accent5 4 2" xfId="2025"/>
    <cellStyle name="20% - Accent5 4 2 2" xfId="2026"/>
    <cellStyle name="20% - Accent5 4 2 2 2" xfId="2027"/>
    <cellStyle name="20% - Accent5 4 2 2 2 2" xfId="7390"/>
    <cellStyle name="20% - Accent5 4 2 2 3" xfId="2028"/>
    <cellStyle name="20% - Accent5 4 2 2 3 2" xfId="7391"/>
    <cellStyle name="20% - Accent5 4 2 2 4" xfId="2029"/>
    <cellStyle name="20% - Accent5 4 2 2 4 2" xfId="7392"/>
    <cellStyle name="20% - Accent5 4 2 2 5" xfId="7389"/>
    <cellStyle name="20% - Accent5 4 2 3" xfId="2030"/>
    <cellStyle name="20% - Accent5 4 2 3 2" xfId="2031"/>
    <cellStyle name="20% - Accent5 4 2 3 2 2" xfId="7394"/>
    <cellStyle name="20% - Accent5 4 2 3 3" xfId="2032"/>
    <cellStyle name="20% - Accent5 4 2 3 3 2" xfId="7395"/>
    <cellStyle name="20% - Accent5 4 2 3 4" xfId="2033"/>
    <cellStyle name="20% - Accent5 4 2 3 4 2" xfId="7396"/>
    <cellStyle name="20% - Accent5 4 2 3 5" xfId="7393"/>
    <cellStyle name="20% - Accent5 4 2 4" xfId="2034"/>
    <cellStyle name="20% - Accent5 4 2 4 2" xfId="7397"/>
    <cellStyle name="20% - Accent5 4 2 5" xfId="2035"/>
    <cellStyle name="20% - Accent5 4 2 5 2" xfId="7398"/>
    <cellStyle name="20% - Accent5 4 2 6" xfId="2036"/>
    <cellStyle name="20% - Accent5 4 2 6 2" xfId="7399"/>
    <cellStyle name="20% - Accent5 4 2 7" xfId="7388"/>
    <cellStyle name="20% - Accent5 4 3" xfId="2037"/>
    <cellStyle name="20% - Accent5 4 3 2" xfId="2038"/>
    <cellStyle name="20% - Accent5 4 3 2 2" xfId="7401"/>
    <cellStyle name="20% - Accent5 4 3 3" xfId="2039"/>
    <cellStyle name="20% - Accent5 4 3 3 2" xfId="7402"/>
    <cellStyle name="20% - Accent5 4 3 4" xfId="2040"/>
    <cellStyle name="20% - Accent5 4 3 4 2" xfId="7403"/>
    <cellStyle name="20% - Accent5 4 3 5" xfId="7400"/>
    <cellStyle name="20% - Accent5 4 4" xfId="2041"/>
    <cellStyle name="20% - Accent5 4 4 2" xfId="2042"/>
    <cellStyle name="20% - Accent5 4 4 2 2" xfId="7405"/>
    <cellStyle name="20% - Accent5 4 4 3" xfId="2043"/>
    <cellStyle name="20% - Accent5 4 4 3 2" xfId="7406"/>
    <cellStyle name="20% - Accent5 4 4 4" xfId="2044"/>
    <cellStyle name="20% - Accent5 4 4 4 2" xfId="7407"/>
    <cellStyle name="20% - Accent5 4 4 5" xfId="7404"/>
    <cellStyle name="20% - Accent5 4 5" xfId="2045"/>
    <cellStyle name="20% - Accent5 4 5 2" xfId="2046"/>
    <cellStyle name="20% - Accent5 4 5 2 2" xfId="7409"/>
    <cellStyle name="20% - Accent5 4 5 3" xfId="2047"/>
    <cellStyle name="20% - Accent5 4 5 3 2" xfId="7410"/>
    <cellStyle name="20% - Accent5 4 5 4" xfId="2048"/>
    <cellStyle name="20% - Accent5 4 5 4 2" xfId="7411"/>
    <cellStyle name="20% - Accent5 4 5 5" xfId="7408"/>
    <cellStyle name="20% - Accent5 4 6" xfId="2049"/>
    <cellStyle name="20% - Accent5 4 6 2" xfId="7412"/>
    <cellStyle name="20% - Accent5 4 7" xfId="2050"/>
    <cellStyle name="20% - Accent5 4 7 2" xfId="7413"/>
    <cellStyle name="20% - Accent5 4 8" xfId="2051"/>
    <cellStyle name="20% - Accent5 4 8 2" xfId="7414"/>
    <cellStyle name="20% - Accent5 4 9" xfId="7387"/>
    <cellStyle name="20% - Accent5 5" xfId="2052"/>
    <cellStyle name="20% - Accent5 5 2" xfId="2053"/>
    <cellStyle name="20% - Accent5 5 2 2" xfId="2054"/>
    <cellStyle name="20% - Accent5 5 2 2 2" xfId="7417"/>
    <cellStyle name="20% - Accent5 5 2 3" xfId="2055"/>
    <cellStyle name="20% - Accent5 5 2 3 2" xfId="7418"/>
    <cellStyle name="20% - Accent5 5 2 4" xfId="2056"/>
    <cellStyle name="20% - Accent5 5 2 4 2" xfId="7419"/>
    <cellStyle name="20% - Accent5 5 2 5" xfId="7416"/>
    <cellStyle name="20% - Accent5 5 3" xfId="2057"/>
    <cellStyle name="20% - Accent5 5 3 2" xfId="2058"/>
    <cellStyle name="20% - Accent5 5 3 2 2" xfId="7421"/>
    <cellStyle name="20% - Accent5 5 3 3" xfId="2059"/>
    <cellStyle name="20% - Accent5 5 3 3 2" xfId="7422"/>
    <cellStyle name="20% - Accent5 5 3 4" xfId="2060"/>
    <cellStyle name="20% - Accent5 5 3 4 2" xfId="7423"/>
    <cellStyle name="20% - Accent5 5 3 5" xfId="7420"/>
    <cellStyle name="20% - Accent5 5 4" xfId="2061"/>
    <cellStyle name="20% - Accent5 5 4 2" xfId="2062"/>
    <cellStyle name="20% - Accent5 5 4 2 2" xfId="7425"/>
    <cellStyle name="20% - Accent5 5 4 3" xfId="2063"/>
    <cellStyle name="20% - Accent5 5 4 3 2" xfId="7426"/>
    <cellStyle name="20% - Accent5 5 4 4" xfId="2064"/>
    <cellStyle name="20% - Accent5 5 4 4 2" xfId="7427"/>
    <cellStyle name="20% - Accent5 5 4 5" xfId="7424"/>
    <cellStyle name="20% - Accent5 5 5" xfId="2065"/>
    <cellStyle name="20% - Accent5 5 5 2" xfId="7428"/>
    <cellStyle name="20% - Accent5 5 6" xfId="2066"/>
    <cellStyle name="20% - Accent5 5 6 2" xfId="7429"/>
    <cellStyle name="20% - Accent5 5 7" xfId="2067"/>
    <cellStyle name="20% - Accent5 5 7 2" xfId="7430"/>
    <cellStyle name="20% - Accent5 5 8" xfId="7415"/>
    <cellStyle name="20% - Accent5 6" xfId="2068"/>
    <cellStyle name="20% - Accent5 6 2" xfId="2069"/>
    <cellStyle name="20% - Accent5 6 2 2" xfId="2070"/>
    <cellStyle name="20% - Accent5 6 2 2 2" xfId="7433"/>
    <cellStyle name="20% - Accent5 6 2 3" xfId="2071"/>
    <cellStyle name="20% - Accent5 6 2 3 2" xfId="7434"/>
    <cellStyle name="20% - Accent5 6 2 4" xfId="2072"/>
    <cellStyle name="20% - Accent5 6 2 4 2" xfId="7435"/>
    <cellStyle name="20% - Accent5 6 2 5" xfId="7432"/>
    <cellStyle name="20% - Accent5 6 3" xfId="2073"/>
    <cellStyle name="20% - Accent5 6 3 2" xfId="2074"/>
    <cellStyle name="20% - Accent5 6 3 2 2" xfId="7437"/>
    <cellStyle name="20% - Accent5 6 3 3" xfId="2075"/>
    <cellStyle name="20% - Accent5 6 3 3 2" xfId="7438"/>
    <cellStyle name="20% - Accent5 6 3 4" xfId="2076"/>
    <cellStyle name="20% - Accent5 6 3 4 2" xfId="7439"/>
    <cellStyle name="20% - Accent5 6 3 5" xfId="7436"/>
    <cellStyle name="20% - Accent5 6 4" xfId="2077"/>
    <cellStyle name="20% - Accent5 6 4 2" xfId="7440"/>
    <cellStyle name="20% - Accent5 6 5" xfId="2078"/>
    <cellStyle name="20% - Accent5 6 5 2" xfId="7441"/>
    <cellStyle name="20% - Accent5 6 6" xfId="2079"/>
    <cellStyle name="20% - Accent5 6 6 2" xfId="7442"/>
    <cellStyle name="20% - Accent5 6 7" xfId="7431"/>
    <cellStyle name="20% - Accent5 7" xfId="2080"/>
    <cellStyle name="20% - Accent5 7 2" xfId="2081"/>
    <cellStyle name="20% - Accent5 7 2 2" xfId="7444"/>
    <cellStyle name="20% - Accent5 7 3" xfId="2082"/>
    <cellStyle name="20% - Accent5 7 3 2" xfId="7445"/>
    <cellStyle name="20% - Accent5 7 4" xfId="2083"/>
    <cellStyle name="20% - Accent5 7 4 2" xfId="7446"/>
    <cellStyle name="20% - Accent5 7 5" xfId="7443"/>
    <cellStyle name="20% - Accent5 8" xfId="2084"/>
    <cellStyle name="20% - Accent5 8 2" xfId="2085"/>
    <cellStyle name="20% - Accent5 8 2 2" xfId="7448"/>
    <cellStyle name="20% - Accent5 8 3" xfId="2086"/>
    <cellStyle name="20% - Accent5 8 3 2" xfId="7449"/>
    <cellStyle name="20% - Accent5 8 4" xfId="2087"/>
    <cellStyle name="20% - Accent5 8 4 2" xfId="7450"/>
    <cellStyle name="20% - Accent5 8 5" xfId="7447"/>
    <cellStyle name="20% - Accent5 9" xfId="7226"/>
    <cellStyle name="20% - Accent6" xfId="2088" builtinId="50" customBuiltin="1"/>
    <cellStyle name="20% - Accent6 2" xfId="2089"/>
    <cellStyle name="20% - Accent6 2 10" xfId="2090"/>
    <cellStyle name="20% - Accent6 2 10 2" xfId="7453"/>
    <cellStyle name="20% - Accent6 2 11" xfId="2091"/>
    <cellStyle name="20% - Accent6 2 11 2" xfId="7454"/>
    <cellStyle name="20% - Accent6 2 12" xfId="7452"/>
    <cellStyle name="20% - Accent6 2 2" xfId="2092"/>
    <cellStyle name="20% - Accent6 2 2 10" xfId="7455"/>
    <cellStyle name="20% - Accent6 2 2 2" xfId="2093"/>
    <cellStyle name="20% - Accent6 2 2 2 2" xfId="2094"/>
    <cellStyle name="20% - Accent6 2 2 2 2 2" xfId="2095"/>
    <cellStyle name="20% - Accent6 2 2 2 2 2 2" xfId="7458"/>
    <cellStyle name="20% - Accent6 2 2 2 2 3" xfId="2096"/>
    <cellStyle name="20% - Accent6 2 2 2 2 3 2" xfId="7459"/>
    <cellStyle name="20% - Accent6 2 2 2 2 4" xfId="2097"/>
    <cellStyle name="20% - Accent6 2 2 2 2 4 2" xfId="7460"/>
    <cellStyle name="20% - Accent6 2 2 2 2 5" xfId="7457"/>
    <cellStyle name="20% - Accent6 2 2 2 3" xfId="2098"/>
    <cellStyle name="20% - Accent6 2 2 2 3 2" xfId="2099"/>
    <cellStyle name="20% - Accent6 2 2 2 3 2 2" xfId="7462"/>
    <cellStyle name="20% - Accent6 2 2 2 3 3" xfId="2100"/>
    <cellStyle name="20% - Accent6 2 2 2 3 3 2" xfId="7463"/>
    <cellStyle name="20% - Accent6 2 2 2 3 4" xfId="2101"/>
    <cellStyle name="20% - Accent6 2 2 2 3 4 2" xfId="7464"/>
    <cellStyle name="20% - Accent6 2 2 2 3 5" xfId="7461"/>
    <cellStyle name="20% - Accent6 2 2 2 4" xfId="2102"/>
    <cellStyle name="20% - Accent6 2 2 2 4 2" xfId="2103"/>
    <cellStyle name="20% - Accent6 2 2 2 4 2 2" xfId="7466"/>
    <cellStyle name="20% - Accent6 2 2 2 4 3" xfId="2104"/>
    <cellStyle name="20% - Accent6 2 2 2 4 3 2" xfId="7467"/>
    <cellStyle name="20% - Accent6 2 2 2 4 4" xfId="2105"/>
    <cellStyle name="20% - Accent6 2 2 2 4 4 2" xfId="7468"/>
    <cellStyle name="20% - Accent6 2 2 2 4 5" xfId="7465"/>
    <cellStyle name="20% - Accent6 2 2 2 5" xfId="2106"/>
    <cellStyle name="20% - Accent6 2 2 2 5 2" xfId="7469"/>
    <cellStyle name="20% - Accent6 2 2 2 6" xfId="2107"/>
    <cellStyle name="20% - Accent6 2 2 2 6 2" xfId="7470"/>
    <cellStyle name="20% - Accent6 2 2 2 7" xfId="2108"/>
    <cellStyle name="20% - Accent6 2 2 2 7 2" xfId="7471"/>
    <cellStyle name="20% - Accent6 2 2 2 8" xfId="7456"/>
    <cellStyle name="20% - Accent6 2 2 3" xfId="2109"/>
    <cellStyle name="20% - Accent6 2 2 3 2" xfId="2110"/>
    <cellStyle name="20% - Accent6 2 2 3 2 2" xfId="2111"/>
    <cellStyle name="20% - Accent6 2 2 3 2 2 2" xfId="7474"/>
    <cellStyle name="20% - Accent6 2 2 3 2 3" xfId="2112"/>
    <cellStyle name="20% - Accent6 2 2 3 2 3 2" xfId="7475"/>
    <cellStyle name="20% - Accent6 2 2 3 2 4" xfId="2113"/>
    <cellStyle name="20% - Accent6 2 2 3 2 4 2" xfId="7476"/>
    <cellStyle name="20% - Accent6 2 2 3 2 5" xfId="7473"/>
    <cellStyle name="20% - Accent6 2 2 3 3" xfId="2114"/>
    <cellStyle name="20% - Accent6 2 2 3 3 2" xfId="2115"/>
    <cellStyle name="20% - Accent6 2 2 3 3 2 2" xfId="7478"/>
    <cellStyle name="20% - Accent6 2 2 3 3 3" xfId="2116"/>
    <cellStyle name="20% - Accent6 2 2 3 3 3 2" xfId="7479"/>
    <cellStyle name="20% - Accent6 2 2 3 3 4" xfId="2117"/>
    <cellStyle name="20% - Accent6 2 2 3 3 4 2" xfId="7480"/>
    <cellStyle name="20% - Accent6 2 2 3 3 5" xfId="7477"/>
    <cellStyle name="20% - Accent6 2 2 3 4" xfId="2118"/>
    <cellStyle name="20% - Accent6 2 2 3 4 2" xfId="7481"/>
    <cellStyle name="20% - Accent6 2 2 3 5" xfId="2119"/>
    <cellStyle name="20% - Accent6 2 2 3 5 2" xfId="7482"/>
    <cellStyle name="20% - Accent6 2 2 3 6" xfId="2120"/>
    <cellStyle name="20% - Accent6 2 2 3 6 2" xfId="7483"/>
    <cellStyle name="20% - Accent6 2 2 3 7" xfId="7472"/>
    <cellStyle name="20% - Accent6 2 2 4" xfId="2121"/>
    <cellStyle name="20% - Accent6 2 2 4 2" xfId="2122"/>
    <cellStyle name="20% - Accent6 2 2 4 2 2" xfId="7485"/>
    <cellStyle name="20% - Accent6 2 2 4 3" xfId="2123"/>
    <cellStyle name="20% - Accent6 2 2 4 3 2" xfId="7486"/>
    <cellStyle name="20% - Accent6 2 2 4 4" xfId="2124"/>
    <cellStyle name="20% - Accent6 2 2 4 4 2" xfId="7487"/>
    <cellStyle name="20% - Accent6 2 2 4 5" xfId="7484"/>
    <cellStyle name="20% - Accent6 2 2 5" xfId="2125"/>
    <cellStyle name="20% - Accent6 2 2 5 2" xfId="2126"/>
    <cellStyle name="20% - Accent6 2 2 5 2 2" xfId="7489"/>
    <cellStyle name="20% - Accent6 2 2 5 3" xfId="2127"/>
    <cellStyle name="20% - Accent6 2 2 5 3 2" xfId="7490"/>
    <cellStyle name="20% - Accent6 2 2 5 4" xfId="2128"/>
    <cellStyle name="20% - Accent6 2 2 5 4 2" xfId="7491"/>
    <cellStyle name="20% - Accent6 2 2 5 5" xfId="7488"/>
    <cellStyle name="20% - Accent6 2 2 6" xfId="2129"/>
    <cellStyle name="20% - Accent6 2 2 6 2" xfId="2130"/>
    <cellStyle name="20% - Accent6 2 2 6 2 2" xfId="7493"/>
    <cellStyle name="20% - Accent6 2 2 6 3" xfId="2131"/>
    <cellStyle name="20% - Accent6 2 2 6 3 2" xfId="7494"/>
    <cellStyle name="20% - Accent6 2 2 6 4" xfId="2132"/>
    <cellStyle name="20% - Accent6 2 2 6 4 2" xfId="7495"/>
    <cellStyle name="20% - Accent6 2 2 6 5" xfId="7492"/>
    <cellStyle name="20% - Accent6 2 2 7" xfId="2133"/>
    <cellStyle name="20% - Accent6 2 2 7 2" xfId="7496"/>
    <cellStyle name="20% - Accent6 2 2 8" xfId="2134"/>
    <cellStyle name="20% - Accent6 2 2 8 2" xfId="7497"/>
    <cellStyle name="20% - Accent6 2 2 9" xfId="2135"/>
    <cellStyle name="20% - Accent6 2 2 9 2" xfId="7498"/>
    <cellStyle name="20% - Accent6 2 3" xfId="2136"/>
    <cellStyle name="20% - Accent6 2 3 2" xfId="2137"/>
    <cellStyle name="20% - Accent6 2 3 2 2" xfId="2138"/>
    <cellStyle name="20% - Accent6 2 3 2 2 2" xfId="2139"/>
    <cellStyle name="20% - Accent6 2 3 2 2 2 2" xfId="7502"/>
    <cellStyle name="20% - Accent6 2 3 2 2 3" xfId="2140"/>
    <cellStyle name="20% - Accent6 2 3 2 2 3 2" xfId="7503"/>
    <cellStyle name="20% - Accent6 2 3 2 2 4" xfId="2141"/>
    <cellStyle name="20% - Accent6 2 3 2 2 4 2" xfId="7504"/>
    <cellStyle name="20% - Accent6 2 3 2 2 5" xfId="7501"/>
    <cellStyle name="20% - Accent6 2 3 2 3" xfId="2142"/>
    <cellStyle name="20% - Accent6 2 3 2 3 2" xfId="2143"/>
    <cellStyle name="20% - Accent6 2 3 2 3 2 2" xfId="7506"/>
    <cellStyle name="20% - Accent6 2 3 2 3 3" xfId="2144"/>
    <cellStyle name="20% - Accent6 2 3 2 3 3 2" xfId="7507"/>
    <cellStyle name="20% - Accent6 2 3 2 3 4" xfId="2145"/>
    <cellStyle name="20% - Accent6 2 3 2 3 4 2" xfId="7508"/>
    <cellStyle name="20% - Accent6 2 3 2 3 5" xfId="7505"/>
    <cellStyle name="20% - Accent6 2 3 2 4" xfId="2146"/>
    <cellStyle name="20% - Accent6 2 3 2 4 2" xfId="7509"/>
    <cellStyle name="20% - Accent6 2 3 2 5" xfId="2147"/>
    <cellStyle name="20% - Accent6 2 3 2 5 2" xfId="7510"/>
    <cellStyle name="20% - Accent6 2 3 2 6" xfId="2148"/>
    <cellStyle name="20% - Accent6 2 3 2 6 2" xfId="7511"/>
    <cellStyle name="20% - Accent6 2 3 2 7" xfId="7500"/>
    <cellStyle name="20% - Accent6 2 3 3" xfId="2149"/>
    <cellStyle name="20% - Accent6 2 3 3 2" xfId="2150"/>
    <cellStyle name="20% - Accent6 2 3 3 2 2" xfId="7513"/>
    <cellStyle name="20% - Accent6 2 3 3 3" xfId="2151"/>
    <cellStyle name="20% - Accent6 2 3 3 3 2" xfId="7514"/>
    <cellStyle name="20% - Accent6 2 3 3 4" xfId="2152"/>
    <cellStyle name="20% - Accent6 2 3 3 4 2" xfId="7515"/>
    <cellStyle name="20% - Accent6 2 3 3 5" xfId="7512"/>
    <cellStyle name="20% - Accent6 2 3 4" xfId="2153"/>
    <cellStyle name="20% - Accent6 2 3 4 2" xfId="2154"/>
    <cellStyle name="20% - Accent6 2 3 4 2 2" xfId="7517"/>
    <cellStyle name="20% - Accent6 2 3 4 3" xfId="2155"/>
    <cellStyle name="20% - Accent6 2 3 4 3 2" xfId="7518"/>
    <cellStyle name="20% - Accent6 2 3 4 4" xfId="2156"/>
    <cellStyle name="20% - Accent6 2 3 4 4 2" xfId="7519"/>
    <cellStyle name="20% - Accent6 2 3 4 5" xfId="7516"/>
    <cellStyle name="20% - Accent6 2 3 5" xfId="2157"/>
    <cellStyle name="20% - Accent6 2 3 5 2" xfId="2158"/>
    <cellStyle name="20% - Accent6 2 3 5 2 2" xfId="7521"/>
    <cellStyle name="20% - Accent6 2 3 5 3" xfId="2159"/>
    <cellStyle name="20% - Accent6 2 3 5 3 2" xfId="7522"/>
    <cellStyle name="20% - Accent6 2 3 5 4" xfId="2160"/>
    <cellStyle name="20% - Accent6 2 3 5 4 2" xfId="7523"/>
    <cellStyle name="20% - Accent6 2 3 5 5" xfId="7520"/>
    <cellStyle name="20% - Accent6 2 3 6" xfId="2161"/>
    <cellStyle name="20% - Accent6 2 3 6 2" xfId="7524"/>
    <cellStyle name="20% - Accent6 2 3 7" xfId="2162"/>
    <cellStyle name="20% - Accent6 2 3 7 2" xfId="7525"/>
    <cellStyle name="20% - Accent6 2 3 8" xfId="2163"/>
    <cellStyle name="20% - Accent6 2 3 8 2" xfId="7526"/>
    <cellStyle name="20% - Accent6 2 3 9" xfId="7499"/>
    <cellStyle name="20% - Accent6 2 4" xfId="2164"/>
    <cellStyle name="20% - Accent6 2 4 2" xfId="2165"/>
    <cellStyle name="20% - Accent6 2 4 2 2" xfId="2166"/>
    <cellStyle name="20% - Accent6 2 4 2 2 2" xfId="7529"/>
    <cellStyle name="20% - Accent6 2 4 2 3" xfId="2167"/>
    <cellStyle name="20% - Accent6 2 4 2 3 2" xfId="7530"/>
    <cellStyle name="20% - Accent6 2 4 2 4" xfId="2168"/>
    <cellStyle name="20% - Accent6 2 4 2 4 2" xfId="7531"/>
    <cellStyle name="20% - Accent6 2 4 2 5" xfId="7528"/>
    <cellStyle name="20% - Accent6 2 4 3" xfId="2169"/>
    <cellStyle name="20% - Accent6 2 4 3 2" xfId="2170"/>
    <cellStyle name="20% - Accent6 2 4 3 2 2" xfId="7533"/>
    <cellStyle name="20% - Accent6 2 4 3 3" xfId="2171"/>
    <cellStyle name="20% - Accent6 2 4 3 3 2" xfId="7534"/>
    <cellStyle name="20% - Accent6 2 4 3 4" xfId="2172"/>
    <cellStyle name="20% - Accent6 2 4 3 4 2" xfId="7535"/>
    <cellStyle name="20% - Accent6 2 4 3 5" xfId="7532"/>
    <cellStyle name="20% - Accent6 2 4 4" xfId="2173"/>
    <cellStyle name="20% - Accent6 2 4 4 2" xfId="2174"/>
    <cellStyle name="20% - Accent6 2 4 4 2 2" xfId="7537"/>
    <cellStyle name="20% - Accent6 2 4 4 3" xfId="2175"/>
    <cellStyle name="20% - Accent6 2 4 4 3 2" xfId="7538"/>
    <cellStyle name="20% - Accent6 2 4 4 4" xfId="2176"/>
    <cellStyle name="20% - Accent6 2 4 4 4 2" xfId="7539"/>
    <cellStyle name="20% - Accent6 2 4 4 5" xfId="7536"/>
    <cellStyle name="20% - Accent6 2 4 5" xfId="2177"/>
    <cellStyle name="20% - Accent6 2 4 5 2" xfId="7540"/>
    <cellStyle name="20% - Accent6 2 4 6" xfId="2178"/>
    <cellStyle name="20% - Accent6 2 4 6 2" xfId="7541"/>
    <cellStyle name="20% - Accent6 2 4 7" xfId="2179"/>
    <cellStyle name="20% - Accent6 2 4 7 2" xfId="7542"/>
    <cellStyle name="20% - Accent6 2 4 8" xfId="7527"/>
    <cellStyle name="20% - Accent6 2 5" xfId="2180"/>
    <cellStyle name="20% - Accent6 2 5 2" xfId="2181"/>
    <cellStyle name="20% - Accent6 2 5 2 2" xfId="2182"/>
    <cellStyle name="20% - Accent6 2 5 2 2 2" xfId="7545"/>
    <cellStyle name="20% - Accent6 2 5 2 3" xfId="2183"/>
    <cellStyle name="20% - Accent6 2 5 2 3 2" xfId="7546"/>
    <cellStyle name="20% - Accent6 2 5 2 4" xfId="2184"/>
    <cellStyle name="20% - Accent6 2 5 2 4 2" xfId="7547"/>
    <cellStyle name="20% - Accent6 2 5 2 5" xfId="7544"/>
    <cellStyle name="20% - Accent6 2 5 3" xfId="2185"/>
    <cellStyle name="20% - Accent6 2 5 3 2" xfId="2186"/>
    <cellStyle name="20% - Accent6 2 5 3 2 2" xfId="7549"/>
    <cellStyle name="20% - Accent6 2 5 3 3" xfId="2187"/>
    <cellStyle name="20% - Accent6 2 5 3 3 2" xfId="7550"/>
    <cellStyle name="20% - Accent6 2 5 3 4" xfId="2188"/>
    <cellStyle name="20% - Accent6 2 5 3 4 2" xfId="7551"/>
    <cellStyle name="20% - Accent6 2 5 3 5" xfId="7548"/>
    <cellStyle name="20% - Accent6 2 5 4" xfId="2189"/>
    <cellStyle name="20% - Accent6 2 5 4 2" xfId="7552"/>
    <cellStyle name="20% - Accent6 2 5 5" xfId="2190"/>
    <cellStyle name="20% - Accent6 2 5 5 2" xfId="7553"/>
    <cellStyle name="20% - Accent6 2 5 6" xfId="2191"/>
    <cellStyle name="20% - Accent6 2 5 6 2" xfId="7554"/>
    <cellStyle name="20% - Accent6 2 5 7" xfId="7543"/>
    <cellStyle name="20% - Accent6 2 6" xfId="2192"/>
    <cellStyle name="20% - Accent6 2 6 2" xfId="2193"/>
    <cellStyle name="20% - Accent6 2 6 2 2" xfId="7556"/>
    <cellStyle name="20% - Accent6 2 6 3" xfId="2194"/>
    <cellStyle name="20% - Accent6 2 6 3 2" xfId="7557"/>
    <cellStyle name="20% - Accent6 2 6 4" xfId="2195"/>
    <cellStyle name="20% - Accent6 2 6 4 2" xfId="7558"/>
    <cellStyle name="20% - Accent6 2 6 5" xfId="7555"/>
    <cellStyle name="20% - Accent6 2 7" xfId="2196"/>
    <cellStyle name="20% - Accent6 2 7 2" xfId="2197"/>
    <cellStyle name="20% - Accent6 2 7 2 2" xfId="7560"/>
    <cellStyle name="20% - Accent6 2 7 3" xfId="2198"/>
    <cellStyle name="20% - Accent6 2 7 3 2" xfId="7561"/>
    <cellStyle name="20% - Accent6 2 7 4" xfId="2199"/>
    <cellStyle name="20% - Accent6 2 7 4 2" xfId="7562"/>
    <cellStyle name="20% - Accent6 2 7 5" xfId="7559"/>
    <cellStyle name="20% - Accent6 2 8" xfId="2200"/>
    <cellStyle name="20% - Accent6 2 8 2" xfId="2201"/>
    <cellStyle name="20% - Accent6 2 8 2 2" xfId="7564"/>
    <cellStyle name="20% - Accent6 2 8 3" xfId="2202"/>
    <cellStyle name="20% - Accent6 2 8 3 2" xfId="7565"/>
    <cellStyle name="20% - Accent6 2 8 4" xfId="2203"/>
    <cellStyle name="20% - Accent6 2 8 4 2" xfId="7566"/>
    <cellStyle name="20% - Accent6 2 8 5" xfId="7563"/>
    <cellStyle name="20% - Accent6 2 9" xfId="2204"/>
    <cellStyle name="20% - Accent6 2 9 2" xfId="7567"/>
    <cellStyle name="20% - Accent6 3" xfId="2205"/>
    <cellStyle name="20% - Accent6 3 10" xfId="7568"/>
    <cellStyle name="20% - Accent6 3 2" xfId="2206"/>
    <cellStyle name="20% - Accent6 3 2 2" xfId="2207"/>
    <cellStyle name="20% - Accent6 3 2 2 2" xfId="2208"/>
    <cellStyle name="20% - Accent6 3 2 2 2 2" xfId="7571"/>
    <cellStyle name="20% - Accent6 3 2 2 3" xfId="2209"/>
    <cellStyle name="20% - Accent6 3 2 2 3 2" xfId="7572"/>
    <cellStyle name="20% - Accent6 3 2 2 4" xfId="2210"/>
    <cellStyle name="20% - Accent6 3 2 2 4 2" xfId="7573"/>
    <cellStyle name="20% - Accent6 3 2 2 5" xfId="7570"/>
    <cellStyle name="20% - Accent6 3 2 3" xfId="2211"/>
    <cellStyle name="20% - Accent6 3 2 3 2" xfId="2212"/>
    <cellStyle name="20% - Accent6 3 2 3 2 2" xfId="7575"/>
    <cellStyle name="20% - Accent6 3 2 3 3" xfId="2213"/>
    <cellStyle name="20% - Accent6 3 2 3 3 2" xfId="7576"/>
    <cellStyle name="20% - Accent6 3 2 3 4" xfId="2214"/>
    <cellStyle name="20% - Accent6 3 2 3 4 2" xfId="7577"/>
    <cellStyle name="20% - Accent6 3 2 3 5" xfId="7574"/>
    <cellStyle name="20% - Accent6 3 2 4" xfId="2215"/>
    <cellStyle name="20% - Accent6 3 2 4 2" xfId="2216"/>
    <cellStyle name="20% - Accent6 3 2 4 2 2" xfId="7579"/>
    <cellStyle name="20% - Accent6 3 2 4 3" xfId="2217"/>
    <cellStyle name="20% - Accent6 3 2 4 3 2" xfId="7580"/>
    <cellStyle name="20% - Accent6 3 2 4 4" xfId="2218"/>
    <cellStyle name="20% - Accent6 3 2 4 4 2" xfId="7581"/>
    <cellStyle name="20% - Accent6 3 2 4 5" xfId="7578"/>
    <cellStyle name="20% - Accent6 3 2 5" xfId="2219"/>
    <cellStyle name="20% - Accent6 3 2 5 2" xfId="7582"/>
    <cellStyle name="20% - Accent6 3 2 6" xfId="2220"/>
    <cellStyle name="20% - Accent6 3 2 6 2" xfId="7583"/>
    <cellStyle name="20% - Accent6 3 2 7" xfId="2221"/>
    <cellStyle name="20% - Accent6 3 2 7 2" xfId="7584"/>
    <cellStyle name="20% - Accent6 3 2 8" xfId="7569"/>
    <cellStyle name="20% - Accent6 3 3" xfId="2222"/>
    <cellStyle name="20% - Accent6 3 3 2" xfId="2223"/>
    <cellStyle name="20% - Accent6 3 3 2 2" xfId="2224"/>
    <cellStyle name="20% - Accent6 3 3 2 2 2" xfId="7587"/>
    <cellStyle name="20% - Accent6 3 3 2 3" xfId="2225"/>
    <cellStyle name="20% - Accent6 3 3 2 3 2" xfId="7588"/>
    <cellStyle name="20% - Accent6 3 3 2 4" xfId="2226"/>
    <cellStyle name="20% - Accent6 3 3 2 4 2" xfId="7589"/>
    <cellStyle name="20% - Accent6 3 3 2 5" xfId="7586"/>
    <cellStyle name="20% - Accent6 3 3 3" xfId="2227"/>
    <cellStyle name="20% - Accent6 3 3 3 2" xfId="2228"/>
    <cellStyle name="20% - Accent6 3 3 3 2 2" xfId="7591"/>
    <cellStyle name="20% - Accent6 3 3 3 3" xfId="2229"/>
    <cellStyle name="20% - Accent6 3 3 3 3 2" xfId="7592"/>
    <cellStyle name="20% - Accent6 3 3 3 4" xfId="2230"/>
    <cellStyle name="20% - Accent6 3 3 3 4 2" xfId="7593"/>
    <cellStyle name="20% - Accent6 3 3 3 5" xfId="7590"/>
    <cellStyle name="20% - Accent6 3 3 4" xfId="2231"/>
    <cellStyle name="20% - Accent6 3 3 4 2" xfId="7594"/>
    <cellStyle name="20% - Accent6 3 3 5" xfId="2232"/>
    <cellStyle name="20% - Accent6 3 3 5 2" xfId="7595"/>
    <cellStyle name="20% - Accent6 3 3 6" xfId="2233"/>
    <cellStyle name="20% - Accent6 3 3 6 2" xfId="7596"/>
    <cellStyle name="20% - Accent6 3 3 7" xfId="7585"/>
    <cellStyle name="20% - Accent6 3 4" xfId="2234"/>
    <cellStyle name="20% - Accent6 3 4 2" xfId="2235"/>
    <cellStyle name="20% - Accent6 3 4 2 2" xfId="7598"/>
    <cellStyle name="20% - Accent6 3 4 3" xfId="2236"/>
    <cellStyle name="20% - Accent6 3 4 3 2" xfId="7599"/>
    <cellStyle name="20% - Accent6 3 4 4" xfId="2237"/>
    <cellStyle name="20% - Accent6 3 4 4 2" xfId="7600"/>
    <cellStyle name="20% - Accent6 3 4 5" xfId="7597"/>
    <cellStyle name="20% - Accent6 3 5" xfId="2238"/>
    <cellStyle name="20% - Accent6 3 5 2" xfId="2239"/>
    <cellStyle name="20% - Accent6 3 5 2 2" xfId="7602"/>
    <cellStyle name="20% - Accent6 3 5 3" xfId="2240"/>
    <cellStyle name="20% - Accent6 3 5 3 2" xfId="7603"/>
    <cellStyle name="20% - Accent6 3 5 4" xfId="2241"/>
    <cellStyle name="20% - Accent6 3 5 4 2" xfId="7604"/>
    <cellStyle name="20% - Accent6 3 5 5" xfId="7601"/>
    <cellStyle name="20% - Accent6 3 6" xfId="2242"/>
    <cellStyle name="20% - Accent6 3 6 2" xfId="2243"/>
    <cellStyle name="20% - Accent6 3 6 2 2" xfId="7606"/>
    <cellStyle name="20% - Accent6 3 6 3" xfId="2244"/>
    <cellStyle name="20% - Accent6 3 6 3 2" xfId="7607"/>
    <cellStyle name="20% - Accent6 3 6 4" xfId="2245"/>
    <cellStyle name="20% - Accent6 3 6 4 2" xfId="7608"/>
    <cellStyle name="20% - Accent6 3 6 5" xfId="7605"/>
    <cellStyle name="20% - Accent6 3 7" xfId="2246"/>
    <cellStyle name="20% - Accent6 3 7 2" xfId="7609"/>
    <cellStyle name="20% - Accent6 3 8" xfId="2247"/>
    <cellStyle name="20% - Accent6 3 8 2" xfId="7610"/>
    <cellStyle name="20% - Accent6 3 9" xfId="2248"/>
    <cellStyle name="20% - Accent6 3 9 2" xfId="7611"/>
    <cellStyle name="20% - Accent6 4" xfId="2249"/>
    <cellStyle name="20% - Accent6 4 2" xfId="2250"/>
    <cellStyle name="20% - Accent6 4 2 2" xfId="2251"/>
    <cellStyle name="20% - Accent6 4 2 2 2" xfId="2252"/>
    <cellStyle name="20% - Accent6 4 2 2 2 2" xfId="7615"/>
    <cellStyle name="20% - Accent6 4 2 2 3" xfId="2253"/>
    <cellStyle name="20% - Accent6 4 2 2 3 2" xfId="7616"/>
    <cellStyle name="20% - Accent6 4 2 2 4" xfId="2254"/>
    <cellStyle name="20% - Accent6 4 2 2 4 2" xfId="7617"/>
    <cellStyle name="20% - Accent6 4 2 2 5" xfId="7614"/>
    <cellStyle name="20% - Accent6 4 2 3" xfId="2255"/>
    <cellStyle name="20% - Accent6 4 2 3 2" xfId="2256"/>
    <cellStyle name="20% - Accent6 4 2 3 2 2" xfId="7619"/>
    <cellStyle name="20% - Accent6 4 2 3 3" xfId="2257"/>
    <cellStyle name="20% - Accent6 4 2 3 3 2" xfId="7620"/>
    <cellStyle name="20% - Accent6 4 2 3 4" xfId="2258"/>
    <cellStyle name="20% - Accent6 4 2 3 4 2" xfId="7621"/>
    <cellStyle name="20% - Accent6 4 2 3 5" xfId="7618"/>
    <cellStyle name="20% - Accent6 4 2 4" xfId="2259"/>
    <cellStyle name="20% - Accent6 4 2 4 2" xfId="7622"/>
    <cellStyle name="20% - Accent6 4 2 5" xfId="2260"/>
    <cellStyle name="20% - Accent6 4 2 5 2" xfId="7623"/>
    <cellStyle name="20% - Accent6 4 2 6" xfId="2261"/>
    <cellStyle name="20% - Accent6 4 2 6 2" xfId="7624"/>
    <cellStyle name="20% - Accent6 4 2 7" xfId="7613"/>
    <cellStyle name="20% - Accent6 4 3" xfId="2262"/>
    <cellStyle name="20% - Accent6 4 3 2" xfId="2263"/>
    <cellStyle name="20% - Accent6 4 3 2 2" xfId="7626"/>
    <cellStyle name="20% - Accent6 4 3 3" xfId="2264"/>
    <cellStyle name="20% - Accent6 4 3 3 2" xfId="7627"/>
    <cellStyle name="20% - Accent6 4 3 4" xfId="2265"/>
    <cellStyle name="20% - Accent6 4 3 4 2" xfId="7628"/>
    <cellStyle name="20% - Accent6 4 3 5" xfId="7625"/>
    <cellStyle name="20% - Accent6 4 4" xfId="2266"/>
    <cellStyle name="20% - Accent6 4 4 2" xfId="2267"/>
    <cellStyle name="20% - Accent6 4 4 2 2" xfId="7630"/>
    <cellStyle name="20% - Accent6 4 4 3" xfId="2268"/>
    <cellStyle name="20% - Accent6 4 4 3 2" xfId="7631"/>
    <cellStyle name="20% - Accent6 4 4 4" xfId="2269"/>
    <cellStyle name="20% - Accent6 4 4 4 2" xfId="7632"/>
    <cellStyle name="20% - Accent6 4 4 5" xfId="7629"/>
    <cellStyle name="20% - Accent6 4 5" xfId="2270"/>
    <cellStyle name="20% - Accent6 4 5 2" xfId="2271"/>
    <cellStyle name="20% - Accent6 4 5 2 2" xfId="7634"/>
    <cellStyle name="20% - Accent6 4 5 3" xfId="2272"/>
    <cellStyle name="20% - Accent6 4 5 3 2" xfId="7635"/>
    <cellStyle name="20% - Accent6 4 5 4" xfId="2273"/>
    <cellStyle name="20% - Accent6 4 5 4 2" xfId="7636"/>
    <cellStyle name="20% - Accent6 4 5 5" xfId="7633"/>
    <cellStyle name="20% - Accent6 4 6" xfId="2274"/>
    <cellStyle name="20% - Accent6 4 6 2" xfId="7637"/>
    <cellStyle name="20% - Accent6 4 7" xfId="2275"/>
    <cellStyle name="20% - Accent6 4 7 2" xfId="7638"/>
    <cellStyle name="20% - Accent6 4 8" xfId="2276"/>
    <cellStyle name="20% - Accent6 4 8 2" xfId="7639"/>
    <cellStyle name="20% - Accent6 4 9" xfId="7612"/>
    <cellStyle name="20% - Accent6 5" xfId="2277"/>
    <cellStyle name="20% - Accent6 5 2" xfId="2278"/>
    <cellStyle name="20% - Accent6 5 2 2" xfId="2279"/>
    <cellStyle name="20% - Accent6 5 2 2 2" xfId="7642"/>
    <cellStyle name="20% - Accent6 5 2 3" xfId="2280"/>
    <cellStyle name="20% - Accent6 5 2 3 2" xfId="7643"/>
    <cellStyle name="20% - Accent6 5 2 4" xfId="2281"/>
    <cellStyle name="20% - Accent6 5 2 4 2" xfId="7644"/>
    <cellStyle name="20% - Accent6 5 2 5" xfId="7641"/>
    <cellStyle name="20% - Accent6 5 3" xfId="2282"/>
    <cellStyle name="20% - Accent6 5 3 2" xfId="2283"/>
    <cellStyle name="20% - Accent6 5 3 2 2" xfId="7646"/>
    <cellStyle name="20% - Accent6 5 3 3" xfId="2284"/>
    <cellStyle name="20% - Accent6 5 3 3 2" xfId="7647"/>
    <cellStyle name="20% - Accent6 5 3 4" xfId="2285"/>
    <cellStyle name="20% - Accent6 5 3 4 2" xfId="7648"/>
    <cellStyle name="20% - Accent6 5 3 5" xfId="7645"/>
    <cellStyle name="20% - Accent6 5 4" xfId="2286"/>
    <cellStyle name="20% - Accent6 5 4 2" xfId="2287"/>
    <cellStyle name="20% - Accent6 5 4 2 2" xfId="7650"/>
    <cellStyle name="20% - Accent6 5 4 3" xfId="2288"/>
    <cellStyle name="20% - Accent6 5 4 3 2" xfId="7651"/>
    <cellStyle name="20% - Accent6 5 4 4" xfId="2289"/>
    <cellStyle name="20% - Accent6 5 4 4 2" xfId="7652"/>
    <cellStyle name="20% - Accent6 5 4 5" xfId="7649"/>
    <cellStyle name="20% - Accent6 5 5" xfId="2290"/>
    <cellStyle name="20% - Accent6 5 5 2" xfId="7653"/>
    <cellStyle name="20% - Accent6 5 6" xfId="2291"/>
    <cellStyle name="20% - Accent6 5 6 2" xfId="7654"/>
    <cellStyle name="20% - Accent6 5 7" xfId="2292"/>
    <cellStyle name="20% - Accent6 5 7 2" xfId="7655"/>
    <cellStyle name="20% - Accent6 5 8" xfId="7640"/>
    <cellStyle name="20% - Accent6 6" xfId="2293"/>
    <cellStyle name="20% - Accent6 6 2" xfId="2294"/>
    <cellStyle name="20% - Accent6 6 2 2" xfId="2295"/>
    <cellStyle name="20% - Accent6 6 2 2 2" xfId="7658"/>
    <cellStyle name="20% - Accent6 6 2 3" xfId="2296"/>
    <cellStyle name="20% - Accent6 6 2 3 2" xfId="7659"/>
    <cellStyle name="20% - Accent6 6 2 4" xfId="2297"/>
    <cellStyle name="20% - Accent6 6 2 4 2" xfId="7660"/>
    <cellStyle name="20% - Accent6 6 2 5" xfId="7657"/>
    <cellStyle name="20% - Accent6 6 3" xfId="2298"/>
    <cellStyle name="20% - Accent6 6 3 2" xfId="2299"/>
    <cellStyle name="20% - Accent6 6 3 2 2" xfId="7662"/>
    <cellStyle name="20% - Accent6 6 3 3" xfId="2300"/>
    <cellStyle name="20% - Accent6 6 3 3 2" xfId="7663"/>
    <cellStyle name="20% - Accent6 6 3 4" xfId="2301"/>
    <cellStyle name="20% - Accent6 6 3 4 2" xfId="7664"/>
    <cellStyle name="20% - Accent6 6 3 5" xfId="7661"/>
    <cellStyle name="20% - Accent6 6 4" xfId="2302"/>
    <cellStyle name="20% - Accent6 6 4 2" xfId="7665"/>
    <cellStyle name="20% - Accent6 6 5" xfId="2303"/>
    <cellStyle name="20% - Accent6 6 5 2" xfId="7666"/>
    <cellStyle name="20% - Accent6 6 6" xfId="2304"/>
    <cellStyle name="20% - Accent6 6 6 2" xfId="7667"/>
    <cellStyle name="20% - Accent6 6 7" xfId="7656"/>
    <cellStyle name="20% - Accent6 7" xfId="2305"/>
    <cellStyle name="20% - Accent6 7 2" xfId="2306"/>
    <cellStyle name="20% - Accent6 7 2 2" xfId="7669"/>
    <cellStyle name="20% - Accent6 7 3" xfId="2307"/>
    <cellStyle name="20% - Accent6 7 3 2" xfId="7670"/>
    <cellStyle name="20% - Accent6 7 4" xfId="2308"/>
    <cellStyle name="20% - Accent6 7 4 2" xfId="7671"/>
    <cellStyle name="20% - Accent6 7 5" xfId="7668"/>
    <cellStyle name="20% - Accent6 8" xfId="2309"/>
    <cellStyle name="20% - Accent6 8 2" xfId="2310"/>
    <cellStyle name="20% - Accent6 8 2 2" xfId="7673"/>
    <cellStyle name="20% - Accent6 8 3" xfId="2311"/>
    <cellStyle name="20% - Accent6 8 3 2" xfId="7674"/>
    <cellStyle name="20% - Accent6 8 4" xfId="2312"/>
    <cellStyle name="20% - Accent6 8 4 2" xfId="7675"/>
    <cellStyle name="20% - Accent6 8 5" xfId="7672"/>
    <cellStyle name="20% - Accent6 9" xfId="7451"/>
    <cellStyle name="40% - Accent1" xfId="2313" builtinId="31" customBuiltin="1"/>
    <cellStyle name="40% - Accent1 10" xfId="2314"/>
    <cellStyle name="40% - Accent1 10 2" xfId="7677"/>
    <cellStyle name="40% - Accent1 11" xfId="7676"/>
    <cellStyle name="40% - Accent1 2" xfId="2315"/>
    <cellStyle name="40% - Accent1 2 10" xfId="2316"/>
    <cellStyle name="40% - Accent1 2 10 2" xfId="7679"/>
    <cellStyle name="40% - Accent1 2 11" xfId="2317"/>
    <cellStyle name="40% - Accent1 2 11 2" xfId="7680"/>
    <cellStyle name="40% - Accent1 2 12" xfId="7678"/>
    <cellStyle name="40% - Accent1 2 2" xfId="2318"/>
    <cellStyle name="40% - Accent1 2 2 10" xfId="7681"/>
    <cellStyle name="40% - Accent1 2 2 2" xfId="2319"/>
    <cellStyle name="40% - Accent1 2 2 2 2" xfId="2320"/>
    <cellStyle name="40% - Accent1 2 2 2 2 2" xfId="2321"/>
    <cellStyle name="40% - Accent1 2 2 2 2 2 2" xfId="7684"/>
    <cellStyle name="40% - Accent1 2 2 2 2 3" xfId="2322"/>
    <cellStyle name="40% - Accent1 2 2 2 2 3 2" xfId="7685"/>
    <cellStyle name="40% - Accent1 2 2 2 2 4" xfId="2323"/>
    <cellStyle name="40% - Accent1 2 2 2 2 4 2" xfId="7686"/>
    <cellStyle name="40% - Accent1 2 2 2 2 5" xfId="7683"/>
    <cellStyle name="40% - Accent1 2 2 2 3" xfId="2324"/>
    <cellStyle name="40% - Accent1 2 2 2 3 2" xfId="2325"/>
    <cellStyle name="40% - Accent1 2 2 2 3 2 2" xfId="7688"/>
    <cellStyle name="40% - Accent1 2 2 2 3 3" xfId="2326"/>
    <cellStyle name="40% - Accent1 2 2 2 3 3 2" xfId="7689"/>
    <cellStyle name="40% - Accent1 2 2 2 3 4" xfId="2327"/>
    <cellStyle name="40% - Accent1 2 2 2 3 4 2" xfId="7690"/>
    <cellStyle name="40% - Accent1 2 2 2 3 5" xfId="7687"/>
    <cellStyle name="40% - Accent1 2 2 2 4" xfId="2328"/>
    <cellStyle name="40% - Accent1 2 2 2 4 2" xfId="2329"/>
    <cellStyle name="40% - Accent1 2 2 2 4 2 2" xfId="7692"/>
    <cellStyle name="40% - Accent1 2 2 2 4 3" xfId="2330"/>
    <cellStyle name="40% - Accent1 2 2 2 4 3 2" xfId="7693"/>
    <cellStyle name="40% - Accent1 2 2 2 4 4" xfId="2331"/>
    <cellStyle name="40% - Accent1 2 2 2 4 4 2" xfId="7694"/>
    <cellStyle name="40% - Accent1 2 2 2 4 5" xfId="7691"/>
    <cellStyle name="40% - Accent1 2 2 2 5" xfId="2332"/>
    <cellStyle name="40% - Accent1 2 2 2 5 2" xfId="7695"/>
    <cellStyle name="40% - Accent1 2 2 2 6" xfId="2333"/>
    <cellStyle name="40% - Accent1 2 2 2 6 2" xfId="7696"/>
    <cellStyle name="40% - Accent1 2 2 2 7" xfId="2334"/>
    <cellStyle name="40% - Accent1 2 2 2 7 2" xfId="7697"/>
    <cellStyle name="40% - Accent1 2 2 2 8" xfId="7682"/>
    <cellStyle name="40% - Accent1 2 2 3" xfId="2335"/>
    <cellStyle name="40% - Accent1 2 2 3 2" xfId="2336"/>
    <cellStyle name="40% - Accent1 2 2 3 2 2" xfId="2337"/>
    <cellStyle name="40% - Accent1 2 2 3 2 2 2" xfId="7700"/>
    <cellStyle name="40% - Accent1 2 2 3 2 3" xfId="2338"/>
    <cellStyle name="40% - Accent1 2 2 3 2 3 2" xfId="7701"/>
    <cellStyle name="40% - Accent1 2 2 3 2 4" xfId="2339"/>
    <cellStyle name="40% - Accent1 2 2 3 2 4 2" xfId="7702"/>
    <cellStyle name="40% - Accent1 2 2 3 2 5" xfId="7699"/>
    <cellStyle name="40% - Accent1 2 2 3 3" xfId="2340"/>
    <cellStyle name="40% - Accent1 2 2 3 3 2" xfId="2341"/>
    <cellStyle name="40% - Accent1 2 2 3 3 2 2" xfId="7704"/>
    <cellStyle name="40% - Accent1 2 2 3 3 3" xfId="2342"/>
    <cellStyle name="40% - Accent1 2 2 3 3 3 2" xfId="7705"/>
    <cellStyle name="40% - Accent1 2 2 3 3 4" xfId="2343"/>
    <cellStyle name="40% - Accent1 2 2 3 3 4 2" xfId="7706"/>
    <cellStyle name="40% - Accent1 2 2 3 3 5" xfId="7703"/>
    <cellStyle name="40% - Accent1 2 2 3 4" xfId="2344"/>
    <cellStyle name="40% - Accent1 2 2 3 4 2" xfId="7707"/>
    <cellStyle name="40% - Accent1 2 2 3 5" xfId="2345"/>
    <cellStyle name="40% - Accent1 2 2 3 5 2" xfId="7708"/>
    <cellStyle name="40% - Accent1 2 2 3 6" xfId="2346"/>
    <cellStyle name="40% - Accent1 2 2 3 6 2" xfId="7709"/>
    <cellStyle name="40% - Accent1 2 2 3 7" xfId="7698"/>
    <cellStyle name="40% - Accent1 2 2 4" xfId="2347"/>
    <cellStyle name="40% - Accent1 2 2 4 2" xfId="2348"/>
    <cellStyle name="40% - Accent1 2 2 4 2 2" xfId="7711"/>
    <cellStyle name="40% - Accent1 2 2 4 3" xfId="2349"/>
    <cellStyle name="40% - Accent1 2 2 4 3 2" xfId="7712"/>
    <cellStyle name="40% - Accent1 2 2 4 4" xfId="2350"/>
    <cellStyle name="40% - Accent1 2 2 4 4 2" xfId="7713"/>
    <cellStyle name="40% - Accent1 2 2 4 5" xfId="7710"/>
    <cellStyle name="40% - Accent1 2 2 5" xfId="2351"/>
    <cellStyle name="40% - Accent1 2 2 5 2" xfId="2352"/>
    <cellStyle name="40% - Accent1 2 2 5 2 2" xfId="7715"/>
    <cellStyle name="40% - Accent1 2 2 5 3" xfId="2353"/>
    <cellStyle name="40% - Accent1 2 2 5 3 2" xfId="7716"/>
    <cellStyle name="40% - Accent1 2 2 5 4" xfId="2354"/>
    <cellStyle name="40% - Accent1 2 2 5 4 2" xfId="7717"/>
    <cellStyle name="40% - Accent1 2 2 5 5" xfId="7714"/>
    <cellStyle name="40% - Accent1 2 2 6" xfId="2355"/>
    <cellStyle name="40% - Accent1 2 2 6 2" xfId="2356"/>
    <cellStyle name="40% - Accent1 2 2 6 2 2" xfId="7719"/>
    <cellStyle name="40% - Accent1 2 2 6 3" xfId="2357"/>
    <cellStyle name="40% - Accent1 2 2 6 3 2" xfId="7720"/>
    <cellStyle name="40% - Accent1 2 2 6 4" xfId="2358"/>
    <cellStyle name="40% - Accent1 2 2 6 4 2" xfId="7721"/>
    <cellStyle name="40% - Accent1 2 2 6 5" xfId="7718"/>
    <cellStyle name="40% - Accent1 2 2 7" xfId="2359"/>
    <cellStyle name="40% - Accent1 2 2 7 2" xfId="7722"/>
    <cellStyle name="40% - Accent1 2 2 8" xfId="2360"/>
    <cellStyle name="40% - Accent1 2 2 8 2" xfId="7723"/>
    <cellStyle name="40% - Accent1 2 2 9" xfId="2361"/>
    <cellStyle name="40% - Accent1 2 2 9 2" xfId="7724"/>
    <cellStyle name="40% - Accent1 2 3" xfId="2362"/>
    <cellStyle name="40% - Accent1 2 3 2" xfId="2363"/>
    <cellStyle name="40% - Accent1 2 3 2 2" xfId="2364"/>
    <cellStyle name="40% - Accent1 2 3 2 2 2" xfId="2365"/>
    <cellStyle name="40% - Accent1 2 3 2 2 2 2" xfId="7728"/>
    <cellStyle name="40% - Accent1 2 3 2 2 3" xfId="2366"/>
    <cellStyle name="40% - Accent1 2 3 2 2 3 2" xfId="7729"/>
    <cellStyle name="40% - Accent1 2 3 2 2 4" xfId="2367"/>
    <cellStyle name="40% - Accent1 2 3 2 2 4 2" xfId="7730"/>
    <cellStyle name="40% - Accent1 2 3 2 2 5" xfId="7727"/>
    <cellStyle name="40% - Accent1 2 3 2 3" xfId="2368"/>
    <cellStyle name="40% - Accent1 2 3 2 3 2" xfId="2369"/>
    <cellStyle name="40% - Accent1 2 3 2 3 2 2" xfId="7732"/>
    <cellStyle name="40% - Accent1 2 3 2 3 3" xfId="2370"/>
    <cellStyle name="40% - Accent1 2 3 2 3 3 2" xfId="7733"/>
    <cellStyle name="40% - Accent1 2 3 2 3 4" xfId="2371"/>
    <cellStyle name="40% - Accent1 2 3 2 3 4 2" xfId="7734"/>
    <cellStyle name="40% - Accent1 2 3 2 3 5" xfId="7731"/>
    <cellStyle name="40% - Accent1 2 3 2 4" xfId="2372"/>
    <cellStyle name="40% - Accent1 2 3 2 4 2" xfId="7735"/>
    <cellStyle name="40% - Accent1 2 3 2 5" xfId="2373"/>
    <cellStyle name="40% - Accent1 2 3 2 5 2" xfId="7736"/>
    <cellStyle name="40% - Accent1 2 3 2 6" xfId="2374"/>
    <cellStyle name="40% - Accent1 2 3 2 6 2" xfId="7737"/>
    <cellStyle name="40% - Accent1 2 3 2 7" xfId="7726"/>
    <cellStyle name="40% - Accent1 2 3 3" xfId="2375"/>
    <cellStyle name="40% - Accent1 2 3 3 2" xfId="2376"/>
    <cellStyle name="40% - Accent1 2 3 3 2 2" xfId="7739"/>
    <cellStyle name="40% - Accent1 2 3 3 3" xfId="2377"/>
    <cellStyle name="40% - Accent1 2 3 3 3 2" xfId="7740"/>
    <cellStyle name="40% - Accent1 2 3 3 4" xfId="2378"/>
    <cellStyle name="40% - Accent1 2 3 3 4 2" xfId="7741"/>
    <cellStyle name="40% - Accent1 2 3 3 5" xfId="7738"/>
    <cellStyle name="40% - Accent1 2 3 4" xfId="2379"/>
    <cellStyle name="40% - Accent1 2 3 4 2" xfId="2380"/>
    <cellStyle name="40% - Accent1 2 3 4 2 2" xfId="7743"/>
    <cellStyle name="40% - Accent1 2 3 4 3" xfId="2381"/>
    <cellStyle name="40% - Accent1 2 3 4 3 2" xfId="7744"/>
    <cellStyle name="40% - Accent1 2 3 4 4" xfId="2382"/>
    <cellStyle name="40% - Accent1 2 3 4 4 2" xfId="7745"/>
    <cellStyle name="40% - Accent1 2 3 4 5" xfId="7742"/>
    <cellStyle name="40% - Accent1 2 3 5" xfId="2383"/>
    <cellStyle name="40% - Accent1 2 3 5 2" xfId="2384"/>
    <cellStyle name="40% - Accent1 2 3 5 2 2" xfId="7747"/>
    <cellStyle name="40% - Accent1 2 3 5 3" xfId="2385"/>
    <cellStyle name="40% - Accent1 2 3 5 3 2" xfId="7748"/>
    <cellStyle name="40% - Accent1 2 3 5 4" xfId="2386"/>
    <cellStyle name="40% - Accent1 2 3 5 4 2" xfId="7749"/>
    <cellStyle name="40% - Accent1 2 3 5 5" xfId="7746"/>
    <cellStyle name="40% - Accent1 2 3 6" xfId="2387"/>
    <cellStyle name="40% - Accent1 2 3 6 2" xfId="7750"/>
    <cellStyle name="40% - Accent1 2 3 7" xfId="2388"/>
    <cellStyle name="40% - Accent1 2 3 7 2" xfId="7751"/>
    <cellStyle name="40% - Accent1 2 3 8" xfId="2389"/>
    <cellStyle name="40% - Accent1 2 3 8 2" xfId="7752"/>
    <cellStyle name="40% - Accent1 2 3 9" xfId="7725"/>
    <cellStyle name="40% - Accent1 2 4" xfId="2390"/>
    <cellStyle name="40% - Accent1 2 4 2" xfId="2391"/>
    <cellStyle name="40% - Accent1 2 4 2 2" xfId="2392"/>
    <cellStyle name="40% - Accent1 2 4 2 2 2" xfId="7755"/>
    <cellStyle name="40% - Accent1 2 4 2 3" xfId="2393"/>
    <cellStyle name="40% - Accent1 2 4 2 3 2" xfId="7756"/>
    <cellStyle name="40% - Accent1 2 4 2 4" xfId="2394"/>
    <cellStyle name="40% - Accent1 2 4 2 4 2" xfId="7757"/>
    <cellStyle name="40% - Accent1 2 4 2 5" xfId="7754"/>
    <cellStyle name="40% - Accent1 2 4 3" xfId="2395"/>
    <cellStyle name="40% - Accent1 2 4 3 2" xfId="2396"/>
    <cellStyle name="40% - Accent1 2 4 3 2 2" xfId="7759"/>
    <cellStyle name="40% - Accent1 2 4 3 3" xfId="2397"/>
    <cellStyle name="40% - Accent1 2 4 3 3 2" xfId="7760"/>
    <cellStyle name="40% - Accent1 2 4 3 4" xfId="2398"/>
    <cellStyle name="40% - Accent1 2 4 3 4 2" xfId="7761"/>
    <cellStyle name="40% - Accent1 2 4 3 5" xfId="7758"/>
    <cellStyle name="40% - Accent1 2 4 4" xfId="2399"/>
    <cellStyle name="40% - Accent1 2 4 4 2" xfId="2400"/>
    <cellStyle name="40% - Accent1 2 4 4 2 2" xfId="7763"/>
    <cellStyle name="40% - Accent1 2 4 4 3" xfId="2401"/>
    <cellStyle name="40% - Accent1 2 4 4 3 2" xfId="7764"/>
    <cellStyle name="40% - Accent1 2 4 4 4" xfId="2402"/>
    <cellStyle name="40% - Accent1 2 4 4 4 2" xfId="7765"/>
    <cellStyle name="40% - Accent1 2 4 4 5" xfId="7762"/>
    <cellStyle name="40% - Accent1 2 4 5" xfId="2403"/>
    <cellStyle name="40% - Accent1 2 4 5 2" xfId="7766"/>
    <cellStyle name="40% - Accent1 2 4 6" xfId="2404"/>
    <cellStyle name="40% - Accent1 2 4 6 2" xfId="7767"/>
    <cellStyle name="40% - Accent1 2 4 7" xfId="2405"/>
    <cellStyle name="40% - Accent1 2 4 7 2" xfId="7768"/>
    <cellStyle name="40% - Accent1 2 4 8" xfId="7753"/>
    <cellStyle name="40% - Accent1 2 5" xfId="2406"/>
    <cellStyle name="40% - Accent1 2 5 2" xfId="2407"/>
    <cellStyle name="40% - Accent1 2 5 2 2" xfId="2408"/>
    <cellStyle name="40% - Accent1 2 5 2 2 2" xfId="7771"/>
    <cellStyle name="40% - Accent1 2 5 2 3" xfId="2409"/>
    <cellStyle name="40% - Accent1 2 5 2 3 2" xfId="7772"/>
    <cellStyle name="40% - Accent1 2 5 2 4" xfId="2410"/>
    <cellStyle name="40% - Accent1 2 5 2 4 2" xfId="7773"/>
    <cellStyle name="40% - Accent1 2 5 2 5" xfId="7770"/>
    <cellStyle name="40% - Accent1 2 5 3" xfId="2411"/>
    <cellStyle name="40% - Accent1 2 5 3 2" xfId="2412"/>
    <cellStyle name="40% - Accent1 2 5 3 2 2" xfId="7775"/>
    <cellStyle name="40% - Accent1 2 5 3 3" xfId="2413"/>
    <cellStyle name="40% - Accent1 2 5 3 3 2" xfId="7776"/>
    <cellStyle name="40% - Accent1 2 5 3 4" xfId="2414"/>
    <cellStyle name="40% - Accent1 2 5 3 4 2" xfId="7777"/>
    <cellStyle name="40% - Accent1 2 5 3 5" xfId="7774"/>
    <cellStyle name="40% - Accent1 2 5 4" xfId="2415"/>
    <cellStyle name="40% - Accent1 2 5 4 2" xfId="7778"/>
    <cellStyle name="40% - Accent1 2 5 5" xfId="2416"/>
    <cellStyle name="40% - Accent1 2 5 5 2" xfId="7779"/>
    <cellStyle name="40% - Accent1 2 5 6" xfId="2417"/>
    <cellStyle name="40% - Accent1 2 5 6 2" xfId="7780"/>
    <cellStyle name="40% - Accent1 2 5 7" xfId="7769"/>
    <cellStyle name="40% - Accent1 2 6" xfId="2418"/>
    <cellStyle name="40% - Accent1 2 6 2" xfId="2419"/>
    <cellStyle name="40% - Accent1 2 6 2 2" xfId="7782"/>
    <cellStyle name="40% - Accent1 2 6 3" xfId="2420"/>
    <cellStyle name="40% - Accent1 2 6 3 2" xfId="7783"/>
    <cellStyle name="40% - Accent1 2 6 4" xfId="2421"/>
    <cellStyle name="40% - Accent1 2 6 4 2" xfId="7784"/>
    <cellStyle name="40% - Accent1 2 6 5" xfId="7781"/>
    <cellStyle name="40% - Accent1 2 7" xfId="2422"/>
    <cellStyle name="40% - Accent1 2 7 2" xfId="2423"/>
    <cellStyle name="40% - Accent1 2 7 2 2" xfId="7786"/>
    <cellStyle name="40% - Accent1 2 7 3" xfId="2424"/>
    <cellStyle name="40% - Accent1 2 7 3 2" xfId="7787"/>
    <cellStyle name="40% - Accent1 2 7 4" xfId="2425"/>
    <cellStyle name="40% - Accent1 2 7 4 2" xfId="7788"/>
    <cellStyle name="40% - Accent1 2 7 5" xfId="7785"/>
    <cellStyle name="40% - Accent1 2 8" xfId="2426"/>
    <cellStyle name="40% - Accent1 2 8 2" xfId="2427"/>
    <cellStyle name="40% - Accent1 2 8 2 2" xfId="7790"/>
    <cellStyle name="40% - Accent1 2 8 3" xfId="2428"/>
    <cellStyle name="40% - Accent1 2 8 3 2" xfId="7791"/>
    <cellStyle name="40% - Accent1 2 8 4" xfId="2429"/>
    <cellStyle name="40% - Accent1 2 8 4 2" xfId="7792"/>
    <cellStyle name="40% - Accent1 2 8 5" xfId="7789"/>
    <cellStyle name="40% - Accent1 2 9" xfId="2430"/>
    <cellStyle name="40% - Accent1 2 9 2" xfId="7793"/>
    <cellStyle name="40% - Accent1 3" xfId="2431"/>
    <cellStyle name="40% - Accent1 3 10" xfId="7794"/>
    <cellStyle name="40% - Accent1 3 2" xfId="2432"/>
    <cellStyle name="40% - Accent1 3 2 2" xfId="2433"/>
    <cellStyle name="40% - Accent1 3 2 2 2" xfId="2434"/>
    <cellStyle name="40% - Accent1 3 2 2 2 2" xfId="7797"/>
    <cellStyle name="40% - Accent1 3 2 2 3" xfId="2435"/>
    <cellStyle name="40% - Accent1 3 2 2 3 2" xfId="7798"/>
    <cellStyle name="40% - Accent1 3 2 2 4" xfId="2436"/>
    <cellStyle name="40% - Accent1 3 2 2 4 2" xfId="7799"/>
    <cellStyle name="40% - Accent1 3 2 2 5" xfId="7796"/>
    <cellStyle name="40% - Accent1 3 2 3" xfId="2437"/>
    <cellStyle name="40% - Accent1 3 2 3 2" xfId="2438"/>
    <cellStyle name="40% - Accent1 3 2 3 2 2" xfId="7801"/>
    <cellStyle name="40% - Accent1 3 2 3 3" xfId="2439"/>
    <cellStyle name="40% - Accent1 3 2 3 3 2" xfId="7802"/>
    <cellStyle name="40% - Accent1 3 2 3 4" xfId="2440"/>
    <cellStyle name="40% - Accent1 3 2 3 4 2" xfId="7803"/>
    <cellStyle name="40% - Accent1 3 2 3 5" xfId="7800"/>
    <cellStyle name="40% - Accent1 3 2 4" xfId="2441"/>
    <cellStyle name="40% - Accent1 3 2 4 2" xfId="2442"/>
    <cellStyle name="40% - Accent1 3 2 4 2 2" xfId="7805"/>
    <cellStyle name="40% - Accent1 3 2 4 3" xfId="2443"/>
    <cellStyle name="40% - Accent1 3 2 4 3 2" xfId="7806"/>
    <cellStyle name="40% - Accent1 3 2 4 4" xfId="2444"/>
    <cellStyle name="40% - Accent1 3 2 4 4 2" xfId="7807"/>
    <cellStyle name="40% - Accent1 3 2 4 5" xfId="7804"/>
    <cellStyle name="40% - Accent1 3 2 5" xfId="2445"/>
    <cellStyle name="40% - Accent1 3 2 5 2" xfId="7808"/>
    <cellStyle name="40% - Accent1 3 2 6" xfId="2446"/>
    <cellStyle name="40% - Accent1 3 2 6 2" xfId="7809"/>
    <cellStyle name="40% - Accent1 3 2 7" xfId="2447"/>
    <cellStyle name="40% - Accent1 3 2 7 2" xfId="7810"/>
    <cellStyle name="40% - Accent1 3 2 8" xfId="7795"/>
    <cellStyle name="40% - Accent1 3 3" xfId="2448"/>
    <cellStyle name="40% - Accent1 3 3 2" xfId="2449"/>
    <cellStyle name="40% - Accent1 3 3 2 2" xfId="2450"/>
    <cellStyle name="40% - Accent1 3 3 2 2 2" xfId="7813"/>
    <cellStyle name="40% - Accent1 3 3 2 3" xfId="2451"/>
    <cellStyle name="40% - Accent1 3 3 2 3 2" xfId="7814"/>
    <cellStyle name="40% - Accent1 3 3 2 4" xfId="2452"/>
    <cellStyle name="40% - Accent1 3 3 2 4 2" xfId="7815"/>
    <cellStyle name="40% - Accent1 3 3 2 5" xfId="7812"/>
    <cellStyle name="40% - Accent1 3 3 3" xfId="2453"/>
    <cellStyle name="40% - Accent1 3 3 3 2" xfId="2454"/>
    <cellStyle name="40% - Accent1 3 3 3 2 2" xfId="7817"/>
    <cellStyle name="40% - Accent1 3 3 3 3" xfId="2455"/>
    <cellStyle name="40% - Accent1 3 3 3 3 2" xfId="7818"/>
    <cellStyle name="40% - Accent1 3 3 3 4" xfId="2456"/>
    <cellStyle name="40% - Accent1 3 3 3 4 2" xfId="7819"/>
    <cellStyle name="40% - Accent1 3 3 3 5" xfId="7816"/>
    <cellStyle name="40% - Accent1 3 3 4" xfId="2457"/>
    <cellStyle name="40% - Accent1 3 3 4 2" xfId="7820"/>
    <cellStyle name="40% - Accent1 3 3 5" xfId="2458"/>
    <cellStyle name="40% - Accent1 3 3 5 2" xfId="7821"/>
    <cellStyle name="40% - Accent1 3 3 6" xfId="2459"/>
    <cellStyle name="40% - Accent1 3 3 6 2" xfId="7822"/>
    <cellStyle name="40% - Accent1 3 3 7" xfId="7811"/>
    <cellStyle name="40% - Accent1 3 4" xfId="2460"/>
    <cellStyle name="40% - Accent1 3 4 2" xfId="2461"/>
    <cellStyle name="40% - Accent1 3 4 2 2" xfId="7824"/>
    <cellStyle name="40% - Accent1 3 4 3" xfId="2462"/>
    <cellStyle name="40% - Accent1 3 4 3 2" xfId="7825"/>
    <cellStyle name="40% - Accent1 3 4 4" xfId="2463"/>
    <cellStyle name="40% - Accent1 3 4 4 2" xfId="7826"/>
    <cellStyle name="40% - Accent1 3 4 5" xfId="7823"/>
    <cellStyle name="40% - Accent1 3 5" xfId="2464"/>
    <cellStyle name="40% - Accent1 3 5 2" xfId="2465"/>
    <cellStyle name="40% - Accent1 3 5 2 2" xfId="7828"/>
    <cellStyle name="40% - Accent1 3 5 3" xfId="2466"/>
    <cellStyle name="40% - Accent1 3 5 3 2" xfId="7829"/>
    <cellStyle name="40% - Accent1 3 5 4" xfId="2467"/>
    <cellStyle name="40% - Accent1 3 5 4 2" xfId="7830"/>
    <cellStyle name="40% - Accent1 3 5 5" xfId="7827"/>
    <cellStyle name="40% - Accent1 3 6" xfId="2468"/>
    <cellStyle name="40% - Accent1 3 6 2" xfId="2469"/>
    <cellStyle name="40% - Accent1 3 6 2 2" xfId="7832"/>
    <cellStyle name="40% - Accent1 3 6 3" xfId="2470"/>
    <cellStyle name="40% - Accent1 3 6 3 2" xfId="7833"/>
    <cellStyle name="40% - Accent1 3 6 4" xfId="2471"/>
    <cellStyle name="40% - Accent1 3 6 4 2" xfId="7834"/>
    <cellStyle name="40% - Accent1 3 6 5" xfId="7831"/>
    <cellStyle name="40% - Accent1 3 7" xfId="2472"/>
    <cellStyle name="40% - Accent1 3 7 2" xfId="7835"/>
    <cellStyle name="40% - Accent1 3 8" xfId="2473"/>
    <cellStyle name="40% - Accent1 3 8 2" xfId="7836"/>
    <cellStyle name="40% - Accent1 3 9" xfId="2474"/>
    <cellStyle name="40% - Accent1 3 9 2" xfId="7837"/>
    <cellStyle name="40% - Accent1 4" xfId="2475"/>
    <cellStyle name="40% - Accent1 4 2" xfId="2476"/>
    <cellStyle name="40% - Accent1 4 2 2" xfId="2477"/>
    <cellStyle name="40% - Accent1 4 2 2 2" xfId="2478"/>
    <cellStyle name="40% - Accent1 4 2 2 2 2" xfId="7841"/>
    <cellStyle name="40% - Accent1 4 2 2 3" xfId="2479"/>
    <cellStyle name="40% - Accent1 4 2 2 3 2" xfId="7842"/>
    <cellStyle name="40% - Accent1 4 2 2 4" xfId="2480"/>
    <cellStyle name="40% - Accent1 4 2 2 4 2" xfId="7843"/>
    <cellStyle name="40% - Accent1 4 2 2 5" xfId="7840"/>
    <cellStyle name="40% - Accent1 4 2 3" xfId="2481"/>
    <cellStyle name="40% - Accent1 4 2 3 2" xfId="2482"/>
    <cellStyle name="40% - Accent1 4 2 3 2 2" xfId="7845"/>
    <cellStyle name="40% - Accent1 4 2 3 3" xfId="2483"/>
    <cellStyle name="40% - Accent1 4 2 3 3 2" xfId="7846"/>
    <cellStyle name="40% - Accent1 4 2 3 4" xfId="2484"/>
    <cellStyle name="40% - Accent1 4 2 3 4 2" xfId="7847"/>
    <cellStyle name="40% - Accent1 4 2 3 5" xfId="7844"/>
    <cellStyle name="40% - Accent1 4 2 4" xfId="2485"/>
    <cellStyle name="40% - Accent1 4 2 4 2" xfId="7848"/>
    <cellStyle name="40% - Accent1 4 2 5" xfId="2486"/>
    <cellStyle name="40% - Accent1 4 2 5 2" xfId="7849"/>
    <cellStyle name="40% - Accent1 4 2 6" xfId="2487"/>
    <cellStyle name="40% - Accent1 4 2 6 2" xfId="7850"/>
    <cellStyle name="40% - Accent1 4 2 7" xfId="7839"/>
    <cellStyle name="40% - Accent1 4 3" xfId="2488"/>
    <cellStyle name="40% - Accent1 4 3 2" xfId="2489"/>
    <cellStyle name="40% - Accent1 4 3 2 2" xfId="7852"/>
    <cellStyle name="40% - Accent1 4 3 3" xfId="2490"/>
    <cellStyle name="40% - Accent1 4 3 3 2" xfId="7853"/>
    <cellStyle name="40% - Accent1 4 3 4" xfId="2491"/>
    <cellStyle name="40% - Accent1 4 3 4 2" xfId="7854"/>
    <cellStyle name="40% - Accent1 4 3 5" xfId="7851"/>
    <cellStyle name="40% - Accent1 4 4" xfId="2492"/>
    <cellStyle name="40% - Accent1 4 4 2" xfId="2493"/>
    <cellStyle name="40% - Accent1 4 4 2 2" xfId="7856"/>
    <cellStyle name="40% - Accent1 4 4 3" xfId="2494"/>
    <cellStyle name="40% - Accent1 4 4 3 2" xfId="7857"/>
    <cellStyle name="40% - Accent1 4 4 4" xfId="2495"/>
    <cellStyle name="40% - Accent1 4 4 4 2" xfId="7858"/>
    <cellStyle name="40% - Accent1 4 4 5" xfId="7855"/>
    <cellStyle name="40% - Accent1 4 5" xfId="2496"/>
    <cellStyle name="40% - Accent1 4 5 2" xfId="2497"/>
    <cellStyle name="40% - Accent1 4 5 2 2" xfId="7860"/>
    <cellStyle name="40% - Accent1 4 5 3" xfId="2498"/>
    <cellStyle name="40% - Accent1 4 5 3 2" xfId="7861"/>
    <cellStyle name="40% - Accent1 4 5 4" xfId="2499"/>
    <cellStyle name="40% - Accent1 4 5 4 2" xfId="7862"/>
    <cellStyle name="40% - Accent1 4 5 5" xfId="7859"/>
    <cellStyle name="40% - Accent1 4 6" xfId="2500"/>
    <cellStyle name="40% - Accent1 4 6 2" xfId="7863"/>
    <cellStyle name="40% - Accent1 4 7" xfId="2501"/>
    <cellStyle name="40% - Accent1 4 7 2" xfId="7864"/>
    <cellStyle name="40% - Accent1 4 8" xfId="2502"/>
    <cellStyle name="40% - Accent1 4 8 2" xfId="7865"/>
    <cellStyle name="40% - Accent1 4 9" xfId="7838"/>
    <cellStyle name="40% - Accent1 5" xfId="2503"/>
    <cellStyle name="40% - Accent1 5 2" xfId="2504"/>
    <cellStyle name="40% - Accent1 5 2 2" xfId="2505"/>
    <cellStyle name="40% - Accent1 5 2 2 2" xfId="7868"/>
    <cellStyle name="40% - Accent1 5 2 3" xfId="2506"/>
    <cellStyle name="40% - Accent1 5 2 3 2" xfId="7869"/>
    <cellStyle name="40% - Accent1 5 2 4" xfId="2507"/>
    <cellStyle name="40% - Accent1 5 2 4 2" xfId="7870"/>
    <cellStyle name="40% - Accent1 5 2 5" xfId="7867"/>
    <cellStyle name="40% - Accent1 5 3" xfId="2508"/>
    <cellStyle name="40% - Accent1 5 3 2" xfId="2509"/>
    <cellStyle name="40% - Accent1 5 3 2 2" xfId="7872"/>
    <cellStyle name="40% - Accent1 5 3 3" xfId="2510"/>
    <cellStyle name="40% - Accent1 5 3 3 2" xfId="7873"/>
    <cellStyle name="40% - Accent1 5 3 4" xfId="2511"/>
    <cellStyle name="40% - Accent1 5 3 4 2" xfId="7874"/>
    <cellStyle name="40% - Accent1 5 3 5" xfId="7871"/>
    <cellStyle name="40% - Accent1 5 4" xfId="2512"/>
    <cellStyle name="40% - Accent1 5 4 2" xfId="2513"/>
    <cellStyle name="40% - Accent1 5 4 2 2" xfId="7876"/>
    <cellStyle name="40% - Accent1 5 4 3" xfId="2514"/>
    <cellStyle name="40% - Accent1 5 4 3 2" xfId="7877"/>
    <cellStyle name="40% - Accent1 5 4 4" xfId="2515"/>
    <cellStyle name="40% - Accent1 5 4 4 2" xfId="7878"/>
    <cellStyle name="40% - Accent1 5 4 5" xfId="7875"/>
    <cellStyle name="40% - Accent1 5 5" xfId="2516"/>
    <cellStyle name="40% - Accent1 5 5 2" xfId="7879"/>
    <cellStyle name="40% - Accent1 5 6" xfId="2517"/>
    <cellStyle name="40% - Accent1 5 6 2" xfId="7880"/>
    <cellStyle name="40% - Accent1 5 7" xfId="2518"/>
    <cellStyle name="40% - Accent1 5 7 2" xfId="7881"/>
    <cellStyle name="40% - Accent1 5 8" xfId="7866"/>
    <cellStyle name="40% - Accent1 6" xfId="2519"/>
    <cellStyle name="40% - Accent1 6 2" xfId="2520"/>
    <cellStyle name="40% - Accent1 6 2 2" xfId="2521"/>
    <cellStyle name="40% - Accent1 6 2 2 2" xfId="7884"/>
    <cellStyle name="40% - Accent1 6 2 3" xfId="2522"/>
    <cellStyle name="40% - Accent1 6 2 3 2" xfId="7885"/>
    <cellStyle name="40% - Accent1 6 2 4" xfId="2523"/>
    <cellStyle name="40% - Accent1 6 2 4 2" xfId="7886"/>
    <cellStyle name="40% - Accent1 6 2 5" xfId="7883"/>
    <cellStyle name="40% - Accent1 6 3" xfId="2524"/>
    <cellStyle name="40% - Accent1 6 3 2" xfId="2525"/>
    <cellStyle name="40% - Accent1 6 3 2 2" xfId="7888"/>
    <cellStyle name="40% - Accent1 6 3 3" xfId="2526"/>
    <cellStyle name="40% - Accent1 6 3 3 2" xfId="7889"/>
    <cellStyle name="40% - Accent1 6 3 4" xfId="2527"/>
    <cellStyle name="40% - Accent1 6 3 4 2" xfId="7890"/>
    <cellStyle name="40% - Accent1 6 3 5" xfId="7887"/>
    <cellStyle name="40% - Accent1 6 4" xfId="2528"/>
    <cellStyle name="40% - Accent1 6 4 2" xfId="7891"/>
    <cellStyle name="40% - Accent1 6 5" xfId="2529"/>
    <cellStyle name="40% - Accent1 6 5 2" xfId="7892"/>
    <cellStyle name="40% - Accent1 6 6" xfId="2530"/>
    <cellStyle name="40% - Accent1 6 6 2" xfId="7893"/>
    <cellStyle name="40% - Accent1 6 7" xfId="7882"/>
    <cellStyle name="40% - Accent1 7" xfId="2531"/>
    <cellStyle name="40% - Accent1 7 2" xfId="2532"/>
    <cellStyle name="40% - Accent1 7 2 2" xfId="7895"/>
    <cellStyle name="40% - Accent1 7 3" xfId="2533"/>
    <cellStyle name="40% - Accent1 7 3 2" xfId="7896"/>
    <cellStyle name="40% - Accent1 7 4" xfId="2534"/>
    <cellStyle name="40% - Accent1 7 4 2" xfId="7897"/>
    <cellStyle name="40% - Accent1 7 5" xfId="7894"/>
    <cellStyle name="40% - Accent1 8" xfId="2535"/>
    <cellStyle name="40% - Accent1 8 2" xfId="2536"/>
    <cellStyle name="40% - Accent1 8 2 2" xfId="7899"/>
    <cellStyle name="40% - Accent1 8 3" xfId="2537"/>
    <cellStyle name="40% - Accent1 8 3 2" xfId="7900"/>
    <cellStyle name="40% - Accent1 8 4" xfId="2538"/>
    <cellStyle name="40% - Accent1 8 4 2" xfId="7901"/>
    <cellStyle name="40% - Accent1 8 5" xfId="7898"/>
    <cellStyle name="40% - Accent1 9" xfId="2539"/>
    <cellStyle name="40% - Accent1 9 2" xfId="7902"/>
    <cellStyle name="40% - Accent2" xfId="2540" builtinId="35" customBuiltin="1"/>
    <cellStyle name="40% - Accent2 2" xfId="2541"/>
    <cellStyle name="40% - Accent2 2 10" xfId="2542"/>
    <cellStyle name="40% - Accent2 2 10 2" xfId="7905"/>
    <cellStyle name="40% - Accent2 2 11" xfId="2543"/>
    <cellStyle name="40% - Accent2 2 11 2" xfId="7906"/>
    <cellStyle name="40% - Accent2 2 12" xfId="7904"/>
    <cellStyle name="40% - Accent2 2 2" xfId="2544"/>
    <cellStyle name="40% - Accent2 2 2 10" xfId="7907"/>
    <cellStyle name="40% - Accent2 2 2 2" xfId="2545"/>
    <cellStyle name="40% - Accent2 2 2 2 2" xfId="2546"/>
    <cellStyle name="40% - Accent2 2 2 2 2 2" xfId="2547"/>
    <cellStyle name="40% - Accent2 2 2 2 2 2 2" xfId="7910"/>
    <cellStyle name="40% - Accent2 2 2 2 2 3" xfId="2548"/>
    <cellStyle name="40% - Accent2 2 2 2 2 3 2" xfId="7911"/>
    <cellStyle name="40% - Accent2 2 2 2 2 4" xfId="2549"/>
    <cellStyle name="40% - Accent2 2 2 2 2 4 2" xfId="7912"/>
    <cellStyle name="40% - Accent2 2 2 2 2 5" xfId="7909"/>
    <cellStyle name="40% - Accent2 2 2 2 3" xfId="2550"/>
    <cellStyle name="40% - Accent2 2 2 2 3 2" xfId="2551"/>
    <cellStyle name="40% - Accent2 2 2 2 3 2 2" xfId="7914"/>
    <cellStyle name="40% - Accent2 2 2 2 3 3" xfId="2552"/>
    <cellStyle name="40% - Accent2 2 2 2 3 3 2" xfId="7915"/>
    <cellStyle name="40% - Accent2 2 2 2 3 4" xfId="2553"/>
    <cellStyle name="40% - Accent2 2 2 2 3 4 2" xfId="7916"/>
    <cellStyle name="40% - Accent2 2 2 2 3 5" xfId="7913"/>
    <cellStyle name="40% - Accent2 2 2 2 4" xfId="2554"/>
    <cellStyle name="40% - Accent2 2 2 2 4 2" xfId="2555"/>
    <cellStyle name="40% - Accent2 2 2 2 4 2 2" xfId="7918"/>
    <cellStyle name="40% - Accent2 2 2 2 4 3" xfId="2556"/>
    <cellStyle name="40% - Accent2 2 2 2 4 3 2" xfId="7919"/>
    <cellStyle name="40% - Accent2 2 2 2 4 4" xfId="2557"/>
    <cellStyle name="40% - Accent2 2 2 2 4 4 2" xfId="7920"/>
    <cellStyle name="40% - Accent2 2 2 2 4 5" xfId="7917"/>
    <cellStyle name="40% - Accent2 2 2 2 5" xfId="2558"/>
    <cellStyle name="40% - Accent2 2 2 2 5 2" xfId="7921"/>
    <cellStyle name="40% - Accent2 2 2 2 6" xfId="2559"/>
    <cellStyle name="40% - Accent2 2 2 2 6 2" xfId="7922"/>
    <cellStyle name="40% - Accent2 2 2 2 7" xfId="2560"/>
    <cellStyle name="40% - Accent2 2 2 2 7 2" xfId="7923"/>
    <cellStyle name="40% - Accent2 2 2 2 8" xfId="7908"/>
    <cellStyle name="40% - Accent2 2 2 3" xfId="2561"/>
    <cellStyle name="40% - Accent2 2 2 3 2" xfId="2562"/>
    <cellStyle name="40% - Accent2 2 2 3 2 2" xfId="2563"/>
    <cellStyle name="40% - Accent2 2 2 3 2 2 2" xfId="7926"/>
    <cellStyle name="40% - Accent2 2 2 3 2 3" xfId="2564"/>
    <cellStyle name="40% - Accent2 2 2 3 2 3 2" xfId="7927"/>
    <cellStyle name="40% - Accent2 2 2 3 2 4" xfId="2565"/>
    <cellStyle name="40% - Accent2 2 2 3 2 4 2" xfId="7928"/>
    <cellStyle name="40% - Accent2 2 2 3 2 5" xfId="7925"/>
    <cellStyle name="40% - Accent2 2 2 3 3" xfId="2566"/>
    <cellStyle name="40% - Accent2 2 2 3 3 2" xfId="2567"/>
    <cellStyle name="40% - Accent2 2 2 3 3 2 2" xfId="7930"/>
    <cellStyle name="40% - Accent2 2 2 3 3 3" xfId="2568"/>
    <cellStyle name="40% - Accent2 2 2 3 3 3 2" xfId="7931"/>
    <cellStyle name="40% - Accent2 2 2 3 3 4" xfId="2569"/>
    <cellStyle name="40% - Accent2 2 2 3 3 4 2" xfId="7932"/>
    <cellStyle name="40% - Accent2 2 2 3 3 5" xfId="7929"/>
    <cellStyle name="40% - Accent2 2 2 3 4" xfId="2570"/>
    <cellStyle name="40% - Accent2 2 2 3 4 2" xfId="7933"/>
    <cellStyle name="40% - Accent2 2 2 3 5" xfId="2571"/>
    <cellStyle name="40% - Accent2 2 2 3 5 2" xfId="7934"/>
    <cellStyle name="40% - Accent2 2 2 3 6" xfId="2572"/>
    <cellStyle name="40% - Accent2 2 2 3 6 2" xfId="7935"/>
    <cellStyle name="40% - Accent2 2 2 3 7" xfId="7924"/>
    <cellStyle name="40% - Accent2 2 2 4" xfId="2573"/>
    <cellStyle name="40% - Accent2 2 2 4 2" xfId="2574"/>
    <cellStyle name="40% - Accent2 2 2 4 2 2" xfId="7937"/>
    <cellStyle name="40% - Accent2 2 2 4 3" xfId="2575"/>
    <cellStyle name="40% - Accent2 2 2 4 3 2" xfId="7938"/>
    <cellStyle name="40% - Accent2 2 2 4 4" xfId="2576"/>
    <cellStyle name="40% - Accent2 2 2 4 4 2" xfId="7939"/>
    <cellStyle name="40% - Accent2 2 2 4 5" xfId="7936"/>
    <cellStyle name="40% - Accent2 2 2 5" xfId="2577"/>
    <cellStyle name="40% - Accent2 2 2 5 2" xfId="2578"/>
    <cellStyle name="40% - Accent2 2 2 5 2 2" xfId="7941"/>
    <cellStyle name="40% - Accent2 2 2 5 3" xfId="2579"/>
    <cellStyle name="40% - Accent2 2 2 5 3 2" xfId="7942"/>
    <cellStyle name="40% - Accent2 2 2 5 4" xfId="2580"/>
    <cellStyle name="40% - Accent2 2 2 5 4 2" xfId="7943"/>
    <cellStyle name="40% - Accent2 2 2 5 5" xfId="7940"/>
    <cellStyle name="40% - Accent2 2 2 6" xfId="2581"/>
    <cellStyle name="40% - Accent2 2 2 6 2" xfId="2582"/>
    <cellStyle name="40% - Accent2 2 2 6 2 2" xfId="7945"/>
    <cellStyle name="40% - Accent2 2 2 6 3" xfId="2583"/>
    <cellStyle name="40% - Accent2 2 2 6 3 2" xfId="7946"/>
    <cellStyle name="40% - Accent2 2 2 6 4" xfId="2584"/>
    <cellStyle name="40% - Accent2 2 2 6 4 2" xfId="7947"/>
    <cellStyle name="40% - Accent2 2 2 6 5" xfId="7944"/>
    <cellStyle name="40% - Accent2 2 2 7" xfId="2585"/>
    <cellStyle name="40% - Accent2 2 2 7 2" xfId="7948"/>
    <cellStyle name="40% - Accent2 2 2 8" xfId="2586"/>
    <cellStyle name="40% - Accent2 2 2 8 2" xfId="7949"/>
    <cellStyle name="40% - Accent2 2 2 9" xfId="2587"/>
    <cellStyle name="40% - Accent2 2 2 9 2" xfId="7950"/>
    <cellStyle name="40% - Accent2 2 3" xfId="2588"/>
    <cellStyle name="40% - Accent2 2 3 2" xfId="2589"/>
    <cellStyle name="40% - Accent2 2 3 2 2" xfId="2590"/>
    <cellStyle name="40% - Accent2 2 3 2 2 2" xfId="2591"/>
    <cellStyle name="40% - Accent2 2 3 2 2 2 2" xfId="7954"/>
    <cellStyle name="40% - Accent2 2 3 2 2 3" xfId="2592"/>
    <cellStyle name="40% - Accent2 2 3 2 2 3 2" xfId="7955"/>
    <cellStyle name="40% - Accent2 2 3 2 2 4" xfId="2593"/>
    <cellStyle name="40% - Accent2 2 3 2 2 4 2" xfId="7956"/>
    <cellStyle name="40% - Accent2 2 3 2 2 5" xfId="7953"/>
    <cellStyle name="40% - Accent2 2 3 2 3" xfId="2594"/>
    <cellStyle name="40% - Accent2 2 3 2 3 2" xfId="2595"/>
    <cellStyle name="40% - Accent2 2 3 2 3 2 2" xfId="7958"/>
    <cellStyle name="40% - Accent2 2 3 2 3 3" xfId="2596"/>
    <cellStyle name="40% - Accent2 2 3 2 3 3 2" xfId="7959"/>
    <cellStyle name="40% - Accent2 2 3 2 3 4" xfId="2597"/>
    <cellStyle name="40% - Accent2 2 3 2 3 4 2" xfId="7960"/>
    <cellStyle name="40% - Accent2 2 3 2 3 5" xfId="7957"/>
    <cellStyle name="40% - Accent2 2 3 2 4" xfId="2598"/>
    <cellStyle name="40% - Accent2 2 3 2 4 2" xfId="7961"/>
    <cellStyle name="40% - Accent2 2 3 2 5" xfId="2599"/>
    <cellStyle name="40% - Accent2 2 3 2 5 2" xfId="7962"/>
    <cellStyle name="40% - Accent2 2 3 2 6" xfId="2600"/>
    <cellStyle name="40% - Accent2 2 3 2 6 2" xfId="7963"/>
    <cellStyle name="40% - Accent2 2 3 2 7" xfId="7952"/>
    <cellStyle name="40% - Accent2 2 3 3" xfId="2601"/>
    <cellStyle name="40% - Accent2 2 3 3 2" xfId="2602"/>
    <cellStyle name="40% - Accent2 2 3 3 2 2" xfId="7965"/>
    <cellStyle name="40% - Accent2 2 3 3 3" xfId="2603"/>
    <cellStyle name="40% - Accent2 2 3 3 3 2" xfId="7966"/>
    <cellStyle name="40% - Accent2 2 3 3 4" xfId="2604"/>
    <cellStyle name="40% - Accent2 2 3 3 4 2" xfId="7967"/>
    <cellStyle name="40% - Accent2 2 3 3 5" xfId="7964"/>
    <cellStyle name="40% - Accent2 2 3 4" xfId="2605"/>
    <cellStyle name="40% - Accent2 2 3 4 2" xfId="2606"/>
    <cellStyle name="40% - Accent2 2 3 4 2 2" xfId="7969"/>
    <cellStyle name="40% - Accent2 2 3 4 3" xfId="2607"/>
    <cellStyle name="40% - Accent2 2 3 4 3 2" xfId="7970"/>
    <cellStyle name="40% - Accent2 2 3 4 4" xfId="2608"/>
    <cellStyle name="40% - Accent2 2 3 4 4 2" xfId="7971"/>
    <cellStyle name="40% - Accent2 2 3 4 5" xfId="7968"/>
    <cellStyle name="40% - Accent2 2 3 5" xfId="2609"/>
    <cellStyle name="40% - Accent2 2 3 5 2" xfId="2610"/>
    <cellStyle name="40% - Accent2 2 3 5 2 2" xfId="7973"/>
    <cellStyle name="40% - Accent2 2 3 5 3" xfId="2611"/>
    <cellStyle name="40% - Accent2 2 3 5 3 2" xfId="7974"/>
    <cellStyle name="40% - Accent2 2 3 5 4" xfId="2612"/>
    <cellStyle name="40% - Accent2 2 3 5 4 2" xfId="7975"/>
    <cellStyle name="40% - Accent2 2 3 5 5" xfId="7972"/>
    <cellStyle name="40% - Accent2 2 3 6" xfId="2613"/>
    <cellStyle name="40% - Accent2 2 3 6 2" xfId="7976"/>
    <cellStyle name="40% - Accent2 2 3 7" xfId="2614"/>
    <cellStyle name="40% - Accent2 2 3 7 2" xfId="7977"/>
    <cellStyle name="40% - Accent2 2 3 8" xfId="2615"/>
    <cellStyle name="40% - Accent2 2 3 8 2" xfId="7978"/>
    <cellStyle name="40% - Accent2 2 3 9" xfId="7951"/>
    <cellStyle name="40% - Accent2 2 4" xfId="2616"/>
    <cellStyle name="40% - Accent2 2 4 2" xfId="2617"/>
    <cellStyle name="40% - Accent2 2 4 2 2" xfId="2618"/>
    <cellStyle name="40% - Accent2 2 4 2 2 2" xfId="7981"/>
    <cellStyle name="40% - Accent2 2 4 2 3" xfId="2619"/>
    <cellStyle name="40% - Accent2 2 4 2 3 2" xfId="7982"/>
    <cellStyle name="40% - Accent2 2 4 2 4" xfId="2620"/>
    <cellStyle name="40% - Accent2 2 4 2 4 2" xfId="7983"/>
    <cellStyle name="40% - Accent2 2 4 2 5" xfId="7980"/>
    <cellStyle name="40% - Accent2 2 4 3" xfId="2621"/>
    <cellStyle name="40% - Accent2 2 4 3 2" xfId="2622"/>
    <cellStyle name="40% - Accent2 2 4 3 2 2" xfId="7985"/>
    <cellStyle name="40% - Accent2 2 4 3 3" xfId="2623"/>
    <cellStyle name="40% - Accent2 2 4 3 3 2" xfId="7986"/>
    <cellStyle name="40% - Accent2 2 4 3 4" xfId="2624"/>
    <cellStyle name="40% - Accent2 2 4 3 4 2" xfId="7987"/>
    <cellStyle name="40% - Accent2 2 4 3 5" xfId="7984"/>
    <cellStyle name="40% - Accent2 2 4 4" xfId="2625"/>
    <cellStyle name="40% - Accent2 2 4 4 2" xfId="2626"/>
    <cellStyle name="40% - Accent2 2 4 4 2 2" xfId="7989"/>
    <cellStyle name="40% - Accent2 2 4 4 3" xfId="2627"/>
    <cellStyle name="40% - Accent2 2 4 4 3 2" xfId="7990"/>
    <cellStyle name="40% - Accent2 2 4 4 4" xfId="2628"/>
    <cellStyle name="40% - Accent2 2 4 4 4 2" xfId="7991"/>
    <cellStyle name="40% - Accent2 2 4 4 5" xfId="7988"/>
    <cellStyle name="40% - Accent2 2 4 5" xfId="2629"/>
    <cellStyle name="40% - Accent2 2 4 5 2" xfId="7992"/>
    <cellStyle name="40% - Accent2 2 4 6" xfId="2630"/>
    <cellStyle name="40% - Accent2 2 4 6 2" xfId="7993"/>
    <cellStyle name="40% - Accent2 2 4 7" xfId="2631"/>
    <cellStyle name="40% - Accent2 2 4 7 2" xfId="7994"/>
    <cellStyle name="40% - Accent2 2 4 8" xfId="7979"/>
    <cellStyle name="40% - Accent2 2 5" xfId="2632"/>
    <cellStyle name="40% - Accent2 2 5 2" xfId="2633"/>
    <cellStyle name="40% - Accent2 2 5 2 2" xfId="2634"/>
    <cellStyle name="40% - Accent2 2 5 2 2 2" xfId="7997"/>
    <cellStyle name="40% - Accent2 2 5 2 3" xfId="2635"/>
    <cellStyle name="40% - Accent2 2 5 2 3 2" xfId="7998"/>
    <cellStyle name="40% - Accent2 2 5 2 4" xfId="2636"/>
    <cellStyle name="40% - Accent2 2 5 2 4 2" xfId="7999"/>
    <cellStyle name="40% - Accent2 2 5 2 5" xfId="7996"/>
    <cellStyle name="40% - Accent2 2 5 3" xfId="2637"/>
    <cellStyle name="40% - Accent2 2 5 3 2" xfId="2638"/>
    <cellStyle name="40% - Accent2 2 5 3 2 2" xfId="8001"/>
    <cellStyle name="40% - Accent2 2 5 3 3" xfId="2639"/>
    <cellStyle name="40% - Accent2 2 5 3 3 2" xfId="8002"/>
    <cellStyle name="40% - Accent2 2 5 3 4" xfId="2640"/>
    <cellStyle name="40% - Accent2 2 5 3 4 2" xfId="8003"/>
    <cellStyle name="40% - Accent2 2 5 3 5" xfId="8000"/>
    <cellStyle name="40% - Accent2 2 5 4" xfId="2641"/>
    <cellStyle name="40% - Accent2 2 5 4 2" xfId="8004"/>
    <cellStyle name="40% - Accent2 2 5 5" xfId="2642"/>
    <cellStyle name="40% - Accent2 2 5 5 2" xfId="8005"/>
    <cellStyle name="40% - Accent2 2 5 6" xfId="2643"/>
    <cellStyle name="40% - Accent2 2 5 6 2" xfId="8006"/>
    <cellStyle name="40% - Accent2 2 5 7" xfId="7995"/>
    <cellStyle name="40% - Accent2 2 6" xfId="2644"/>
    <cellStyle name="40% - Accent2 2 6 2" xfId="2645"/>
    <cellStyle name="40% - Accent2 2 6 2 2" xfId="8008"/>
    <cellStyle name="40% - Accent2 2 6 3" xfId="2646"/>
    <cellStyle name="40% - Accent2 2 6 3 2" xfId="8009"/>
    <cellStyle name="40% - Accent2 2 6 4" xfId="2647"/>
    <cellStyle name="40% - Accent2 2 6 4 2" xfId="8010"/>
    <cellStyle name="40% - Accent2 2 6 5" xfId="8007"/>
    <cellStyle name="40% - Accent2 2 7" xfId="2648"/>
    <cellStyle name="40% - Accent2 2 7 2" xfId="2649"/>
    <cellStyle name="40% - Accent2 2 7 2 2" xfId="8012"/>
    <cellStyle name="40% - Accent2 2 7 3" xfId="2650"/>
    <cellStyle name="40% - Accent2 2 7 3 2" xfId="8013"/>
    <cellStyle name="40% - Accent2 2 7 4" xfId="2651"/>
    <cellStyle name="40% - Accent2 2 7 4 2" xfId="8014"/>
    <cellStyle name="40% - Accent2 2 7 5" xfId="8011"/>
    <cellStyle name="40% - Accent2 2 8" xfId="2652"/>
    <cellStyle name="40% - Accent2 2 8 2" xfId="2653"/>
    <cellStyle name="40% - Accent2 2 8 2 2" xfId="8016"/>
    <cellStyle name="40% - Accent2 2 8 3" xfId="2654"/>
    <cellStyle name="40% - Accent2 2 8 3 2" xfId="8017"/>
    <cellStyle name="40% - Accent2 2 8 4" xfId="2655"/>
    <cellStyle name="40% - Accent2 2 8 4 2" xfId="8018"/>
    <cellStyle name="40% - Accent2 2 8 5" xfId="8015"/>
    <cellStyle name="40% - Accent2 2 9" xfId="2656"/>
    <cellStyle name="40% - Accent2 2 9 2" xfId="8019"/>
    <cellStyle name="40% - Accent2 3" xfId="2657"/>
    <cellStyle name="40% - Accent2 3 10" xfId="8020"/>
    <cellStyle name="40% - Accent2 3 2" xfId="2658"/>
    <cellStyle name="40% - Accent2 3 2 2" xfId="2659"/>
    <cellStyle name="40% - Accent2 3 2 2 2" xfId="2660"/>
    <cellStyle name="40% - Accent2 3 2 2 2 2" xfId="8023"/>
    <cellStyle name="40% - Accent2 3 2 2 3" xfId="2661"/>
    <cellStyle name="40% - Accent2 3 2 2 3 2" xfId="8024"/>
    <cellStyle name="40% - Accent2 3 2 2 4" xfId="2662"/>
    <cellStyle name="40% - Accent2 3 2 2 4 2" xfId="8025"/>
    <cellStyle name="40% - Accent2 3 2 2 5" xfId="8022"/>
    <cellStyle name="40% - Accent2 3 2 3" xfId="2663"/>
    <cellStyle name="40% - Accent2 3 2 3 2" xfId="2664"/>
    <cellStyle name="40% - Accent2 3 2 3 2 2" xfId="8027"/>
    <cellStyle name="40% - Accent2 3 2 3 3" xfId="2665"/>
    <cellStyle name="40% - Accent2 3 2 3 3 2" xfId="8028"/>
    <cellStyle name="40% - Accent2 3 2 3 4" xfId="2666"/>
    <cellStyle name="40% - Accent2 3 2 3 4 2" xfId="8029"/>
    <cellStyle name="40% - Accent2 3 2 3 5" xfId="8026"/>
    <cellStyle name="40% - Accent2 3 2 4" xfId="2667"/>
    <cellStyle name="40% - Accent2 3 2 4 2" xfId="2668"/>
    <cellStyle name="40% - Accent2 3 2 4 2 2" xfId="8031"/>
    <cellStyle name="40% - Accent2 3 2 4 3" xfId="2669"/>
    <cellStyle name="40% - Accent2 3 2 4 3 2" xfId="8032"/>
    <cellStyle name="40% - Accent2 3 2 4 4" xfId="2670"/>
    <cellStyle name="40% - Accent2 3 2 4 4 2" xfId="8033"/>
    <cellStyle name="40% - Accent2 3 2 4 5" xfId="8030"/>
    <cellStyle name="40% - Accent2 3 2 5" xfId="2671"/>
    <cellStyle name="40% - Accent2 3 2 5 2" xfId="8034"/>
    <cellStyle name="40% - Accent2 3 2 6" xfId="2672"/>
    <cellStyle name="40% - Accent2 3 2 6 2" xfId="8035"/>
    <cellStyle name="40% - Accent2 3 2 7" xfId="2673"/>
    <cellStyle name="40% - Accent2 3 2 7 2" xfId="8036"/>
    <cellStyle name="40% - Accent2 3 2 8" xfId="8021"/>
    <cellStyle name="40% - Accent2 3 3" xfId="2674"/>
    <cellStyle name="40% - Accent2 3 3 2" xfId="2675"/>
    <cellStyle name="40% - Accent2 3 3 2 2" xfId="2676"/>
    <cellStyle name="40% - Accent2 3 3 2 2 2" xfId="8039"/>
    <cellStyle name="40% - Accent2 3 3 2 3" xfId="2677"/>
    <cellStyle name="40% - Accent2 3 3 2 3 2" xfId="8040"/>
    <cellStyle name="40% - Accent2 3 3 2 4" xfId="2678"/>
    <cellStyle name="40% - Accent2 3 3 2 4 2" xfId="8041"/>
    <cellStyle name="40% - Accent2 3 3 2 5" xfId="8038"/>
    <cellStyle name="40% - Accent2 3 3 3" xfId="2679"/>
    <cellStyle name="40% - Accent2 3 3 3 2" xfId="2680"/>
    <cellStyle name="40% - Accent2 3 3 3 2 2" xfId="8043"/>
    <cellStyle name="40% - Accent2 3 3 3 3" xfId="2681"/>
    <cellStyle name="40% - Accent2 3 3 3 3 2" xfId="8044"/>
    <cellStyle name="40% - Accent2 3 3 3 4" xfId="2682"/>
    <cellStyle name="40% - Accent2 3 3 3 4 2" xfId="8045"/>
    <cellStyle name="40% - Accent2 3 3 3 5" xfId="8042"/>
    <cellStyle name="40% - Accent2 3 3 4" xfId="2683"/>
    <cellStyle name="40% - Accent2 3 3 4 2" xfId="8046"/>
    <cellStyle name="40% - Accent2 3 3 5" xfId="2684"/>
    <cellStyle name="40% - Accent2 3 3 5 2" xfId="8047"/>
    <cellStyle name="40% - Accent2 3 3 6" xfId="2685"/>
    <cellStyle name="40% - Accent2 3 3 6 2" xfId="8048"/>
    <cellStyle name="40% - Accent2 3 3 7" xfId="8037"/>
    <cellStyle name="40% - Accent2 3 4" xfId="2686"/>
    <cellStyle name="40% - Accent2 3 4 2" xfId="2687"/>
    <cellStyle name="40% - Accent2 3 4 2 2" xfId="8050"/>
    <cellStyle name="40% - Accent2 3 4 3" xfId="2688"/>
    <cellStyle name="40% - Accent2 3 4 3 2" xfId="8051"/>
    <cellStyle name="40% - Accent2 3 4 4" xfId="2689"/>
    <cellStyle name="40% - Accent2 3 4 4 2" xfId="8052"/>
    <cellStyle name="40% - Accent2 3 4 5" xfId="8049"/>
    <cellStyle name="40% - Accent2 3 5" xfId="2690"/>
    <cellStyle name="40% - Accent2 3 5 2" xfId="2691"/>
    <cellStyle name="40% - Accent2 3 5 2 2" xfId="8054"/>
    <cellStyle name="40% - Accent2 3 5 3" xfId="2692"/>
    <cellStyle name="40% - Accent2 3 5 3 2" xfId="8055"/>
    <cellStyle name="40% - Accent2 3 5 4" xfId="2693"/>
    <cellStyle name="40% - Accent2 3 5 4 2" xfId="8056"/>
    <cellStyle name="40% - Accent2 3 5 5" xfId="8053"/>
    <cellStyle name="40% - Accent2 3 6" xfId="2694"/>
    <cellStyle name="40% - Accent2 3 6 2" xfId="2695"/>
    <cellStyle name="40% - Accent2 3 6 2 2" xfId="8058"/>
    <cellStyle name="40% - Accent2 3 6 3" xfId="2696"/>
    <cellStyle name="40% - Accent2 3 6 3 2" xfId="8059"/>
    <cellStyle name="40% - Accent2 3 6 4" xfId="2697"/>
    <cellStyle name="40% - Accent2 3 6 4 2" xfId="8060"/>
    <cellStyle name="40% - Accent2 3 6 5" xfId="8057"/>
    <cellStyle name="40% - Accent2 3 7" xfId="2698"/>
    <cellStyle name="40% - Accent2 3 7 2" xfId="8061"/>
    <cellStyle name="40% - Accent2 3 8" xfId="2699"/>
    <cellStyle name="40% - Accent2 3 8 2" xfId="8062"/>
    <cellStyle name="40% - Accent2 3 9" xfId="2700"/>
    <cellStyle name="40% - Accent2 3 9 2" xfId="8063"/>
    <cellStyle name="40% - Accent2 4" xfId="2701"/>
    <cellStyle name="40% - Accent2 4 2" xfId="2702"/>
    <cellStyle name="40% - Accent2 4 2 2" xfId="2703"/>
    <cellStyle name="40% - Accent2 4 2 2 2" xfId="2704"/>
    <cellStyle name="40% - Accent2 4 2 2 2 2" xfId="8067"/>
    <cellStyle name="40% - Accent2 4 2 2 3" xfId="2705"/>
    <cellStyle name="40% - Accent2 4 2 2 3 2" xfId="8068"/>
    <cellStyle name="40% - Accent2 4 2 2 4" xfId="2706"/>
    <cellStyle name="40% - Accent2 4 2 2 4 2" xfId="8069"/>
    <cellStyle name="40% - Accent2 4 2 2 5" xfId="8066"/>
    <cellStyle name="40% - Accent2 4 2 3" xfId="2707"/>
    <cellStyle name="40% - Accent2 4 2 3 2" xfId="2708"/>
    <cellStyle name="40% - Accent2 4 2 3 2 2" xfId="8071"/>
    <cellStyle name="40% - Accent2 4 2 3 3" xfId="2709"/>
    <cellStyle name="40% - Accent2 4 2 3 3 2" xfId="8072"/>
    <cellStyle name="40% - Accent2 4 2 3 4" xfId="2710"/>
    <cellStyle name="40% - Accent2 4 2 3 4 2" xfId="8073"/>
    <cellStyle name="40% - Accent2 4 2 3 5" xfId="8070"/>
    <cellStyle name="40% - Accent2 4 2 4" xfId="2711"/>
    <cellStyle name="40% - Accent2 4 2 4 2" xfId="8074"/>
    <cellStyle name="40% - Accent2 4 2 5" xfId="2712"/>
    <cellStyle name="40% - Accent2 4 2 5 2" xfId="8075"/>
    <cellStyle name="40% - Accent2 4 2 6" xfId="2713"/>
    <cellStyle name="40% - Accent2 4 2 6 2" xfId="8076"/>
    <cellStyle name="40% - Accent2 4 2 7" xfId="8065"/>
    <cellStyle name="40% - Accent2 4 3" xfId="2714"/>
    <cellStyle name="40% - Accent2 4 3 2" xfId="2715"/>
    <cellStyle name="40% - Accent2 4 3 2 2" xfId="8078"/>
    <cellStyle name="40% - Accent2 4 3 3" xfId="2716"/>
    <cellStyle name="40% - Accent2 4 3 3 2" xfId="8079"/>
    <cellStyle name="40% - Accent2 4 3 4" xfId="2717"/>
    <cellStyle name="40% - Accent2 4 3 4 2" xfId="8080"/>
    <cellStyle name="40% - Accent2 4 3 5" xfId="8077"/>
    <cellStyle name="40% - Accent2 4 4" xfId="2718"/>
    <cellStyle name="40% - Accent2 4 4 2" xfId="2719"/>
    <cellStyle name="40% - Accent2 4 4 2 2" xfId="8082"/>
    <cellStyle name="40% - Accent2 4 4 3" xfId="2720"/>
    <cellStyle name="40% - Accent2 4 4 3 2" xfId="8083"/>
    <cellStyle name="40% - Accent2 4 4 4" xfId="2721"/>
    <cellStyle name="40% - Accent2 4 4 4 2" xfId="8084"/>
    <cellStyle name="40% - Accent2 4 4 5" xfId="8081"/>
    <cellStyle name="40% - Accent2 4 5" xfId="2722"/>
    <cellStyle name="40% - Accent2 4 5 2" xfId="2723"/>
    <cellStyle name="40% - Accent2 4 5 2 2" xfId="8086"/>
    <cellStyle name="40% - Accent2 4 5 3" xfId="2724"/>
    <cellStyle name="40% - Accent2 4 5 3 2" xfId="8087"/>
    <cellStyle name="40% - Accent2 4 5 4" xfId="2725"/>
    <cellStyle name="40% - Accent2 4 5 4 2" xfId="8088"/>
    <cellStyle name="40% - Accent2 4 5 5" xfId="8085"/>
    <cellStyle name="40% - Accent2 4 6" xfId="2726"/>
    <cellStyle name="40% - Accent2 4 6 2" xfId="8089"/>
    <cellStyle name="40% - Accent2 4 7" xfId="2727"/>
    <cellStyle name="40% - Accent2 4 7 2" xfId="8090"/>
    <cellStyle name="40% - Accent2 4 8" xfId="2728"/>
    <cellStyle name="40% - Accent2 4 8 2" xfId="8091"/>
    <cellStyle name="40% - Accent2 4 9" xfId="8064"/>
    <cellStyle name="40% - Accent2 5" xfId="2729"/>
    <cellStyle name="40% - Accent2 5 2" xfId="2730"/>
    <cellStyle name="40% - Accent2 5 2 2" xfId="2731"/>
    <cellStyle name="40% - Accent2 5 2 2 2" xfId="8094"/>
    <cellStyle name="40% - Accent2 5 2 3" xfId="2732"/>
    <cellStyle name="40% - Accent2 5 2 3 2" xfId="8095"/>
    <cellStyle name="40% - Accent2 5 2 4" xfId="2733"/>
    <cellStyle name="40% - Accent2 5 2 4 2" xfId="8096"/>
    <cellStyle name="40% - Accent2 5 2 5" xfId="8093"/>
    <cellStyle name="40% - Accent2 5 3" xfId="2734"/>
    <cellStyle name="40% - Accent2 5 3 2" xfId="2735"/>
    <cellStyle name="40% - Accent2 5 3 2 2" xfId="8098"/>
    <cellStyle name="40% - Accent2 5 3 3" xfId="2736"/>
    <cellStyle name="40% - Accent2 5 3 3 2" xfId="8099"/>
    <cellStyle name="40% - Accent2 5 3 4" xfId="2737"/>
    <cellStyle name="40% - Accent2 5 3 4 2" xfId="8100"/>
    <cellStyle name="40% - Accent2 5 3 5" xfId="8097"/>
    <cellStyle name="40% - Accent2 5 4" xfId="2738"/>
    <cellStyle name="40% - Accent2 5 4 2" xfId="2739"/>
    <cellStyle name="40% - Accent2 5 4 2 2" xfId="8102"/>
    <cellStyle name="40% - Accent2 5 4 3" xfId="2740"/>
    <cellStyle name="40% - Accent2 5 4 3 2" xfId="8103"/>
    <cellStyle name="40% - Accent2 5 4 4" xfId="2741"/>
    <cellStyle name="40% - Accent2 5 4 4 2" xfId="8104"/>
    <cellStyle name="40% - Accent2 5 4 5" xfId="8101"/>
    <cellStyle name="40% - Accent2 5 5" xfId="2742"/>
    <cellStyle name="40% - Accent2 5 5 2" xfId="8105"/>
    <cellStyle name="40% - Accent2 5 6" xfId="2743"/>
    <cellStyle name="40% - Accent2 5 6 2" xfId="8106"/>
    <cellStyle name="40% - Accent2 5 7" xfId="2744"/>
    <cellStyle name="40% - Accent2 5 7 2" xfId="8107"/>
    <cellStyle name="40% - Accent2 5 8" xfId="8092"/>
    <cellStyle name="40% - Accent2 6" xfId="2745"/>
    <cellStyle name="40% - Accent2 6 2" xfId="2746"/>
    <cellStyle name="40% - Accent2 6 2 2" xfId="2747"/>
    <cellStyle name="40% - Accent2 6 2 2 2" xfId="8110"/>
    <cellStyle name="40% - Accent2 6 2 3" xfId="2748"/>
    <cellStyle name="40% - Accent2 6 2 3 2" xfId="8111"/>
    <cellStyle name="40% - Accent2 6 2 4" xfId="2749"/>
    <cellStyle name="40% - Accent2 6 2 4 2" xfId="8112"/>
    <cellStyle name="40% - Accent2 6 2 5" xfId="8109"/>
    <cellStyle name="40% - Accent2 6 3" xfId="2750"/>
    <cellStyle name="40% - Accent2 6 3 2" xfId="2751"/>
    <cellStyle name="40% - Accent2 6 3 2 2" xfId="8114"/>
    <cellStyle name="40% - Accent2 6 3 3" xfId="2752"/>
    <cellStyle name="40% - Accent2 6 3 3 2" xfId="8115"/>
    <cellStyle name="40% - Accent2 6 3 4" xfId="2753"/>
    <cellStyle name="40% - Accent2 6 3 4 2" xfId="8116"/>
    <cellStyle name="40% - Accent2 6 3 5" xfId="8113"/>
    <cellStyle name="40% - Accent2 6 4" xfId="2754"/>
    <cellStyle name="40% - Accent2 6 4 2" xfId="8117"/>
    <cellStyle name="40% - Accent2 6 5" xfId="2755"/>
    <cellStyle name="40% - Accent2 6 5 2" xfId="8118"/>
    <cellStyle name="40% - Accent2 6 6" xfId="2756"/>
    <cellStyle name="40% - Accent2 6 6 2" xfId="8119"/>
    <cellStyle name="40% - Accent2 6 7" xfId="8108"/>
    <cellStyle name="40% - Accent2 7" xfId="2757"/>
    <cellStyle name="40% - Accent2 7 2" xfId="2758"/>
    <cellStyle name="40% - Accent2 7 2 2" xfId="8121"/>
    <cellStyle name="40% - Accent2 7 3" xfId="2759"/>
    <cellStyle name="40% - Accent2 7 3 2" xfId="8122"/>
    <cellStyle name="40% - Accent2 7 4" xfId="2760"/>
    <cellStyle name="40% - Accent2 7 4 2" xfId="8123"/>
    <cellStyle name="40% - Accent2 7 5" xfId="8120"/>
    <cellStyle name="40% - Accent2 8" xfId="2761"/>
    <cellStyle name="40% - Accent2 8 2" xfId="2762"/>
    <cellStyle name="40% - Accent2 8 2 2" xfId="8125"/>
    <cellStyle name="40% - Accent2 8 3" xfId="2763"/>
    <cellStyle name="40% - Accent2 8 3 2" xfId="8126"/>
    <cellStyle name="40% - Accent2 8 4" xfId="2764"/>
    <cellStyle name="40% - Accent2 8 4 2" xfId="8127"/>
    <cellStyle name="40% - Accent2 8 5" xfId="8124"/>
    <cellStyle name="40% - Accent2 9" xfId="7903"/>
    <cellStyle name="40% - Accent3" xfId="2765" builtinId="39" customBuiltin="1"/>
    <cellStyle name="40% - Accent3 2" xfId="2766"/>
    <cellStyle name="40% - Accent3 2 10" xfId="2767"/>
    <cellStyle name="40% - Accent3 2 10 2" xfId="2768"/>
    <cellStyle name="40% - Accent3 2 10 2 2" xfId="8131"/>
    <cellStyle name="40% - Accent3 2 10 3" xfId="2769"/>
    <cellStyle name="40% - Accent3 2 10 3 2" xfId="8132"/>
    <cellStyle name="40% - Accent3 2 10 4" xfId="2770"/>
    <cellStyle name="40% - Accent3 2 10 4 2" xfId="8133"/>
    <cellStyle name="40% - Accent3 2 10 5" xfId="8130"/>
    <cellStyle name="40% - Accent3 2 11" xfId="2771"/>
    <cellStyle name="40% - Accent3 2 11 2" xfId="2772"/>
    <cellStyle name="40% - Accent3 2 11 2 2" xfId="8135"/>
    <cellStyle name="40% - Accent3 2 11 3" xfId="2773"/>
    <cellStyle name="40% - Accent3 2 11 3 2" xfId="8136"/>
    <cellStyle name="40% - Accent3 2 11 4" xfId="2774"/>
    <cellStyle name="40% - Accent3 2 11 4 2" xfId="8137"/>
    <cellStyle name="40% - Accent3 2 11 5" xfId="8134"/>
    <cellStyle name="40% - Accent3 2 12" xfId="2775"/>
    <cellStyle name="40% - Accent3 2 12 2" xfId="8138"/>
    <cellStyle name="40% - Accent3 2 13" xfId="2776"/>
    <cellStyle name="40% - Accent3 2 13 2" xfId="8139"/>
    <cellStyle name="40% - Accent3 2 14" xfId="2777"/>
    <cellStyle name="40% - Accent3 2 14 2" xfId="8140"/>
    <cellStyle name="40% - Accent3 2 15" xfId="8129"/>
    <cellStyle name="40% - Accent3 2 2" xfId="2778"/>
    <cellStyle name="40% - Accent3 2 2 10" xfId="2779"/>
    <cellStyle name="40% - Accent3 2 2 10 2" xfId="8142"/>
    <cellStyle name="40% - Accent3 2 2 11" xfId="2780"/>
    <cellStyle name="40% - Accent3 2 2 11 2" xfId="8143"/>
    <cellStyle name="40% - Accent3 2 2 12" xfId="8141"/>
    <cellStyle name="40% - Accent3 2 2 2" xfId="2781"/>
    <cellStyle name="40% - Accent3 2 2 2 10" xfId="8144"/>
    <cellStyle name="40% - Accent3 2 2 2 2" xfId="2782"/>
    <cellStyle name="40% - Accent3 2 2 2 2 2" xfId="2783"/>
    <cellStyle name="40% - Accent3 2 2 2 2 2 2" xfId="2784"/>
    <cellStyle name="40% - Accent3 2 2 2 2 2 2 2" xfId="8147"/>
    <cellStyle name="40% - Accent3 2 2 2 2 2 3" xfId="2785"/>
    <cellStyle name="40% - Accent3 2 2 2 2 2 3 2" xfId="8148"/>
    <cellStyle name="40% - Accent3 2 2 2 2 2 4" xfId="2786"/>
    <cellStyle name="40% - Accent3 2 2 2 2 2 4 2" xfId="8149"/>
    <cellStyle name="40% - Accent3 2 2 2 2 2 5" xfId="8146"/>
    <cellStyle name="40% - Accent3 2 2 2 2 3" xfId="2787"/>
    <cellStyle name="40% - Accent3 2 2 2 2 3 2" xfId="2788"/>
    <cellStyle name="40% - Accent3 2 2 2 2 3 2 2" xfId="8151"/>
    <cellStyle name="40% - Accent3 2 2 2 2 3 3" xfId="2789"/>
    <cellStyle name="40% - Accent3 2 2 2 2 3 3 2" xfId="8152"/>
    <cellStyle name="40% - Accent3 2 2 2 2 3 4" xfId="2790"/>
    <cellStyle name="40% - Accent3 2 2 2 2 3 4 2" xfId="8153"/>
    <cellStyle name="40% - Accent3 2 2 2 2 3 5" xfId="8150"/>
    <cellStyle name="40% - Accent3 2 2 2 2 4" xfId="2791"/>
    <cellStyle name="40% - Accent3 2 2 2 2 4 2" xfId="2792"/>
    <cellStyle name="40% - Accent3 2 2 2 2 4 2 2" xfId="8155"/>
    <cellStyle name="40% - Accent3 2 2 2 2 4 3" xfId="2793"/>
    <cellStyle name="40% - Accent3 2 2 2 2 4 3 2" xfId="8156"/>
    <cellStyle name="40% - Accent3 2 2 2 2 4 4" xfId="2794"/>
    <cellStyle name="40% - Accent3 2 2 2 2 4 4 2" xfId="8157"/>
    <cellStyle name="40% - Accent3 2 2 2 2 4 5" xfId="8154"/>
    <cellStyle name="40% - Accent3 2 2 2 2 5" xfId="2795"/>
    <cellStyle name="40% - Accent3 2 2 2 2 5 2" xfId="8158"/>
    <cellStyle name="40% - Accent3 2 2 2 2 6" xfId="2796"/>
    <cellStyle name="40% - Accent3 2 2 2 2 6 2" xfId="8159"/>
    <cellStyle name="40% - Accent3 2 2 2 2 7" xfId="2797"/>
    <cellStyle name="40% - Accent3 2 2 2 2 7 2" xfId="8160"/>
    <cellStyle name="40% - Accent3 2 2 2 2 8" xfId="8145"/>
    <cellStyle name="40% - Accent3 2 2 2 3" xfId="2798"/>
    <cellStyle name="40% - Accent3 2 2 2 3 2" xfId="2799"/>
    <cellStyle name="40% - Accent3 2 2 2 3 2 2" xfId="2800"/>
    <cellStyle name="40% - Accent3 2 2 2 3 2 2 2" xfId="8163"/>
    <cellStyle name="40% - Accent3 2 2 2 3 2 3" xfId="2801"/>
    <cellStyle name="40% - Accent3 2 2 2 3 2 3 2" xfId="8164"/>
    <cellStyle name="40% - Accent3 2 2 2 3 2 4" xfId="2802"/>
    <cellStyle name="40% - Accent3 2 2 2 3 2 4 2" xfId="8165"/>
    <cellStyle name="40% - Accent3 2 2 2 3 2 5" xfId="8162"/>
    <cellStyle name="40% - Accent3 2 2 2 3 3" xfId="2803"/>
    <cellStyle name="40% - Accent3 2 2 2 3 3 2" xfId="2804"/>
    <cellStyle name="40% - Accent3 2 2 2 3 3 2 2" xfId="8167"/>
    <cellStyle name="40% - Accent3 2 2 2 3 3 3" xfId="2805"/>
    <cellStyle name="40% - Accent3 2 2 2 3 3 3 2" xfId="8168"/>
    <cellStyle name="40% - Accent3 2 2 2 3 3 4" xfId="2806"/>
    <cellStyle name="40% - Accent3 2 2 2 3 3 4 2" xfId="8169"/>
    <cellStyle name="40% - Accent3 2 2 2 3 3 5" xfId="8166"/>
    <cellStyle name="40% - Accent3 2 2 2 3 4" xfId="2807"/>
    <cellStyle name="40% - Accent3 2 2 2 3 4 2" xfId="8170"/>
    <cellStyle name="40% - Accent3 2 2 2 3 5" xfId="2808"/>
    <cellStyle name="40% - Accent3 2 2 2 3 5 2" xfId="8171"/>
    <cellStyle name="40% - Accent3 2 2 2 3 6" xfId="2809"/>
    <cellStyle name="40% - Accent3 2 2 2 3 6 2" xfId="8172"/>
    <cellStyle name="40% - Accent3 2 2 2 3 7" xfId="8161"/>
    <cellStyle name="40% - Accent3 2 2 2 4" xfId="2810"/>
    <cellStyle name="40% - Accent3 2 2 2 4 2" xfId="2811"/>
    <cellStyle name="40% - Accent3 2 2 2 4 2 2" xfId="8174"/>
    <cellStyle name="40% - Accent3 2 2 2 4 3" xfId="2812"/>
    <cellStyle name="40% - Accent3 2 2 2 4 3 2" xfId="8175"/>
    <cellStyle name="40% - Accent3 2 2 2 4 4" xfId="2813"/>
    <cellStyle name="40% - Accent3 2 2 2 4 4 2" xfId="8176"/>
    <cellStyle name="40% - Accent3 2 2 2 4 5" xfId="8173"/>
    <cellStyle name="40% - Accent3 2 2 2 5" xfId="2814"/>
    <cellStyle name="40% - Accent3 2 2 2 5 2" xfId="2815"/>
    <cellStyle name="40% - Accent3 2 2 2 5 2 2" xfId="8178"/>
    <cellStyle name="40% - Accent3 2 2 2 5 3" xfId="2816"/>
    <cellStyle name="40% - Accent3 2 2 2 5 3 2" xfId="8179"/>
    <cellStyle name="40% - Accent3 2 2 2 5 4" xfId="2817"/>
    <cellStyle name="40% - Accent3 2 2 2 5 4 2" xfId="8180"/>
    <cellStyle name="40% - Accent3 2 2 2 5 5" xfId="8177"/>
    <cellStyle name="40% - Accent3 2 2 2 6" xfId="2818"/>
    <cellStyle name="40% - Accent3 2 2 2 6 2" xfId="2819"/>
    <cellStyle name="40% - Accent3 2 2 2 6 2 2" xfId="8182"/>
    <cellStyle name="40% - Accent3 2 2 2 6 3" xfId="2820"/>
    <cellStyle name="40% - Accent3 2 2 2 6 3 2" xfId="8183"/>
    <cellStyle name="40% - Accent3 2 2 2 6 4" xfId="2821"/>
    <cellStyle name="40% - Accent3 2 2 2 6 4 2" xfId="8184"/>
    <cellStyle name="40% - Accent3 2 2 2 6 5" xfId="8181"/>
    <cellStyle name="40% - Accent3 2 2 2 7" xfId="2822"/>
    <cellStyle name="40% - Accent3 2 2 2 7 2" xfId="8185"/>
    <cellStyle name="40% - Accent3 2 2 2 8" xfId="2823"/>
    <cellStyle name="40% - Accent3 2 2 2 8 2" xfId="8186"/>
    <cellStyle name="40% - Accent3 2 2 2 9" xfId="2824"/>
    <cellStyle name="40% - Accent3 2 2 2 9 2" xfId="8187"/>
    <cellStyle name="40% - Accent3 2 2 3" xfId="2825"/>
    <cellStyle name="40% - Accent3 2 2 3 2" xfId="2826"/>
    <cellStyle name="40% - Accent3 2 2 3 2 2" xfId="2827"/>
    <cellStyle name="40% - Accent3 2 2 3 2 2 2" xfId="2828"/>
    <cellStyle name="40% - Accent3 2 2 3 2 2 2 2" xfId="8191"/>
    <cellStyle name="40% - Accent3 2 2 3 2 2 3" xfId="2829"/>
    <cellStyle name="40% - Accent3 2 2 3 2 2 3 2" xfId="8192"/>
    <cellStyle name="40% - Accent3 2 2 3 2 2 4" xfId="2830"/>
    <cellStyle name="40% - Accent3 2 2 3 2 2 4 2" xfId="8193"/>
    <cellStyle name="40% - Accent3 2 2 3 2 2 5" xfId="8190"/>
    <cellStyle name="40% - Accent3 2 2 3 2 3" xfId="2831"/>
    <cellStyle name="40% - Accent3 2 2 3 2 3 2" xfId="2832"/>
    <cellStyle name="40% - Accent3 2 2 3 2 3 2 2" xfId="8195"/>
    <cellStyle name="40% - Accent3 2 2 3 2 3 3" xfId="2833"/>
    <cellStyle name="40% - Accent3 2 2 3 2 3 3 2" xfId="8196"/>
    <cellStyle name="40% - Accent3 2 2 3 2 3 4" xfId="2834"/>
    <cellStyle name="40% - Accent3 2 2 3 2 3 4 2" xfId="8197"/>
    <cellStyle name="40% - Accent3 2 2 3 2 3 5" xfId="8194"/>
    <cellStyle name="40% - Accent3 2 2 3 2 4" xfId="2835"/>
    <cellStyle name="40% - Accent3 2 2 3 2 4 2" xfId="8198"/>
    <cellStyle name="40% - Accent3 2 2 3 2 5" xfId="2836"/>
    <cellStyle name="40% - Accent3 2 2 3 2 5 2" xfId="8199"/>
    <cellStyle name="40% - Accent3 2 2 3 2 6" xfId="2837"/>
    <cellStyle name="40% - Accent3 2 2 3 2 6 2" xfId="8200"/>
    <cellStyle name="40% - Accent3 2 2 3 2 7" xfId="8189"/>
    <cellStyle name="40% - Accent3 2 2 3 3" xfId="2838"/>
    <cellStyle name="40% - Accent3 2 2 3 3 2" xfId="2839"/>
    <cellStyle name="40% - Accent3 2 2 3 3 2 2" xfId="8202"/>
    <cellStyle name="40% - Accent3 2 2 3 3 3" xfId="2840"/>
    <cellStyle name="40% - Accent3 2 2 3 3 3 2" xfId="8203"/>
    <cellStyle name="40% - Accent3 2 2 3 3 4" xfId="2841"/>
    <cellStyle name="40% - Accent3 2 2 3 3 4 2" xfId="8204"/>
    <cellStyle name="40% - Accent3 2 2 3 3 5" xfId="8201"/>
    <cellStyle name="40% - Accent3 2 2 3 4" xfId="2842"/>
    <cellStyle name="40% - Accent3 2 2 3 4 2" xfId="2843"/>
    <cellStyle name="40% - Accent3 2 2 3 4 2 2" xfId="8206"/>
    <cellStyle name="40% - Accent3 2 2 3 4 3" xfId="2844"/>
    <cellStyle name="40% - Accent3 2 2 3 4 3 2" xfId="8207"/>
    <cellStyle name="40% - Accent3 2 2 3 4 4" xfId="2845"/>
    <cellStyle name="40% - Accent3 2 2 3 4 4 2" xfId="8208"/>
    <cellStyle name="40% - Accent3 2 2 3 4 5" xfId="8205"/>
    <cellStyle name="40% - Accent3 2 2 3 5" xfId="2846"/>
    <cellStyle name="40% - Accent3 2 2 3 5 2" xfId="2847"/>
    <cellStyle name="40% - Accent3 2 2 3 5 2 2" xfId="8210"/>
    <cellStyle name="40% - Accent3 2 2 3 5 3" xfId="2848"/>
    <cellStyle name="40% - Accent3 2 2 3 5 3 2" xfId="8211"/>
    <cellStyle name="40% - Accent3 2 2 3 5 4" xfId="2849"/>
    <cellStyle name="40% - Accent3 2 2 3 5 4 2" xfId="8212"/>
    <cellStyle name="40% - Accent3 2 2 3 5 5" xfId="8209"/>
    <cellStyle name="40% - Accent3 2 2 3 6" xfId="2850"/>
    <cellStyle name="40% - Accent3 2 2 3 6 2" xfId="8213"/>
    <cellStyle name="40% - Accent3 2 2 3 7" xfId="2851"/>
    <cellStyle name="40% - Accent3 2 2 3 7 2" xfId="8214"/>
    <cellStyle name="40% - Accent3 2 2 3 8" xfId="2852"/>
    <cellStyle name="40% - Accent3 2 2 3 8 2" xfId="8215"/>
    <cellStyle name="40% - Accent3 2 2 3 9" xfId="8188"/>
    <cellStyle name="40% - Accent3 2 2 4" xfId="2853"/>
    <cellStyle name="40% - Accent3 2 2 4 2" xfId="2854"/>
    <cellStyle name="40% - Accent3 2 2 4 2 2" xfId="2855"/>
    <cellStyle name="40% - Accent3 2 2 4 2 2 2" xfId="8218"/>
    <cellStyle name="40% - Accent3 2 2 4 2 3" xfId="2856"/>
    <cellStyle name="40% - Accent3 2 2 4 2 3 2" xfId="8219"/>
    <cellStyle name="40% - Accent3 2 2 4 2 4" xfId="2857"/>
    <cellStyle name="40% - Accent3 2 2 4 2 4 2" xfId="8220"/>
    <cellStyle name="40% - Accent3 2 2 4 2 5" xfId="8217"/>
    <cellStyle name="40% - Accent3 2 2 4 3" xfId="2858"/>
    <cellStyle name="40% - Accent3 2 2 4 3 2" xfId="2859"/>
    <cellStyle name="40% - Accent3 2 2 4 3 2 2" xfId="8222"/>
    <cellStyle name="40% - Accent3 2 2 4 3 3" xfId="2860"/>
    <cellStyle name="40% - Accent3 2 2 4 3 3 2" xfId="8223"/>
    <cellStyle name="40% - Accent3 2 2 4 3 4" xfId="2861"/>
    <cellStyle name="40% - Accent3 2 2 4 3 4 2" xfId="8224"/>
    <cellStyle name="40% - Accent3 2 2 4 3 5" xfId="8221"/>
    <cellStyle name="40% - Accent3 2 2 4 4" xfId="2862"/>
    <cellStyle name="40% - Accent3 2 2 4 4 2" xfId="2863"/>
    <cellStyle name="40% - Accent3 2 2 4 4 2 2" xfId="8226"/>
    <cellStyle name="40% - Accent3 2 2 4 4 3" xfId="2864"/>
    <cellStyle name="40% - Accent3 2 2 4 4 3 2" xfId="8227"/>
    <cellStyle name="40% - Accent3 2 2 4 4 4" xfId="2865"/>
    <cellStyle name="40% - Accent3 2 2 4 4 4 2" xfId="8228"/>
    <cellStyle name="40% - Accent3 2 2 4 4 5" xfId="8225"/>
    <cellStyle name="40% - Accent3 2 2 4 5" xfId="2866"/>
    <cellStyle name="40% - Accent3 2 2 4 5 2" xfId="8229"/>
    <cellStyle name="40% - Accent3 2 2 4 6" xfId="2867"/>
    <cellStyle name="40% - Accent3 2 2 4 6 2" xfId="8230"/>
    <cellStyle name="40% - Accent3 2 2 4 7" xfId="2868"/>
    <cellStyle name="40% - Accent3 2 2 4 7 2" xfId="8231"/>
    <cellStyle name="40% - Accent3 2 2 4 8" xfId="8216"/>
    <cellStyle name="40% - Accent3 2 2 5" xfId="2869"/>
    <cellStyle name="40% - Accent3 2 2 5 2" xfId="2870"/>
    <cellStyle name="40% - Accent3 2 2 5 2 2" xfId="2871"/>
    <cellStyle name="40% - Accent3 2 2 5 2 2 2" xfId="8234"/>
    <cellStyle name="40% - Accent3 2 2 5 2 3" xfId="2872"/>
    <cellStyle name="40% - Accent3 2 2 5 2 3 2" xfId="8235"/>
    <cellStyle name="40% - Accent3 2 2 5 2 4" xfId="2873"/>
    <cellStyle name="40% - Accent3 2 2 5 2 4 2" xfId="8236"/>
    <cellStyle name="40% - Accent3 2 2 5 2 5" xfId="8233"/>
    <cellStyle name="40% - Accent3 2 2 5 3" xfId="2874"/>
    <cellStyle name="40% - Accent3 2 2 5 3 2" xfId="2875"/>
    <cellStyle name="40% - Accent3 2 2 5 3 2 2" xfId="8238"/>
    <cellStyle name="40% - Accent3 2 2 5 3 3" xfId="2876"/>
    <cellStyle name="40% - Accent3 2 2 5 3 3 2" xfId="8239"/>
    <cellStyle name="40% - Accent3 2 2 5 3 4" xfId="2877"/>
    <cellStyle name="40% - Accent3 2 2 5 3 4 2" xfId="8240"/>
    <cellStyle name="40% - Accent3 2 2 5 3 5" xfId="8237"/>
    <cellStyle name="40% - Accent3 2 2 5 4" xfId="2878"/>
    <cellStyle name="40% - Accent3 2 2 5 4 2" xfId="8241"/>
    <cellStyle name="40% - Accent3 2 2 5 5" xfId="2879"/>
    <cellStyle name="40% - Accent3 2 2 5 5 2" xfId="8242"/>
    <cellStyle name="40% - Accent3 2 2 5 6" xfId="2880"/>
    <cellStyle name="40% - Accent3 2 2 5 6 2" xfId="8243"/>
    <cellStyle name="40% - Accent3 2 2 5 7" xfId="8232"/>
    <cellStyle name="40% - Accent3 2 2 6" xfId="2881"/>
    <cellStyle name="40% - Accent3 2 2 6 2" xfId="2882"/>
    <cellStyle name="40% - Accent3 2 2 6 2 2" xfId="8245"/>
    <cellStyle name="40% - Accent3 2 2 6 3" xfId="2883"/>
    <cellStyle name="40% - Accent3 2 2 6 3 2" xfId="8246"/>
    <cellStyle name="40% - Accent3 2 2 6 4" xfId="2884"/>
    <cellStyle name="40% - Accent3 2 2 6 4 2" xfId="8247"/>
    <cellStyle name="40% - Accent3 2 2 6 5" xfId="8244"/>
    <cellStyle name="40% - Accent3 2 2 7" xfId="2885"/>
    <cellStyle name="40% - Accent3 2 2 7 2" xfId="2886"/>
    <cellStyle name="40% - Accent3 2 2 7 2 2" xfId="8249"/>
    <cellStyle name="40% - Accent3 2 2 7 3" xfId="2887"/>
    <cellStyle name="40% - Accent3 2 2 7 3 2" xfId="8250"/>
    <cellStyle name="40% - Accent3 2 2 7 4" xfId="2888"/>
    <cellStyle name="40% - Accent3 2 2 7 4 2" xfId="8251"/>
    <cellStyle name="40% - Accent3 2 2 7 5" xfId="8248"/>
    <cellStyle name="40% - Accent3 2 2 8" xfId="2889"/>
    <cellStyle name="40% - Accent3 2 2 8 2" xfId="2890"/>
    <cellStyle name="40% - Accent3 2 2 8 2 2" xfId="8253"/>
    <cellStyle name="40% - Accent3 2 2 8 3" xfId="2891"/>
    <cellStyle name="40% - Accent3 2 2 8 3 2" xfId="8254"/>
    <cellStyle name="40% - Accent3 2 2 8 4" xfId="2892"/>
    <cellStyle name="40% - Accent3 2 2 8 4 2" xfId="8255"/>
    <cellStyle name="40% - Accent3 2 2 8 5" xfId="8252"/>
    <cellStyle name="40% - Accent3 2 2 9" xfId="2893"/>
    <cellStyle name="40% - Accent3 2 2 9 2" xfId="8256"/>
    <cellStyle name="40% - Accent3 2 3" xfId="2894"/>
    <cellStyle name="40% - Accent3 2 3 10" xfId="2895"/>
    <cellStyle name="40% - Accent3 2 3 10 2" xfId="8258"/>
    <cellStyle name="40% - Accent3 2 3 11" xfId="2896"/>
    <cellStyle name="40% - Accent3 2 3 11 2" xfId="8259"/>
    <cellStyle name="40% - Accent3 2 3 12" xfId="8257"/>
    <cellStyle name="40% - Accent3 2 3 2" xfId="2897"/>
    <cellStyle name="40% - Accent3 2 3 2 10" xfId="8260"/>
    <cellStyle name="40% - Accent3 2 3 2 2" xfId="2898"/>
    <cellStyle name="40% - Accent3 2 3 2 2 2" xfId="2899"/>
    <cellStyle name="40% - Accent3 2 3 2 2 2 2" xfId="2900"/>
    <cellStyle name="40% - Accent3 2 3 2 2 2 2 2" xfId="8263"/>
    <cellStyle name="40% - Accent3 2 3 2 2 2 3" xfId="2901"/>
    <cellStyle name="40% - Accent3 2 3 2 2 2 3 2" xfId="8264"/>
    <cellStyle name="40% - Accent3 2 3 2 2 2 4" xfId="2902"/>
    <cellStyle name="40% - Accent3 2 3 2 2 2 4 2" xfId="8265"/>
    <cellStyle name="40% - Accent3 2 3 2 2 2 5" xfId="8262"/>
    <cellStyle name="40% - Accent3 2 3 2 2 3" xfId="2903"/>
    <cellStyle name="40% - Accent3 2 3 2 2 3 2" xfId="2904"/>
    <cellStyle name="40% - Accent3 2 3 2 2 3 2 2" xfId="8267"/>
    <cellStyle name="40% - Accent3 2 3 2 2 3 3" xfId="2905"/>
    <cellStyle name="40% - Accent3 2 3 2 2 3 3 2" xfId="8268"/>
    <cellStyle name="40% - Accent3 2 3 2 2 3 4" xfId="2906"/>
    <cellStyle name="40% - Accent3 2 3 2 2 3 4 2" xfId="8269"/>
    <cellStyle name="40% - Accent3 2 3 2 2 3 5" xfId="8266"/>
    <cellStyle name="40% - Accent3 2 3 2 2 4" xfId="2907"/>
    <cellStyle name="40% - Accent3 2 3 2 2 4 2" xfId="2908"/>
    <cellStyle name="40% - Accent3 2 3 2 2 4 2 2" xfId="8271"/>
    <cellStyle name="40% - Accent3 2 3 2 2 4 3" xfId="2909"/>
    <cellStyle name="40% - Accent3 2 3 2 2 4 3 2" xfId="8272"/>
    <cellStyle name="40% - Accent3 2 3 2 2 4 4" xfId="2910"/>
    <cellStyle name="40% - Accent3 2 3 2 2 4 4 2" xfId="8273"/>
    <cellStyle name="40% - Accent3 2 3 2 2 4 5" xfId="8270"/>
    <cellStyle name="40% - Accent3 2 3 2 2 5" xfId="2911"/>
    <cellStyle name="40% - Accent3 2 3 2 2 5 2" xfId="8274"/>
    <cellStyle name="40% - Accent3 2 3 2 2 6" xfId="2912"/>
    <cellStyle name="40% - Accent3 2 3 2 2 6 2" xfId="8275"/>
    <cellStyle name="40% - Accent3 2 3 2 2 7" xfId="2913"/>
    <cellStyle name="40% - Accent3 2 3 2 2 7 2" xfId="8276"/>
    <cellStyle name="40% - Accent3 2 3 2 2 8" xfId="8261"/>
    <cellStyle name="40% - Accent3 2 3 2 3" xfId="2914"/>
    <cellStyle name="40% - Accent3 2 3 2 3 2" xfId="2915"/>
    <cellStyle name="40% - Accent3 2 3 2 3 2 2" xfId="2916"/>
    <cellStyle name="40% - Accent3 2 3 2 3 2 2 2" xfId="8279"/>
    <cellStyle name="40% - Accent3 2 3 2 3 2 3" xfId="2917"/>
    <cellStyle name="40% - Accent3 2 3 2 3 2 3 2" xfId="8280"/>
    <cellStyle name="40% - Accent3 2 3 2 3 2 4" xfId="2918"/>
    <cellStyle name="40% - Accent3 2 3 2 3 2 4 2" xfId="8281"/>
    <cellStyle name="40% - Accent3 2 3 2 3 2 5" xfId="8278"/>
    <cellStyle name="40% - Accent3 2 3 2 3 3" xfId="2919"/>
    <cellStyle name="40% - Accent3 2 3 2 3 3 2" xfId="2920"/>
    <cellStyle name="40% - Accent3 2 3 2 3 3 2 2" xfId="8283"/>
    <cellStyle name="40% - Accent3 2 3 2 3 3 3" xfId="2921"/>
    <cellStyle name="40% - Accent3 2 3 2 3 3 3 2" xfId="8284"/>
    <cellStyle name="40% - Accent3 2 3 2 3 3 4" xfId="2922"/>
    <cellStyle name="40% - Accent3 2 3 2 3 3 4 2" xfId="8285"/>
    <cellStyle name="40% - Accent3 2 3 2 3 3 5" xfId="8282"/>
    <cellStyle name="40% - Accent3 2 3 2 3 4" xfId="2923"/>
    <cellStyle name="40% - Accent3 2 3 2 3 4 2" xfId="8286"/>
    <cellStyle name="40% - Accent3 2 3 2 3 5" xfId="2924"/>
    <cellStyle name="40% - Accent3 2 3 2 3 5 2" xfId="8287"/>
    <cellStyle name="40% - Accent3 2 3 2 3 6" xfId="2925"/>
    <cellStyle name="40% - Accent3 2 3 2 3 6 2" xfId="8288"/>
    <cellStyle name="40% - Accent3 2 3 2 3 7" xfId="8277"/>
    <cellStyle name="40% - Accent3 2 3 2 4" xfId="2926"/>
    <cellStyle name="40% - Accent3 2 3 2 4 2" xfId="2927"/>
    <cellStyle name="40% - Accent3 2 3 2 4 2 2" xfId="8290"/>
    <cellStyle name="40% - Accent3 2 3 2 4 3" xfId="2928"/>
    <cellStyle name="40% - Accent3 2 3 2 4 3 2" xfId="8291"/>
    <cellStyle name="40% - Accent3 2 3 2 4 4" xfId="2929"/>
    <cellStyle name="40% - Accent3 2 3 2 4 4 2" xfId="8292"/>
    <cellStyle name="40% - Accent3 2 3 2 4 5" xfId="8289"/>
    <cellStyle name="40% - Accent3 2 3 2 5" xfId="2930"/>
    <cellStyle name="40% - Accent3 2 3 2 5 2" xfId="2931"/>
    <cellStyle name="40% - Accent3 2 3 2 5 2 2" xfId="8294"/>
    <cellStyle name="40% - Accent3 2 3 2 5 3" xfId="2932"/>
    <cellStyle name="40% - Accent3 2 3 2 5 3 2" xfId="8295"/>
    <cellStyle name="40% - Accent3 2 3 2 5 4" xfId="2933"/>
    <cellStyle name="40% - Accent3 2 3 2 5 4 2" xfId="8296"/>
    <cellStyle name="40% - Accent3 2 3 2 5 5" xfId="8293"/>
    <cellStyle name="40% - Accent3 2 3 2 6" xfId="2934"/>
    <cellStyle name="40% - Accent3 2 3 2 6 2" xfId="2935"/>
    <cellStyle name="40% - Accent3 2 3 2 6 2 2" xfId="8298"/>
    <cellStyle name="40% - Accent3 2 3 2 6 3" xfId="2936"/>
    <cellStyle name="40% - Accent3 2 3 2 6 3 2" xfId="8299"/>
    <cellStyle name="40% - Accent3 2 3 2 6 4" xfId="2937"/>
    <cellStyle name="40% - Accent3 2 3 2 6 4 2" xfId="8300"/>
    <cellStyle name="40% - Accent3 2 3 2 6 5" xfId="8297"/>
    <cellStyle name="40% - Accent3 2 3 2 7" xfId="2938"/>
    <cellStyle name="40% - Accent3 2 3 2 7 2" xfId="8301"/>
    <cellStyle name="40% - Accent3 2 3 2 8" xfId="2939"/>
    <cellStyle name="40% - Accent3 2 3 2 8 2" xfId="8302"/>
    <cellStyle name="40% - Accent3 2 3 2 9" xfId="2940"/>
    <cellStyle name="40% - Accent3 2 3 2 9 2" xfId="8303"/>
    <cellStyle name="40% - Accent3 2 3 3" xfId="2941"/>
    <cellStyle name="40% - Accent3 2 3 3 2" xfId="2942"/>
    <cellStyle name="40% - Accent3 2 3 3 2 2" xfId="2943"/>
    <cellStyle name="40% - Accent3 2 3 3 2 2 2" xfId="2944"/>
    <cellStyle name="40% - Accent3 2 3 3 2 2 2 2" xfId="8307"/>
    <cellStyle name="40% - Accent3 2 3 3 2 2 3" xfId="2945"/>
    <cellStyle name="40% - Accent3 2 3 3 2 2 3 2" xfId="8308"/>
    <cellStyle name="40% - Accent3 2 3 3 2 2 4" xfId="2946"/>
    <cellStyle name="40% - Accent3 2 3 3 2 2 4 2" xfId="8309"/>
    <cellStyle name="40% - Accent3 2 3 3 2 2 5" xfId="8306"/>
    <cellStyle name="40% - Accent3 2 3 3 2 3" xfId="2947"/>
    <cellStyle name="40% - Accent3 2 3 3 2 3 2" xfId="2948"/>
    <cellStyle name="40% - Accent3 2 3 3 2 3 2 2" xfId="8311"/>
    <cellStyle name="40% - Accent3 2 3 3 2 3 3" xfId="2949"/>
    <cellStyle name="40% - Accent3 2 3 3 2 3 3 2" xfId="8312"/>
    <cellStyle name="40% - Accent3 2 3 3 2 3 4" xfId="2950"/>
    <cellStyle name="40% - Accent3 2 3 3 2 3 4 2" xfId="8313"/>
    <cellStyle name="40% - Accent3 2 3 3 2 3 5" xfId="8310"/>
    <cellStyle name="40% - Accent3 2 3 3 2 4" xfId="2951"/>
    <cellStyle name="40% - Accent3 2 3 3 2 4 2" xfId="8314"/>
    <cellStyle name="40% - Accent3 2 3 3 2 5" xfId="2952"/>
    <cellStyle name="40% - Accent3 2 3 3 2 5 2" xfId="8315"/>
    <cellStyle name="40% - Accent3 2 3 3 2 6" xfId="2953"/>
    <cellStyle name="40% - Accent3 2 3 3 2 6 2" xfId="8316"/>
    <cellStyle name="40% - Accent3 2 3 3 2 7" xfId="8305"/>
    <cellStyle name="40% - Accent3 2 3 3 3" xfId="2954"/>
    <cellStyle name="40% - Accent3 2 3 3 3 2" xfId="2955"/>
    <cellStyle name="40% - Accent3 2 3 3 3 2 2" xfId="8318"/>
    <cellStyle name="40% - Accent3 2 3 3 3 3" xfId="2956"/>
    <cellStyle name="40% - Accent3 2 3 3 3 3 2" xfId="8319"/>
    <cellStyle name="40% - Accent3 2 3 3 3 4" xfId="2957"/>
    <cellStyle name="40% - Accent3 2 3 3 3 4 2" xfId="8320"/>
    <cellStyle name="40% - Accent3 2 3 3 3 5" xfId="8317"/>
    <cellStyle name="40% - Accent3 2 3 3 4" xfId="2958"/>
    <cellStyle name="40% - Accent3 2 3 3 4 2" xfId="2959"/>
    <cellStyle name="40% - Accent3 2 3 3 4 2 2" xfId="8322"/>
    <cellStyle name="40% - Accent3 2 3 3 4 3" xfId="2960"/>
    <cellStyle name="40% - Accent3 2 3 3 4 3 2" xfId="8323"/>
    <cellStyle name="40% - Accent3 2 3 3 4 4" xfId="2961"/>
    <cellStyle name="40% - Accent3 2 3 3 4 4 2" xfId="8324"/>
    <cellStyle name="40% - Accent3 2 3 3 4 5" xfId="8321"/>
    <cellStyle name="40% - Accent3 2 3 3 5" xfId="2962"/>
    <cellStyle name="40% - Accent3 2 3 3 5 2" xfId="2963"/>
    <cellStyle name="40% - Accent3 2 3 3 5 2 2" xfId="8326"/>
    <cellStyle name="40% - Accent3 2 3 3 5 3" xfId="2964"/>
    <cellStyle name="40% - Accent3 2 3 3 5 3 2" xfId="8327"/>
    <cellStyle name="40% - Accent3 2 3 3 5 4" xfId="2965"/>
    <cellStyle name="40% - Accent3 2 3 3 5 4 2" xfId="8328"/>
    <cellStyle name="40% - Accent3 2 3 3 5 5" xfId="8325"/>
    <cellStyle name="40% - Accent3 2 3 3 6" xfId="2966"/>
    <cellStyle name="40% - Accent3 2 3 3 6 2" xfId="8329"/>
    <cellStyle name="40% - Accent3 2 3 3 7" xfId="2967"/>
    <cellStyle name="40% - Accent3 2 3 3 7 2" xfId="8330"/>
    <cellStyle name="40% - Accent3 2 3 3 8" xfId="2968"/>
    <cellStyle name="40% - Accent3 2 3 3 8 2" xfId="8331"/>
    <cellStyle name="40% - Accent3 2 3 3 9" xfId="8304"/>
    <cellStyle name="40% - Accent3 2 3 4" xfId="2969"/>
    <cellStyle name="40% - Accent3 2 3 4 2" xfId="2970"/>
    <cellStyle name="40% - Accent3 2 3 4 2 2" xfId="2971"/>
    <cellStyle name="40% - Accent3 2 3 4 2 2 2" xfId="8334"/>
    <cellStyle name="40% - Accent3 2 3 4 2 3" xfId="2972"/>
    <cellStyle name="40% - Accent3 2 3 4 2 3 2" xfId="8335"/>
    <cellStyle name="40% - Accent3 2 3 4 2 4" xfId="2973"/>
    <cellStyle name="40% - Accent3 2 3 4 2 4 2" xfId="8336"/>
    <cellStyle name="40% - Accent3 2 3 4 2 5" xfId="8333"/>
    <cellStyle name="40% - Accent3 2 3 4 3" xfId="2974"/>
    <cellStyle name="40% - Accent3 2 3 4 3 2" xfId="2975"/>
    <cellStyle name="40% - Accent3 2 3 4 3 2 2" xfId="8338"/>
    <cellStyle name="40% - Accent3 2 3 4 3 3" xfId="2976"/>
    <cellStyle name="40% - Accent3 2 3 4 3 3 2" xfId="8339"/>
    <cellStyle name="40% - Accent3 2 3 4 3 4" xfId="2977"/>
    <cellStyle name="40% - Accent3 2 3 4 3 4 2" xfId="8340"/>
    <cellStyle name="40% - Accent3 2 3 4 3 5" xfId="8337"/>
    <cellStyle name="40% - Accent3 2 3 4 4" xfId="2978"/>
    <cellStyle name="40% - Accent3 2 3 4 4 2" xfId="2979"/>
    <cellStyle name="40% - Accent3 2 3 4 4 2 2" xfId="8342"/>
    <cellStyle name="40% - Accent3 2 3 4 4 3" xfId="2980"/>
    <cellStyle name="40% - Accent3 2 3 4 4 3 2" xfId="8343"/>
    <cellStyle name="40% - Accent3 2 3 4 4 4" xfId="2981"/>
    <cellStyle name="40% - Accent3 2 3 4 4 4 2" xfId="8344"/>
    <cellStyle name="40% - Accent3 2 3 4 4 5" xfId="8341"/>
    <cellStyle name="40% - Accent3 2 3 4 5" xfId="2982"/>
    <cellStyle name="40% - Accent3 2 3 4 5 2" xfId="8345"/>
    <cellStyle name="40% - Accent3 2 3 4 6" xfId="2983"/>
    <cellStyle name="40% - Accent3 2 3 4 6 2" xfId="8346"/>
    <cellStyle name="40% - Accent3 2 3 4 7" xfId="2984"/>
    <cellStyle name="40% - Accent3 2 3 4 7 2" xfId="8347"/>
    <cellStyle name="40% - Accent3 2 3 4 8" xfId="8332"/>
    <cellStyle name="40% - Accent3 2 3 5" xfId="2985"/>
    <cellStyle name="40% - Accent3 2 3 5 2" xfId="2986"/>
    <cellStyle name="40% - Accent3 2 3 5 2 2" xfId="2987"/>
    <cellStyle name="40% - Accent3 2 3 5 2 2 2" xfId="8350"/>
    <cellStyle name="40% - Accent3 2 3 5 2 3" xfId="2988"/>
    <cellStyle name="40% - Accent3 2 3 5 2 3 2" xfId="8351"/>
    <cellStyle name="40% - Accent3 2 3 5 2 4" xfId="2989"/>
    <cellStyle name="40% - Accent3 2 3 5 2 4 2" xfId="8352"/>
    <cellStyle name="40% - Accent3 2 3 5 2 5" xfId="8349"/>
    <cellStyle name="40% - Accent3 2 3 5 3" xfId="2990"/>
    <cellStyle name="40% - Accent3 2 3 5 3 2" xfId="2991"/>
    <cellStyle name="40% - Accent3 2 3 5 3 2 2" xfId="8354"/>
    <cellStyle name="40% - Accent3 2 3 5 3 3" xfId="2992"/>
    <cellStyle name="40% - Accent3 2 3 5 3 3 2" xfId="8355"/>
    <cellStyle name="40% - Accent3 2 3 5 3 4" xfId="2993"/>
    <cellStyle name="40% - Accent3 2 3 5 3 4 2" xfId="8356"/>
    <cellStyle name="40% - Accent3 2 3 5 3 5" xfId="8353"/>
    <cellStyle name="40% - Accent3 2 3 5 4" xfId="2994"/>
    <cellStyle name="40% - Accent3 2 3 5 4 2" xfId="8357"/>
    <cellStyle name="40% - Accent3 2 3 5 5" xfId="2995"/>
    <cellStyle name="40% - Accent3 2 3 5 5 2" xfId="8358"/>
    <cellStyle name="40% - Accent3 2 3 5 6" xfId="2996"/>
    <cellStyle name="40% - Accent3 2 3 5 6 2" xfId="8359"/>
    <cellStyle name="40% - Accent3 2 3 5 7" xfId="8348"/>
    <cellStyle name="40% - Accent3 2 3 6" xfId="2997"/>
    <cellStyle name="40% - Accent3 2 3 6 2" xfId="2998"/>
    <cellStyle name="40% - Accent3 2 3 6 2 2" xfId="8361"/>
    <cellStyle name="40% - Accent3 2 3 6 3" xfId="2999"/>
    <cellStyle name="40% - Accent3 2 3 6 3 2" xfId="8362"/>
    <cellStyle name="40% - Accent3 2 3 6 4" xfId="3000"/>
    <cellStyle name="40% - Accent3 2 3 6 4 2" xfId="8363"/>
    <cellStyle name="40% - Accent3 2 3 6 5" xfId="8360"/>
    <cellStyle name="40% - Accent3 2 3 7" xfId="3001"/>
    <cellStyle name="40% - Accent3 2 3 7 2" xfId="3002"/>
    <cellStyle name="40% - Accent3 2 3 7 2 2" xfId="8365"/>
    <cellStyle name="40% - Accent3 2 3 7 3" xfId="3003"/>
    <cellStyle name="40% - Accent3 2 3 7 3 2" xfId="8366"/>
    <cellStyle name="40% - Accent3 2 3 7 4" xfId="3004"/>
    <cellStyle name="40% - Accent3 2 3 7 4 2" xfId="8367"/>
    <cellStyle name="40% - Accent3 2 3 7 5" xfId="8364"/>
    <cellStyle name="40% - Accent3 2 3 8" xfId="3005"/>
    <cellStyle name="40% - Accent3 2 3 8 2" xfId="3006"/>
    <cellStyle name="40% - Accent3 2 3 8 2 2" xfId="8369"/>
    <cellStyle name="40% - Accent3 2 3 8 3" xfId="3007"/>
    <cellStyle name="40% - Accent3 2 3 8 3 2" xfId="8370"/>
    <cellStyle name="40% - Accent3 2 3 8 4" xfId="3008"/>
    <cellStyle name="40% - Accent3 2 3 8 4 2" xfId="8371"/>
    <cellStyle name="40% - Accent3 2 3 8 5" xfId="8368"/>
    <cellStyle name="40% - Accent3 2 3 9" xfId="3009"/>
    <cellStyle name="40% - Accent3 2 3 9 2" xfId="8372"/>
    <cellStyle name="40% - Accent3 2 4" xfId="3010"/>
    <cellStyle name="40% - Accent3 2 4 10" xfId="3011"/>
    <cellStyle name="40% - Accent3 2 4 10 2" xfId="8374"/>
    <cellStyle name="40% - Accent3 2 4 11" xfId="3012"/>
    <cellStyle name="40% - Accent3 2 4 11 2" xfId="8375"/>
    <cellStyle name="40% - Accent3 2 4 12" xfId="8373"/>
    <cellStyle name="40% - Accent3 2 4 2" xfId="3013"/>
    <cellStyle name="40% - Accent3 2 4 2 10" xfId="8376"/>
    <cellStyle name="40% - Accent3 2 4 2 2" xfId="3014"/>
    <cellStyle name="40% - Accent3 2 4 2 2 2" xfId="3015"/>
    <cellStyle name="40% - Accent3 2 4 2 2 2 2" xfId="3016"/>
    <cellStyle name="40% - Accent3 2 4 2 2 2 2 2" xfId="8379"/>
    <cellStyle name="40% - Accent3 2 4 2 2 2 3" xfId="3017"/>
    <cellStyle name="40% - Accent3 2 4 2 2 2 3 2" xfId="8380"/>
    <cellStyle name="40% - Accent3 2 4 2 2 2 4" xfId="3018"/>
    <cellStyle name="40% - Accent3 2 4 2 2 2 4 2" xfId="8381"/>
    <cellStyle name="40% - Accent3 2 4 2 2 2 5" xfId="8378"/>
    <cellStyle name="40% - Accent3 2 4 2 2 3" xfId="3019"/>
    <cellStyle name="40% - Accent3 2 4 2 2 3 2" xfId="3020"/>
    <cellStyle name="40% - Accent3 2 4 2 2 3 2 2" xfId="8383"/>
    <cellStyle name="40% - Accent3 2 4 2 2 3 3" xfId="3021"/>
    <cellStyle name="40% - Accent3 2 4 2 2 3 3 2" xfId="8384"/>
    <cellStyle name="40% - Accent3 2 4 2 2 3 4" xfId="3022"/>
    <cellStyle name="40% - Accent3 2 4 2 2 3 4 2" xfId="8385"/>
    <cellStyle name="40% - Accent3 2 4 2 2 3 5" xfId="8382"/>
    <cellStyle name="40% - Accent3 2 4 2 2 4" xfId="3023"/>
    <cellStyle name="40% - Accent3 2 4 2 2 4 2" xfId="3024"/>
    <cellStyle name="40% - Accent3 2 4 2 2 4 2 2" xfId="8387"/>
    <cellStyle name="40% - Accent3 2 4 2 2 4 3" xfId="3025"/>
    <cellStyle name="40% - Accent3 2 4 2 2 4 3 2" xfId="8388"/>
    <cellStyle name="40% - Accent3 2 4 2 2 4 4" xfId="3026"/>
    <cellStyle name="40% - Accent3 2 4 2 2 4 4 2" xfId="8389"/>
    <cellStyle name="40% - Accent3 2 4 2 2 4 5" xfId="8386"/>
    <cellStyle name="40% - Accent3 2 4 2 2 5" xfId="3027"/>
    <cellStyle name="40% - Accent3 2 4 2 2 5 2" xfId="8390"/>
    <cellStyle name="40% - Accent3 2 4 2 2 6" xfId="3028"/>
    <cellStyle name="40% - Accent3 2 4 2 2 6 2" xfId="8391"/>
    <cellStyle name="40% - Accent3 2 4 2 2 7" xfId="3029"/>
    <cellStyle name="40% - Accent3 2 4 2 2 7 2" xfId="8392"/>
    <cellStyle name="40% - Accent3 2 4 2 2 8" xfId="8377"/>
    <cellStyle name="40% - Accent3 2 4 2 3" xfId="3030"/>
    <cellStyle name="40% - Accent3 2 4 2 3 2" xfId="3031"/>
    <cellStyle name="40% - Accent3 2 4 2 3 2 2" xfId="3032"/>
    <cellStyle name="40% - Accent3 2 4 2 3 2 2 2" xfId="8395"/>
    <cellStyle name="40% - Accent3 2 4 2 3 2 3" xfId="3033"/>
    <cellStyle name="40% - Accent3 2 4 2 3 2 3 2" xfId="8396"/>
    <cellStyle name="40% - Accent3 2 4 2 3 2 4" xfId="3034"/>
    <cellStyle name="40% - Accent3 2 4 2 3 2 4 2" xfId="8397"/>
    <cellStyle name="40% - Accent3 2 4 2 3 2 5" xfId="8394"/>
    <cellStyle name="40% - Accent3 2 4 2 3 3" xfId="3035"/>
    <cellStyle name="40% - Accent3 2 4 2 3 3 2" xfId="3036"/>
    <cellStyle name="40% - Accent3 2 4 2 3 3 2 2" xfId="8399"/>
    <cellStyle name="40% - Accent3 2 4 2 3 3 3" xfId="3037"/>
    <cellStyle name="40% - Accent3 2 4 2 3 3 3 2" xfId="8400"/>
    <cellStyle name="40% - Accent3 2 4 2 3 3 4" xfId="3038"/>
    <cellStyle name="40% - Accent3 2 4 2 3 3 4 2" xfId="8401"/>
    <cellStyle name="40% - Accent3 2 4 2 3 3 5" xfId="8398"/>
    <cellStyle name="40% - Accent3 2 4 2 3 4" xfId="3039"/>
    <cellStyle name="40% - Accent3 2 4 2 3 4 2" xfId="8402"/>
    <cellStyle name="40% - Accent3 2 4 2 3 5" xfId="3040"/>
    <cellStyle name="40% - Accent3 2 4 2 3 5 2" xfId="8403"/>
    <cellStyle name="40% - Accent3 2 4 2 3 6" xfId="3041"/>
    <cellStyle name="40% - Accent3 2 4 2 3 6 2" xfId="8404"/>
    <cellStyle name="40% - Accent3 2 4 2 3 7" xfId="8393"/>
    <cellStyle name="40% - Accent3 2 4 2 4" xfId="3042"/>
    <cellStyle name="40% - Accent3 2 4 2 4 2" xfId="3043"/>
    <cellStyle name="40% - Accent3 2 4 2 4 2 2" xfId="8406"/>
    <cellStyle name="40% - Accent3 2 4 2 4 3" xfId="3044"/>
    <cellStyle name="40% - Accent3 2 4 2 4 3 2" xfId="8407"/>
    <cellStyle name="40% - Accent3 2 4 2 4 4" xfId="3045"/>
    <cellStyle name="40% - Accent3 2 4 2 4 4 2" xfId="8408"/>
    <cellStyle name="40% - Accent3 2 4 2 4 5" xfId="8405"/>
    <cellStyle name="40% - Accent3 2 4 2 5" xfId="3046"/>
    <cellStyle name="40% - Accent3 2 4 2 5 2" xfId="3047"/>
    <cellStyle name="40% - Accent3 2 4 2 5 2 2" xfId="8410"/>
    <cellStyle name="40% - Accent3 2 4 2 5 3" xfId="3048"/>
    <cellStyle name="40% - Accent3 2 4 2 5 3 2" xfId="8411"/>
    <cellStyle name="40% - Accent3 2 4 2 5 4" xfId="3049"/>
    <cellStyle name="40% - Accent3 2 4 2 5 4 2" xfId="8412"/>
    <cellStyle name="40% - Accent3 2 4 2 5 5" xfId="8409"/>
    <cellStyle name="40% - Accent3 2 4 2 6" xfId="3050"/>
    <cellStyle name="40% - Accent3 2 4 2 6 2" xfId="3051"/>
    <cellStyle name="40% - Accent3 2 4 2 6 2 2" xfId="8414"/>
    <cellStyle name="40% - Accent3 2 4 2 6 3" xfId="3052"/>
    <cellStyle name="40% - Accent3 2 4 2 6 3 2" xfId="8415"/>
    <cellStyle name="40% - Accent3 2 4 2 6 4" xfId="3053"/>
    <cellStyle name="40% - Accent3 2 4 2 6 4 2" xfId="8416"/>
    <cellStyle name="40% - Accent3 2 4 2 6 5" xfId="8413"/>
    <cellStyle name="40% - Accent3 2 4 2 7" xfId="3054"/>
    <cellStyle name="40% - Accent3 2 4 2 7 2" xfId="8417"/>
    <cellStyle name="40% - Accent3 2 4 2 8" xfId="3055"/>
    <cellStyle name="40% - Accent3 2 4 2 8 2" xfId="8418"/>
    <cellStyle name="40% - Accent3 2 4 2 9" xfId="3056"/>
    <cellStyle name="40% - Accent3 2 4 2 9 2" xfId="8419"/>
    <cellStyle name="40% - Accent3 2 4 3" xfId="3057"/>
    <cellStyle name="40% - Accent3 2 4 3 2" xfId="3058"/>
    <cellStyle name="40% - Accent3 2 4 3 2 2" xfId="3059"/>
    <cellStyle name="40% - Accent3 2 4 3 2 2 2" xfId="3060"/>
    <cellStyle name="40% - Accent3 2 4 3 2 2 2 2" xfId="8423"/>
    <cellStyle name="40% - Accent3 2 4 3 2 2 3" xfId="3061"/>
    <cellStyle name="40% - Accent3 2 4 3 2 2 3 2" xfId="8424"/>
    <cellStyle name="40% - Accent3 2 4 3 2 2 4" xfId="3062"/>
    <cellStyle name="40% - Accent3 2 4 3 2 2 4 2" xfId="8425"/>
    <cellStyle name="40% - Accent3 2 4 3 2 2 5" xfId="8422"/>
    <cellStyle name="40% - Accent3 2 4 3 2 3" xfId="3063"/>
    <cellStyle name="40% - Accent3 2 4 3 2 3 2" xfId="3064"/>
    <cellStyle name="40% - Accent3 2 4 3 2 3 2 2" xfId="8427"/>
    <cellStyle name="40% - Accent3 2 4 3 2 3 3" xfId="3065"/>
    <cellStyle name="40% - Accent3 2 4 3 2 3 3 2" xfId="8428"/>
    <cellStyle name="40% - Accent3 2 4 3 2 3 4" xfId="3066"/>
    <cellStyle name="40% - Accent3 2 4 3 2 3 4 2" xfId="8429"/>
    <cellStyle name="40% - Accent3 2 4 3 2 3 5" xfId="8426"/>
    <cellStyle name="40% - Accent3 2 4 3 2 4" xfId="3067"/>
    <cellStyle name="40% - Accent3 2 4 3 2 4 2" xfId="8430"/>
    <cellStyle name="40% - Accent3 2 4 3 2 5" xfId="3068"/>
    <cellStyle name="40% - Accent3 2 4 3 2 5 2" xfId="8431"/>
    <cellStyle name="40% - Accent3 2 4 3 2 6" xfId="3069"/>
    <cellStyle name="40% - Accent3 2 4 3 2 6 2" xfId="8432"/>
    <cellStyle name="40% - Accent3 2 4 3 2 7" xfId="8421"/>
    <cellStyle name="40% - Accent3 2 4 3 3" xfId="3070"/>
    <cellStyle name="40% - Accent3 2 4 3 3 2" xfId="3071"/>
    <cellStyle name="40% - Accent3 2 4 3 3 2 2" xfId="8434"/>
    <cellStyle name="40% - Accent3 2 4 3 3 3" xfId="3072"/>
    <cellStyle name="40% - Accent3 2 4 3 3 3 2" xfId="8435"/>
    <cellStyle name="40% - Accent3 2 4 3 3 4" xfId="3073"/>
    <cellStyle name="40% - Accent3 2 4 3 3 4 2" xfId="8436"/>
    <cellStyle name="40% - Accent3 2 4 3 3 5" xfId="8433"/>
    <cellStyle name="40% - Accent3 2 4 3 4" xfId="3074"/>
    <cellStyle name="40% - Accent3 2 4 3 4 2" xfId="3075"/>
    <cellStyle name="40% - Accent3 2 4 3 4 2 2" xfId="8438"/>
    <cellStyle name="40% - Accent3 2 4 3 4 3" xfId="3076"/>
    <cellStyle name="40% - Accent3 2 4 3 4 3 2" xfId="8439"/>
    <cellStyle name="40% - Accent3 2 4 3 4 4" xfId="3077"/>
    <cellStyle name="40% - Accent3 2 4 3 4 4 2" xfId="8440"/>
    <cellStyle name="40% - Accent3 2 4 3 4 5" xfId="8437"/>
    <cellStyle name="40% - Accent3 2 4 3 5" xfId="3078"/>
    <cellStyle name="40% - Accent3 2 4 3 5 2" xfId="3079"/>
    <cellStyle name="40% - Accent3 2 4 3 5 2 2" xfId="8442"/>
    <cellStyle name="40% - Accent3 2 4 3 5 3" xfId="3080"/>
    <cellStyle name="40% - Accent3 2 4 3 5 3 2" xfId="8443"/>
    <cellStyle name="40% - Accent3 2 4 3 5 4" xfId="3081"/>
    <cellStyle name="40% - Accent3 2 4 3 5 4 2" xfId="8444"/>
    <cellStyle name="40% - Accent3 2 4 3 5 5" xfId="8441"/>
    <cellStyle name="40% - Accent3 2 4 3 6" xfId="3082"/>
    <cellStyle name="40% - Accent3 2 4 3 6 2" xfId="8445"/>
    <cellStyle name="40% - Accent3 2 4 3 7" xfId="3083"/>
    <cellStyle name="40% - Accent3 2 4 3 7 2" xfId="8446"/>
    <cellStyle name="40% - Accent3 2 4 3 8" xfId="3084"/>
    <cellStyle name="40% - Accent3 2 4 3 8 2" xfId="8447"/>
    <cellStyle name="40% - Accent3 2 4 3 9" xfId="8420"/>
    <cellStyle name="40% - Accent3 2 4 4" xfId="3085"/>
    <cellStyle name="40% - Accent3 2 4 4 2" xfId="3086"/>
    <cellStyle name="40% - Accent3 2 4 4 2 2" xfId="3087"/>
    <cellStyle name="40% - Accent3 2 4 4 2 2 2" xfId="8450"/>
    <cellStyle name="40% - Accent3 2 4 4 2 3" xfId="3088"/>
    <cellStyle name="40% - Accent3 2 4 4 2 3 2" xfId="8451"/>
    <cellStyle name="40% - Accent3 2 4 4 2 4" xfId="3089"/>
    <cellStyle name="40% - Accent3 2 4 4 2 4 2" xfId="8452"/>
    <cellStyle name="40% - Accent3 2 4 4 2 5" xfId="8449"/>
    <cellStyle name="40% - Accent3 2 4 4 3" xfId="3090"/>
    <cellStyle name="40% - Accent3 2 4 4 3 2" xfId="3091"/>
    <cellStyle name="40% - Accent3 2 4 4 3 2 2" xfId="8454"/>
    <cellStyle name="40% - Accent3 2 4 4 3 3" xfId="3092"/>
    <cellStyle name="40% - Accent3 2 4 4 3 3 2" xfId="8455"/>
    <cellStyle name="40% - Accent3 2 4 4 3 4" xfId="3093"/>
    <cellStyle name="40% - Accent3 2 4 4 3 4 2" xfId="8456"/>
    <cellStyle name="40% - Accent3 2 4 4 3 5" xfId="8453"/>
    <cellStyle name="40% - Accent3 2 4 4 4" xfId="3094"/>
    <cellStyle name="40% - Accent3 2 4 4 4 2" xfId="3095"/>
    <cellStyle name="40% - Accent3 2 4 4 4 2 2" xfId="8458"/>
    <cellStyle name="40% - Accent3 2 4 4 4 3" xfId="3096"/>
    <cellStyle name="40% - Accent3 2 4 4 4 3 2" xfId="8459"/>
    <cellStyle name="40% - Accent3 2 4 4 4 4" xfId="3097"/>
    <cellStyle name="40% - Accent3 2 4 4 4 4 2" xfId="8460"/>
    <cellStyle name="40% - Accent3 2 4 4 4 5" xfId="8457"/>
    <cellStyle name="40% - Accent3 2 4 4 5" xfId="3098"/>
    <cellStyle name="40% - Accent3 2 4 4 5 2" xfId="8461"/>
    <cellStyle name="40% - Accent3 2 4 4 6" xfId="3099"/>
    <cellStyle name="40% - Accent3 2 4 4 6 2" xfId="8462"/>
    <cellStyle name="40% - Accent3 2 4 4 7" xfId="3100"/>
    <cellStyle name="40% - Accent3 2 4 4 7 2" xfId="8463"/>
    <cellStyle name="40% - Accent3 2 4 4 8" xfId="8448"/>
    <cellStyle name="40% - Accent3 2 4 5" xfId="3101"/>
    <cellStyle name="40% - Accent3 2 4 5 2" xfId="3102"/>
    <cellStyle name="40% - Accent3 2 4 5 2 2" xfId="3103"/>
    <cellStyle name="40% - Accent3 2 4 5 2 2 2" xfId="8466"/>
    <cellStyle name="40% - Accent3 2 4 5 2 3" xfId="3104"/>
    <cellStyle name="40% - Accent3 2 4 5 2 3 2" xfId="8467"/>
    <cellStyle name="40% - Accent3 2 4 5 2 4" xfId="3105"/>
    <cellStyle name="40% - Accent3 2 4 5 2 4 2" xfId="8468"/>
    <cellStyle name="40% - Accent3 2 4 5 2 5" xfId="8465"/>
    <cellStyle name="40% - Accent3 2 4 5 3" xfId="3106"/>
    <cellStyle name="40% - Accent3 2 4 5 3 2" xfId="3107"/>
    <cellStyle name="40% - Accent3 2 4 5 3 2 2" xfId="8470"/>
    <cellStyle name="40% - Accent3 2 4 5 3 3" xfId="3108"/>
    <cellStyle name="40% - Accent3 2 4 5 3 3 2" xfId="8471"/>
    <cellStyle name="40% - Accent3 2 4 5 3 4" xfId="3109"/>
    <cellStyle name="40% - Accent3 2 4 5 3 4 2" xfId="8472"/>
    <cellStyle name="40% - Accent3 2 4 5 3 5" xfId="8469"/>
    <cellStyle name="40% - Accent3 2 4 5 4" xfId="3110"/>
    <cellStyle name="40% - Accent3 2 4 5 4 2" xfId="8473"/>
    <cellStyle name="40% - Accent3 2 4 5 5" xfId="3111"/>
    <cellStyle name="40% - Accent3 2 4 5 5 2" xfId="8474"/>
    <cellStyle name="40% - Accent3 2 4 5 6" xfId="3112"/>
    <cellStyle name="40% - Accent3 2 4 5 6 2" xfId="8475"/>
    <cellStyle name="40% - Accent3 2 4 5 7" xfId="8464"/>
    <cellStyle name="40% - Accent3 2 4 6" xfId="3113"/>
    <cellStyle name="40% - Accent3 2 4 6 2" xfId="3114"/>
    <cellStyle name="40% - Accent3 2 4 6 2 2" xfId="8477"/>
    <cellStyle name="40% - Accent3 2 4 6 3" xfId="3115"/>
    <cellStyle name="40% - Accent3 2 4 6 3 2" xfId="8478"/>
    <cellStyle name="40% - Accent3 2 4 6 4" xfId="3116"/>
    <cellStyle name="40% - Accent3 2 4 6 4 2" xfId="8479"/>
    <cellStyle name="40% - Accent3 2 4 6 5" xfId="8476"/>
    <cellStyle name="40% - Accent3 2 4 7" xfId="3117"/>
    <cellStyle name="40% - Accent3 2 4 7 2" xfId="3118"/>
    <cellStyle name="40% - Accent3 2 4 7 2 2" xfId="8481"/>
    <cellStyle name="40% - Accent3 2 4 7 3" xfId="3119"/>
    <cellStyle name="40% - Accent3 2 4 7 3 2" xfId="8482"/>
    <cellStyle name="40% - Accent3 2 4 7 4" xfId="3120"/>
    <cellStyle name="40% - Accent3 2 4 7 4 2" xfId="8483"/>
    <cellStyle name="40% - Accent3 2 4 7 5" xfId="8480"/>
    <cellStyle name="40% - Accent3 2 4 8" xfId="3121"/>
    <cellStyle name="40% - Accent3 2 4 8 2" xfId="3122"/>
    <cellStyle name="40% - Accent3 2 4 8 2 2" xfId="8485"/>
    <cellStyle name="40% - Accent3 2 4 8 3" xfId="3123"/>
    <cellStyle name="40% - Accent3 2 4 8 3 2" xfId="8486"/>
    <cellStyle name="40% - Accent3 2 4 8 4" xfId="3124"/>
    <cellStyle name="40% - Accent3 2 4 8 4 2" xfId="8487"/>
    <cellStyle name="40% - Accent3 2 4 8 5" xfId="8484"/>
    <cellStyle name="40% - Accent3 2 4 9" xfId="3125"/>
    <cellStyle name="40% - Accent3 2 4 9 2" xfId="8488"/>
    <cellStyle name="40% - Accent3 2 5" xfId="3126"/>
    <cellStyle name="40% - Accent3 2 5 10" xfId="8489"/>
    <cellStyle name="40% - Accent3 2 5 2" xfId="3127"/>
    <cellStyle name="40% - Accent3 2 5 2 2" xfId="3128"/>
    <cellStyle name="40% - Accent3 2 5 2 2 2" xfId="3129"/>
    <cellStyle name="40% - Accent3 2 5 2 2 2 2" xfId="8492"/>
    <cellStyle name="40% - Accent3 2 5 2 2 3" xfId="3130"/>
    <cellStyle name="40% - Accent3 2 5 2 2 3 2" xfId="8493"/>
    <cellStyle name="40% - Accent3 2 5 2 2 4" xfId="3131"/>
    <cellStyle name="40% - Accent3 2 5 2 2 4 2" xfId="8494"/>
    <cellStyle name="40% - Accent3 2 5 2 2 5" xfId="8491"/>
    <cellStyle name="40% - Accent3 2 5 2 3" xfId="3132"/>
    <cellStyle name="40% - Accent3 2 5 2 3 2" xfId="3133"/>
    <cellStyle name="40% - Accent3 2 5 2 3 2 2" xfId="8496"/>
    <cellStyle name="40% - Accent3 2 5 2 3 3" xfId="3134"/>
    <cellStyle name="40% - Accent3 2 5 2 3 3 2" xfId="8497"/>
    <cellStyle name="40% - Accent3 2 5 2 3 4" xfId="3135"/>
    <cellStyle name="40% - Accent3 2 5 2 3 4 2" xfId="8498"/>
    <cellStyle name="40% - Accent3 2 5 2 3 5" xfId="8495"/>
    <cellStyle name="40% - Accent3 2 5 2 4" xfId="3136"/>
    <cellStyle name="40% - Accent3 2 5 2 4 2" xfId="3137"/>
    <cellStyle name="40% - Accent3 2 5 2 4 2 2" xfId="8500"/>
    <cellStyle name="40% - Accent3 2 5 2 4 3" xfId="3138"/>
    <cellStyle name="40% - Accent3 2 5 2 4 3 2" xfId="8501"/>
    <cellStyle name="40% - Accent3 2 5 2 4 4" xfId="3139"/>
    <cellStyle name="40% - Accent3 2 5 2 4 4 2" xfId="8502"/>
    <cellStyle name="40% - Accent3 2 5 2 4 5" xfId="8499"/>
    <cellStyle name="40% - Accent3 2 5 2 5" xfId="3140"/>
    <cellStyle name="40% - Accent3 2 5 2 5 2" xfId="8503"/>
    <cellStyle name="40% - Accent3 2 5 2 6" xfId="3141"/>
    <cellStyle name="40% - Accent3 2 5 2 6 2" xfId="8504"/>
    <cellStyle name="40% - Accent3 2 5 2 7" xfId="3142"/>
    <cellStyle name="40% - Accent3 2 5 2 7 2" xfId="8505"/>
    <cellStyle name="40% - Accent3 2 5 2 8" xfId="8490"/>
    <cellStyle name="40% - Accent3 2 5 3" xfId="3143"/>
    <cellStyle name="40% - Accent3 2 5 3 2" xfId="3144"/>
    <cellStyle name="40% - Accent3 2 5 3 2 2" xfId="3145"/>
    <cellStyle name="40% - Accent3 2 5 3 2 2 2" xfId="8508"/>
    <cellStyle name="40% - Accent3 2 5 3 2 3" xfId="3146"/>
    <cellStyle name="40% - Accent3 2 5 3 2 3 2" xfId="8509"/>
    <cellStyle name="40% - Accent3 2 5 3 2 4" xfId="3147"/>
    <cellStyle name="40% - Accent3 2 5 3 2 4 2" xfId="8510"/>
    <cellStyle name="40% - Accent3 2 5 3 2 5" xfId="8507"/>
    <cellStyle name="40% - Accent3 2 5 3 3" xfId="3148"/>
    <cellStyle name="40% - Accent3 2 5 3 3 2" xfId="3149"/>
    <cellStyle name="40% - Accent3 2 5 3 3 2 2" xfId="8512"/>
    <cellStyle name="40% - Accent3 2 5 3 3 3" xfId="3150"/>
    <cellStyle name="40% - Accent3 2 5 3 3 3 2" xfId="8513"/>
    <cellStyle name="40% - Accent3 2 5 3 3 4" xfId="3151"/>
    <cellStyle name="40% - Accent3 2 5 3 3 4 2" xfId="8514"/>
    <cellStyle name="40% - Accent3 2 5 3 3 5" xfId="8511"/>
    <cellStyle name="40% - Accent3 2 5 3 4" xfId="3152"/>
    <cellStyle name="40% - Accent3 2 5 3 4 2" xfId="8515"/>
    <cellStyle name="40% - Accent3 2 5 3 5" xfId="3153"/>
    <cellStyle name="40% - Accent3 2 5 3 5 2" xfId="8516"/>
    <cellStyle name="40% - Accent3 2 5 3 6" xfId="3154"/>
    <cellStyle name="40% - Accent3 2 5 3 6 2" xfId="8517"/>
    <cellStyle name="40% - Accent3 2 5 3 7" xfId="8506"/>
    <cellStyle name="40% - Accent3 2 5 4" xfId="3155"/>
    <cellStyle name="40% - Accent3 2 5 4 2" xfId="3156"/>
    <cellStyle name="40% - Accent3 2 5 4 2 2" xfId="8519"/>
    <cellStyle name="40% - Accent3 2 5 4 3" xfId="3157"/>
    <cellStyle name="40% - Accent3 2 5 4 3 2" xfId="8520"/>
    <cellStyle name="40% - Accent3 2 5 4 4" xfId="3158"/>
    <cellStyle name="40% - Accent3 2 5 4 4 2" xfId="8521"/>
    <cellStyle name="40% - Accent3 2 5 4 5" xfId="8518"/>
    <cellStyle name="40% - Accent3 2 5 5" xfId="3159"/>
    <cellStyle name="40% - Accent3 2 5 5 2" xfId="3160"/>
    <cellStyle name="40% - Accent3 2 5 5 2 2" xfId="8523"/>
    <cellStyle name="40% - Accent3 2 5 5 3" xfId="3161"/>
    <cellStyle name="40% - Accent3 2 5 5 3 2" xfId="8524"/>
    <cellStyle name="40% - Accent3 2 5 5 4" xfId="3162"/>
    <cellStyle name="40% - Accent3 2 5 5 4 2" xfId="8525"/>
    <cellStyle name="40% - Accent3 2 5 5 5" xfId="8522"/>
    <cellStyle name="40% - Accent3 2 5 6" xfId="3163"/>
    <cellStyle name="40% - Accent3 2 5 6 2" xfId="3164"/>
    <cellStyle name="40% - Accent3 2 5 6 2 2" xfId="8527"/>
    <cellStyle name="40% - Accent3 2 5 6 3" xfId="3165"/>
    <cellStyle name="40% - Accent3 2 5 6 3 2" xfId="8528"/>
    <cellStyle name="40% - Accent3 2 5 6 4" xfId="3166"/>
    <cellStyle name="40% - Accent3 2 5 6 4 2" xfId="8529"/>
    <cellStyle name="40% - Accent3 2 5 6 5" xfId="8526"/>
    <cellStyle name="40% - Accent3 2 5 7" xfId="3167"/>
    <cellStyle name="40% - Accent3 2 5 7 2" xfId="8530"/>
    <cellStyle name="40% - Accent3 2 5 8" xfId="3168"/>
    <cellStyle name="40% - Accent3 2 5 8 2" xfId="8531"/>
    <cellStyle name="40% - Accent3 2 5 9" xfId="3169"/>
    <cellStyle name="40% - Accent3 2 5 9 2" xfId="8532"/>
    <cellStyle name="40% - Accent3 2 6" xfId="3170"/>
    <cellStyle name="40% - Accent3 2 6 2" xfId="3171"/>
    <cellStyle name="40% - Accent3 2 6 2 2" xfId="3172"/>
    <cellStyle name="40% - Accent3 2 6 2 2 2" xfId="3173"/>
    <cellStyle name="40% - Accent3 2 6 2 2 2 2" xfId="8536"/>
    <cellStyle name="40% - Accent3 2 6 2 2 3" xfId="3174"/>
    <cellStyle name="40% - Accent3 2 6 2 2 3 2" xfId="8537"/>
    <cellStyle name="40% - Accent3 2 6 2 2 4" xfId="3175"/>
    <cellStyle name="40% - Accent3 2 6 2 2 4 2" xfId="8538"/>
    <cellStyle name="40% - Accent3 2 6 2 2 5" xfId="8535"/>
    <cellStyle name="40% - Accent3 2 6 2 3" xfId="3176"/>
    <cellStyle name="40% - Accent3 2 6 2 3 2" xfId="3177"/>
    <cellStyle name="40% - Accent3 2 6 2 3 2 2" xfId="8540"/>
    <cellStyle name="40% - Accent3 2 6 2 3 3" xfId="3178"/>
    <cellStyle name="40% - Accent3 2 6 2 3 3 2" xfId="8541"/>
    <cellStyle name="40% - Accent3 2 6 2 3 4" xfId="3179"/>
    <cellStyle name="40% - Accent3 2 6 2 3 4 2" xfId="8542"/>
    <cellStyle name="40% - Accent3 2 6 2 3 5" xfId="8539"/>
    <cellStyle name="40% - Accent3 2 6 2 4" xfId="3180"/>
    <cellStyle name="40% - Accent3 2 6 2 4 2" xfId="8543"/>
    <cellStyle name="40% - Accent3 2 6 2 5" xfId="3181"/>
    <cellStyle name="40% - Accent3 2 6 2 5 2" xfId="8544"/>
    <cellStyle name="40% - Accent3 2 6 2 6" xfId="3182"/>
    <cellStyle name="40% - Accent3 2 6 2 6 2" xfId="8545"/>
    <cellStyle name="40% - Accent3 2 6 2 7" xfId="8534"/>
    <cellStyle name="40% - Accent3 2 6 3" xfId="3183"/>
    <cellStyle name="40% - Accent3 2 6 3 2" xfId="3184"/>
    <cellStyle name="40% - Accent3 2 6 3 2 2" xfId="8547"/>
    <cellStyle name="40% - Accent3 2 6 3 3" xfId="3185"/>
    <cellStyle name="40% - Accent3 2 6 3 3 2" xfId="8548"/>
    <cellStyle name="40% - Accent3 2 6 3 4" xfId="3186"/>
    <cellStyle name="40% - Accent3 2 6 3 4 2" xfId="8549"/>
    <cellStyle name="40% - Accent3 2 6 3 5" xfId="8546"/>
    <cellStyle name="40% - Accent3 2 6 4" xfId="3187"/>
    <cellStyle name="40% - Accent3 2 6 4 2" xfId="3188"/>
    <cellStyle name="40% - Accent3 2 6 4 2 2" xfId="8551"/>
    <cellStyle name="40% - Accent3 2 6 4 3" xfId="3189"/>
    <cellStyle name="40% - Accent3 2 6 4 3 2" xfId="8552"/>
    <cellStyle name="40% - Accent3 2 6 4 4" xfId="3190"/>
    <cellStyle name="40% - Accent3 2 6 4 4 2" xfId="8553"/>
    <cellStyle name="40% - Accent3 2 6 4 5" xfId="8550"/>
    <cellStyle name="40% - Accent3 2 6 5" xfId="3191"/>
    <cellStyle name="40% - Accent3 2 6 5 2" xfId="3192"/>
    <cellStyle name="40% - Accent3 2 6 5 2 2" xfId="8555"/>
    <cellStyle name="40% - Accent3 2 6 5 3" xfId="3193"/>
    <cellStyle name="40% - Accent3 2 6 5 3 2" xfId="8556"/>
    <cellStyle name="40% - Accent3 2 6 5 4" xfId="3194"/>
    <cellStyle name="40% - Accent3 2 6 5 4 2" xfId="8557"/>
    <cellStyle name="40% - Accent3 2 6 5 5" xfId="8554"/>
    <cellStyle name="40% - Accent3 2 6 6" xfId="3195"/>
    <cellStyle name="40% - Accent3 2 6 6 2" xfId="8558"/>
    <cellStyle name="40% - Accent3 2 6 7" xfId="3196"/>
    <cellStyle name="40% - Accent3 2 6 7 2" xfId="8559"/>
    <cellStyle name="40% - Accent3 2 6 8" xfId="3197"/>
    <cellStyle name="40% - Accent3 2 6 8 2" xfId="8560"/>
    <cellStyle name="40% - Accent3 2 6 9" xfId="8533"/>
    <cellStyle name="40% - Accent3 2 7" xfId="3198"/>
    <cellStyle name="40% - Accent3 2 7 2" xfId="3199"/>
    <cellStyle name="40% - Accent3 2 7 2 2" xfId="3200"/>
    <cellStyle name="40% - Accent3 2 7 2 2 2" xfId="8563"/>
    <cellStyle name="40% - Accent3 2 7 2 3" xfId="3201"/>
    <cellStyle name="40% - Accent3 2 7 2 3 2" xfId="8564"/>
    <cellStyle name="40% - Accent3 2 7 2 4" xfId="3202"/>
    <cellStyle name="40% - Accent3 2 7 2 4 2" xfId="8565"/>
    <cellStyle name="40% - Accent3 2 7 2 5" xfId="8562"/>
    <cellStyle name="40% - Accent3 2 7 3" xfId="3203"/>
    <cellStyle name="40% - Accent3 2 7 3 2" xfId="3204"/>
    <cellStyle name="40% - Accent3 2 7 3 2 2" xfId="8567"/>
    <cellStyle name="40% - Accent3 2 7 3 3" xfId="3205"/>
    <cellStyle name="40% - Accent3 2 7 3 3 2" xfId="8568"/>
    <cellStyle name="40% - Accent3 2 7 3 4" xfId="3206"/>
    <cellStyle name="40% - Accent3 2 7 3 4 2" xfId="8569"/>
    <cellStyle name="40% - Accent3 2 7 3 5" xfId="8566"/>
    <cellStyle name="40% - Accent3 2 7 4" xfId="3207"/>
    <cellStyle name="40% - Accent3 2 7 4 2" xfId="3208"/>
    <cellStyle name="40% - Accent3 2 7 4 2 2" xfId="8571"/>
    <cellStyle name="40% - Accent3 2 7 4 3" xfId="3209"/>
    <cellStyle name="40% - Accent3 2 7 4 3 2" xfId="8572"/>
    <cellStyle name="40% - Accent3 2 7 4 4" xfId="3210"/>
    <cellStyle name="40% - Accent3 2 7 4 4 2" xfId="8573"/>
    <cellStyle name="40% - Accent3 2 7 4 5" xfId="8570"/>
    <cellStyle name="40% - Accent3 2 7 5" xfId="3211"/>
    <cellStyle name="40% - Accent3 2 7 5 2" xfId="8574"/>
    <cellStyle name="40% - Accent3 2 7 6" xfId="3212"/>
    <cellStyle name="40% - Accent3 2 7 6 2" xfId="8575"/>
    <cellStyle name="40% - Accent3 2 7 7" xfId="3213"/>
    <cellStyle name="40% - Accent3 2 7 7 2" xfId="8576"/>
    <cellStyle name="40% - Accent3 2 7 8" xfId="8561"/>
    <cellStyle name="40% - Accent3 2 8" xfId="3214"/>
    <cellStyle name="40% - Accent3 2 8 2" xfId="3215"/>
    <cellStyle name="40% - Accent3 2 8 2 2" xfId="3216"/>
    <cellStyle name="40% - Accent3 2 8 2 2 2" xfId="8579"/>
    <cellStyle name="40% - Accent3 2 8 2 3" xfId="3217"/>
    <cellStyle name="40% - Accent3 2 8 2 3 2" xfId="8580"/>
    <cellStyle name="40% - Accent3 2 8 2 4" xfId="3218"/>
    <cellStyle name="40% - Accent3 2 8 2 4 2" xfId="8581"/>
    <cellStyle name="40% - Accent3 2 8 2 5" xfId="8578"/>
    <cellStyle name="40% - Accent3 2 8 3" xfId="3219"/>
    <cellStyle name="40% - Accent3 2 8 3 2" xfId="3220"/>
    <cellStyle name="40% - Accent3 2 8 3 2 2" xfId="8583"/>
    <cellStyle name="40% - Accent3 2 8 3 3" xfId="3221"/>
    <cellStyle name="40% - Accent3 2 8 3 3 2" xfId="8584"/>
    <cellStyle name="40% - Accent3 2 8 3 4" xfId="3222"/>
    <cellStyle name="40% - Accent3 2 8 3 4 2" xfId="8585"/>
    <cellStyle name="40% - Accent3 2 8 3 5" xfId="8582"/>
    <cellStyle name="40% - Accent3 2 8 4" xfId="3223"/>
    <cellStyle name="40% - Accent3 2 8 4 2" xfId="8586"/>
    <cellStyle name="40% - Accent3 2 8 5" xfId="3224"/>
    <cellStyle name="40% - Accent3 2 8 5 2" xfId="8587"/>
    <cellStyle name="40% - Accent3 2 8 6" xfId="3225"/>
    <cellStyle name="40% - Accent3 2 8 6 2" xfId="8588"/>
    <cellStyle name="40% - Accent3 2 8 7" xfId="8577"/>
    <cellStyle name="40% - Accent3 2 9" xfId="3226"/>
    <cellStyle name="40% - Accent3 2 9 2" xfId="3227"/>
    <cellStyle name="40% - Accent3 2 9 2 2" xfId="8590"/>
    <cellStyle name="40% - Accent3 2 9 3" xfId="3228"/>
    <cellStyle name="40% - Accent3 2 9 3 2" xfId="8591"/>
    <cellStyle name="40% - Accent3 2 9 4" xfId="3229"/>
    <cellStyle name="40% - Accent3 2 9 4 2" xfId="8592"/>
    <cellStyle name="40% - Accent3 2 9 5" xfId="8589"/>
    <cellStyle name="40% - Accent3 3" xfId="8128"/>
    <cellStyle name="40% - Accent4" xfId="3230" builtinId="43" customBuiltin="1"/>
    <cellStyle name="40% - Accent4 2" xfId="3231"/>
    <cellStyle name="40% - Accent4 2 10" xfId="3232"/>
    <cellStyle name="40% - Accent4 2 10 2" xfId="8595"/>
    <cellStyle name="40% - Accent4 2 11" xfId="3233"/>
    <cellStyle name="40% - Accent4 2 11 2" xfId="8596"/>
    <cellStyle name="40% - Accent4 2 12" xfId="8594"/>
    <cellStyle name="40% - Accent4 2 2" xfId="3234"/>
    <cellStyle name="40% - Accent4 2 2 10" xfId="8597"/>
    <cellStyle name="40% - Accent4 2 2 2" xfId="3235"/>
    <cellStyle name="40% - Accent4 2 2 2 2" xfId="3236"/>
    <cellStyle name="40% - Accent4 2 2 2 2 2" xfId="3237"/>
    <cellStyle name="40% - Accent4 2 2 2 2 2 2" xfId="8600"/>
    <cellStyle name="40% - Accent4 2 2 2 2 3" xfId="3238"/>
    <cellStyle name="40% - Accent4 2 2 2 2 3 2" xfId="8601"/>
    <cellStyle name="40% - Accent4 2 2 2 2 4" xfId="3239"/>
    <cellStyle name="40% - Accent4 2 2 2 2 4 2" xfId="8602"/>
    <cellStyle name="40% - Accent4 2 2 2 2 5" xfId="8599"/>
    <cellStyle name="40% - Accent4 2 2 2 3" xfId="3240"/>
    <cellStyle name="40% - Accent4 2 2 2 3 2" xfId="3241"/>
    <cellStyle name="40% - Accent4 2 2 2 3 2 2" xfId="8604"/>
    <cellStyle name="40% - Accent4 2 2 2 3 3" xfId="3242"/>
    <cellStyle name="40% - Accent4 2 2 2 3 3 2" xfId="8605"/>
    <cellStyle name="40% - Accent4 2 2 2 3 4" xfId="3243"/>
    <cellStyle name="40% - Accent4 2 2 2 3 4 2" xfId="8606"/>
    <cellStyle name="40% - Accent4 2 2 2 3 5" xfId="8603"/>
    <cellStyle name="40% - Accent4 2 2 2 4" xfId="3244"/>
    <cellStyle name="40% - Accent4 2 2 2 4 2" xfId="3245"/>
    <cellStyle name="40% - Accent4 2 2 2 4 2 2" xfId="8608"/>
    <cellStyle name="40% - Accent4 2 2 2 4 3" xfId="3246"/>
    <cellStyle name="40% - Accent4 2 2 2 4 3 2" xfId="8609"/>
    <cellStyle name="40% - Accent4 2 2 2 4 4" xfId="3247"/>
    <cellStyle name="40% - Accent4 2 2 2 4 4 2" xfId="8610"/>
    <cellStyle name="40% - Accent4 2 2 2 4 5" xfId="8607"/>
    <cellStyle name="40% - Accent4 2 2 2 5" xfId="3248"/>
    <cellStyle name="40% - Accent4 2 2 2 5 2" xfId="8611"/>
    <cellStyle name="40% - Accent4 2 2 2 6" xfId="3249"/>
    <cellStyle name="40% - Accent4 2 2 2 6 2" xfId="8612"/>
    <cellStyle name="40% - Accent4 2 2 2 7" xfId="3250"/>
    <cellStyle name="40% - Accent4 2 2 2 7 2" xfId="8613"/>
    <cellStyle name="40% - Accent4 2 2 2 8" xfId="8598"/>
    <cellStyle name="40% - Accent4 2 2 3" xfId="3251"/>
    <cellStyle name="40% - Accent4 2 2 3 2" xfId="3252"/>
    <cellStyle name="40% - Accent4 2 2 3 2 2" xfId="3253"/>
    <cellStyle name="40% - Accent4 2 2 3 2 2 2" xfId="8616"/>
    <cellStyle name="40% - Accent4 2 2 3 2 3" xfId="3254"/>
    <cellStyle name="40% - Accent4 2 2 3 2 3 2" xfId="8617"/>
    <cellStyle name="40% - Accent4 2 2 3 2 4" xfId="3255"/>
    <cellStyle name="40% - Accent4 2 2 3 2 4 2" xfId="8618"/>
    <cellStyle name="40% - Accent4 2 2 3 2 5" xfId="8615"/>
    <cellStyle name="40% - Accent4 2 2 3 3" xfId="3256"/>
    <cellStyle name="40% - Accent4 2 2 3 3 2" xfId="3257"/>
    <cellStyle name="40% - Accent4 2 2 3 3 2 2" xfId="8620"/>
    <cellStyle name="40% - Accent4 2 2 3 3 3" xfId="3258"/>
    <cellStyle name="40% - Accent4 2 2 3 3 3 2" xfId="8621"/>
    <cellStyle name="40% - Accent4 2 2 3 3 4" xfId="3259"/>
    <cellStyle name="40% - Accent4 2 2 3 3 4 2" xfId="8622"/>
    <cellStyle name="40% - Accent4 2 2 3 3 5" xfId="8619"/>
    <cellStyle name="40% - Accent4 2 2 3 4" xfId="3260"/>
    <cellStyle name="40% - Accent4 2 2 3 4 2" xfId="8623"/>
    <cellStyle name="40% - Accent4 2 2 3 5" xfId="3261"/>
    <cellStyle name="40% - Accent4 2 2 3 5 2" xfId="8624"/>
    <cellStyle name="40% - Accent4 2 2 3 6" xfId="3262"/>
    <cellStyle name="40% - Accent4 2 2 3 6 2" xfId="8625"/>
    <cellStyle name="40% - Accent4 2 2 3 7" xfId="8614"/>
    <cellStyle name="40% - Accent4 2 2 4" xfId="3263"/>
    <cellStyle name="40% - Accent4 2 2 4 2" xfId="3264"/>
    <cellStyle name="40% - Accent4 2 2 4 2 2" xfId="8627"/>
    <cellStyle name="40% - Accent4 2 2 4 3" xfId="3265"/>
    <cellStyle name="40% - Accent4 2 2 4 3 2" xfId="8628"/>
    <cellStyle name="40% - Accent4 2 2 4 4" xfId="3266"/>
    <cellStyle name="40% - Accent4 2 2 4 4 2" xfId="8629"/>
    <cellStyle name="40% - Accent4 2 2 4 5" xfId="8626"/>
    <cellStyle name="40% - Accent4 2 2 5" xfId="3267"/>
    <cellStyle name="40% - Accent4 2 2 5 2" xfId="3268"/>
    <cellStyle name="40% - Accent4 2 2 5 2 2" xfId="8631"/>
    <cellStyle name="40% - Accent4 2 2 5 3" xfId="3269"/>
    <cellStyle name="40% - Accent4 2 2 5 3 2" xfId="8632"/>
    <cellStyle name="40% - Accent4 2 2 5 4" xfId="3270"/>
    <cellStyle name="40% - Accent4 2 2 5 4 2" xfId="8633"/>
    <cellStyle name="40% - Accent4 2 2 5 5" xfId="8630"/>
    <cellStyle name="40% - Accent4 2 2 6" xfId="3271"/>
    <cellStyle name="40% - Accent4 2 2 6 2" xfId="3272"/>
    <cellStyle name="40% - Accent4 2 2 6 2 2" xfId="8635"/>
    <cellStyle name="40% - Accent4 2 2 6 3" xfId="3273"/>
    <cellStyle name="40% - Accent4 2 2 6 3 2" xfId="8636"/>
    <cellStyle name="40% - Accent4 2 2 6 4" xfId="3274"/>
    <cellStyle name="40% - Accent4 2 2 6 4 2" xfId="8637"/>
    <cellStyle name="40% - Accent4 2 2 6 5" xfId="8634"/>
    <cellStyle name="40% - Accent4 2 2 7" xfId="3275"/>
    <cellStyle name="40% - Accent4 2 2 7 2" xfId="8638"/>
    <cellStyle name="40% - Accent4 2 2 8" xfId="3276"/>
    <cellStyle name="40% - Accent4 2 2 8 2" xfId="8639"/>
    <cellStyle name="40% - Accent4 2 2 9" xfId="3277"/>
    <cellStyle name="40% - Accent4 2 2 9 2" xfId="8640"/>
    <cellStyle name="40% - Accent4 2 3" xfId="3278"/>
    <cellStyle name="40% - Accent4 2 3 2" xfId="3279"/>
    <cellStyle name="40% - Accent4 2 3 2 2" xfId="3280"/>
    <cellStyle name="40% - Accent4 2 3 2 2 2" xfId="3281"/>
    <cellStyle name="40% - Accent4 2 3 2 2 2 2" xfId="8644"/>
    <cellStyle name="40% - Accent4 2 3 2 2 3" xfId="3282"/>
    <cellStyle name="40% - Accent4 2 3 2 2 3 2" xfId="8645"/>
    <cellStyle name="40% - Accent4 2 3 2 2 4" xfId="3283"/>
    <cellStyle name="40% - Accent4 2 3 2 2 4 2" xfId="8646"/>
    <cellStyle name="40% - Accent4 2 3 2 2 5" xfId="8643"/>
    <cellStyle name="40% - Accent4 2 3 2 3" xfId="3284"/>
    <cellStyle name="40% - Accent4 2 3 2 3 2" xfId="3285"/>
    <cellStyle name="40% - Accent4 2 3 2 3 2 2" xfId="8648"/>
    <cellStyle name="40% - Accent4 2 3 2 3 3" xfId="3286"/>
    <cellStyle name="40% - Accent4 2 3 2 3 3 2" xfId="8649"/>
    <cellStyle name="40% - Accent4 2 3 2 3 4" xfId="3287"/>
    <cellStyle name="40% - Accent4 2 3 2 3 4 2" xfId="8650"/>
    <cellStyle name="40% - Accent4 2 3 2 3 5" xfId="8647"/>
    <cellStyle name="40% - Accent4 2 3 2 4" xfId="3288"/>
    <cellStyle name="40% - Accent4 2 3 2 4 2" xfId="8651"/>
    <cellStyle name="40% - Accent4 2 3 2 5" xfId="3289"/>
    <cellStyle name="40% - Accent4 2 3 2 5 2" xfId="8652"/>
    <cellStyle name="40% - Accent4 2 3 2 6" xfId="3290"/>
    <cellStyle name="40% - Accent4 2 3 2 6 2" xfId="8653"/>
    <cellStyle name="40% - Accent4 2 3 2 7" xfId="8642"/>
    <cellStyle name="40% - Accent4 2 3 3" xfId="3291"/>
    <cellStyle name="40% - Accent4 2 3 3 2" xfId="3292"/>
    <cellStyle name="40% - Accent4 2 3 3 2 2" xfId="8655"/>
    <cellStyle name="40% - Accent4 2 3 3 3" xfId="3293"/>
    <cellStyle name="40% - Accent4 2 3 3 3 2" xfId="8656"/>
    <cellStyle name="40% - Accent4 2 3 3 4" xfId="3294"/>
    <cellStyle name="40% - Accent4 2 3 3 4 2" xfId="8657"/>
    <cellStyle name="40% - Accent4 2 3 3 5" xfId="8654"/>
    <cellStyle name="40% - Accent4 2 3 4" xfId="3295"/>
    <cellStyle name="40% - Accent4 2 3 4 2" xfId="3296"/>
    <cellStyle name="40% - Accent4 2 3 4 2 2" xfId="8659"/>
    <cellStyle name="40% - Accent4 2 3 4 3" xfId="3297"/>
    <cellStyle name="40% - Accent4 2 3 4 3 2" xfId="8660"/>
    <cellStyle name="40% - Accent4 2 3 4 4" xfId="3298"/>
    <cellStyle name="40% - Accent4 2 3 4 4 2" xfId="8661"/>
    <cellStyle name="40% - Accent4 2 3 4 5" xfId="8658"/>
    <cellStyle name="40% - Accent4 2 3 5" xfId="3299"/>
    <cellStyle name="40% - Accent4 2 3 5 2" xfId="3300"/>
    <cellStyle name="40% - Accent4 2 3 5 2 2" xfId="8663"/>
    <cellStyle name="40% - Accent4 2 3 5 3" xfId="3301"/>
    <cellStyle name="40% - Accent4 2 3 5 3 2" xfId="8664"/>
    <cellStyle name="40% - Accent4 2 3 5 4" xfId="3302"/>
    <cellStyle name="40% - Accent4 2 3 5 4 2" xfId="8665"/>
    <cellStyle name="40% - Accent4 2 3 5 5" xfId="8662"/>
    <cellStyle name="40% - Accent4 2 3 6" xfId="3303"/>
    <cellStyle name="40% - Accent4 2 3 6 2" xfId="8666"/>
    <cellStyle name="40% - Accent4 2 3 7" xfId="3304"/>
    <cellStyle name="40% - Accent4 2 3 7 2" xfId="8667"/>
    <cellStyle name="40% - Accent4 2 3 8" xfId="3305"/>
    <cellStyle name="40% - Accent4 2 3 8 2" xfId="8668"/>
    <cellStyle name="40% - Accent4 2 3 9" xfId="8641"/>
    <cellStyle name="40% - Accent4 2 4" xfId="3306"/>
    <cellStyle name="40% - Accent4 2 4 2" xfId="3307"/>
    <cellStyle name="40% - Accent4 2 4 2 2" xfId="3308"/>
    <cellStyle name="40% - Accent4 2 4 2 2 2" xfId="8671"/>
    <cellStyle name="40% - Accent4 2 4 2 3" xfId="3309"/>
    <cellStyle name="40% - Accent4 2 4 2 3 2" xfId="8672"/>
    <cellStyle name="40% - Accent4 2 4 2 4" xfId="3310"/>
    <cellStyle name="40% - Accent4 2 4 2 4 2" xfId="8673"/>
    <cellStyle name="40% - Accent4 2 4 2 5" xfId="8670"/>
    <cellStyle name="40% - Accent4 2 4 3" xfId="3311"/>
    <cellStyle name="40% - Accent4 2 4 3 2" xfId="3312"/>
    <cellStyle name="40% - Accent4 2 4 3 2 2" xfId="8675"/>
    <cellStyle name="40% - Accent4 2 4 3 3" xfId="3313"/>
    <cellStyle name="40% - Accent4 2 4 3 3 2" xfId="8676"/>
    <cellStyle name="40% - Accent4 2 4 3 4" xfId="3314"/>
    <cellStyle name="40% - Accent4 2 4 3 4 2" xfId="8677"/>
    <cellStyle name="40% - Accent4 2 4 3 5" xfId="8674"/>
    <cellStyle name="40% - Accent4 2 4 4" xfId="3315"/>
    <cellStyle name="40% - Accent4 2 4 4 2" xfId="3316"/>
    <cellStyle name="40% - Accent4 2 4 4 2 2" xfId="8679"/>
    <cellStyle name="40% - Accent4 2 4 4 3" xfId="3317"/>
    <cellStyle name="40% - Accent4 2 4 4 3 2" xfId="8680"/>
    <cellStyle name="40% - Accent4 2 4 4 4" xfId="3318"/>
    <cellStyle name="40% - Accent4 2 4 4 4 2" xfId="8681"/>
    <cellStyle name="40% - Accent4 2 4 4 5" xfId="8678"/>
    <cellStyle name="40% - Accent4 2 4 5" xfId="3319"/>
    <cellStyle name="40% - Accent4 2 4 5 2" xfId="8682"/>
    <cellStyle name="40% - Accent4 2 4 6" xfId="3320"/>
    <cellStyle name="40% - Accent4 2 4 6 2" xfId="8683"/>
    <cellStyle name="40% - Accent4 2 4 7" xfId="3321"/>
    <cellStyle name="40% - Accent4 2 4 7 2" xfId="8684"/>
    <cellStyle name="40% - Accent4 2 4 8" xfId="8669"/>
    <cellStyle name="40% - Accent4 2 5" xfId="3322"/>
    <cellStyle name="40% - Accent4 2 5 2" xfId="3323"/>
    <cellStyle name="40% - Accent4 2 5 2 2" xfId="3324"/>
    <cellStyle name="40% - Accent4 2 5 2 2 2" xfId="8687"/>
    <cellStyle name="40% - Accent4 2 5 2 3" xfId="3325"/>
    <cellStyle name="40% - Accent4 2 5 2 3 2" xfId="8688"/>
    <cellStyle name="40% - Accent4 2 5 2 4" xfId="3326"/>
    <cellStyle name="40% - Accent4 2 5 2 4 2" xfId="8689"/>
    <cellStyle name="40% - Accent4 2 5 2 5" xfId="8686"/>
    <cellStyle name="40% - Accent4 2 5 3" xfId="3327"/>
    <cellStyle name="40% - Accent4 2 5 3 2" xfId="3328"/>
    <cellStyle name="40% - Accent4 2 5 3 2 2" xfId="8691"/>
    <cellStyle name="40% - Accent4 2 5 3 3" xfId="3329"/>
    <cellStyle name="40% - Accent4 2 5 3 3 2" xfId="8692"/>
    <cellStyle name="40% - Accent4 2 5 3 4" xfId="3330"/>
    <cellStyle name="40% - Accent4 2 5 3 4 2" xfId="8693"/>
    <cellStyle name="40% - Accent4 2 5 3 5" xfId="8690"/>
    <cellStyle name="40% - Accent4 2 5 4" xfId="3331"/>
    <cellStyle name="40% - Accent4 2 5 4 2" xfId="8694"/>
    <cellStyle name="40% - Accent4 2 5 5" xfId="3332"/>
    <cellStyle name="40% - Accent4 2 5 5 2" xfId="8695"/>
    <cellStyle name="40% - Accent4 2 5 6" xfId="3333"/>
    <cellStyle name="40% - Accent4 2 5 6 2" xfId="8696"/>
    <cellStyle name="40% - Accent4 2 5 7" xfId="8685"/>
    <cellStyle name="40% - Accent4 2 6" xfId="3334"/>
    <cellStyle name="40% - Accent4 2 6 2" xfId="3335"/>
    <cellStyle name="40% - Accent4 2 6 2 2" xfId="8698"/>
    <cellStyle name="40% - Accent4 2 6 3" xfId="3336"/>
    <cellStyle name="40% - Accent4 2 6 3 2" xfId="8699"/>
    <cellStyle name="40% - Accent4 2 6 4" xfId="3337"/>
    <cellStyle name="40% - Accent4 2 6 4 2" xfId="8700"/>
    <cellStyle name="40% - Accent4 2 6 5" xfId="8697"/>
    <cellStyle name="40% - Accent4 2 7" xfId="3338"/>
    <cellStyle name="40% - Accent4 2 7 2" xfId="3339"/>
    <cellStyle name="40% - Accent4 2 7 2 2" xfId="8702"/>
    <cellStyle name="40% - Accent4 2 7 3" xfId="3340"/>
    <cellStyle name="40% - Accent4 2 7 3 2" xfId="8703"/>
    <cellStyle name="40% - Accent4 2 7 4" xfId="3341"/>
    <cellStyle name="40% - Accent4 2 7 4 2" xfId="8704"/>
    <cellStyle name="40% - Accent4 2 7 5" xfId="8701"/>
    <cellStyle name="40% - Accent4 2 8" xfId="3342"/>
    <cellStyle name="40% - Accent4 2 8 2" xfId="3343"/>
    <cellStyle name="40% - Accent4 2 8 2 2" xfId="8706"/>
    <cellStyle name="40% - Accent4 2 8 3" xfId="3344"/>
    <cellStyle name="40% - Accent4 2 8 3 2" xfId="8707"/>
    <cellStyle name="40% - Accent4 2 8 4" xfId="3345"/>
    <cellStyle name="40% - Accent4 2 8 4 2" xfId="8708"/>
    <cellStyle name="40% - Accent4 2 8 5" xfId="8705"/>
    <cellStyle name="40% - Accent4 2 9" xfId="3346"/>
    <cellStyle name="40% - Accent4 2 9 2" xfId="8709"/>
    <cellStyle name="40% - Accent4 3" xfId="3347"/>
    <cellStyle name="40% - Accent4 3 10" xfId="8710"/>
    <cellStyle name="40% - Accent4 3 2" xfId="3348"/>
    <cellStyle name="40% - Accent4 3 2 2" xfId="3349"/>
    <cellStyle name="40% - Accent4 3 2 2 2" xfId="3350"/>
    <cellStyle name="40% - Accent4 3 2 2 2 2" xfId="8713"/>
    <cellStyle name="40% - Accent4 3 2 2 3" xfId="3351"/>
    <cellStyle name="40% - Accent4 3 2 2 3 2" xfId="8714"/>
    <cellStyle name="40% - Accent4 3 2 2 4" xfId="3352"/>
    <cellStyle name="40% - Accent4 3 2 2 4 2" xfId="8715"/>
    <cellStyle name="40% - Accent4 3 2 2 5" xfId="8712"/>
    <cellStyle name="40% - Accent4 3 2 3" xfId="3353"/>
    <cellStyle name="40% - Accent4 3 2 3 2" xfId="3354"/>
    <cellStyle name="40% - Accent4 3 2 3 2 2" xfId="8717"/>
    <cellStyle name="40% - Accent4 3 2 3 3" xfId="3355"/>
    <cellStyle name="40% - Accent4 3 2 3 3 2" xfId="8718"/>
    <cellStyle name="40% - Accent4 3 2 3 4" xfId="3356"/>
    <cellStyle name="40% - Accent4 3 2 3 4 2" xfId="8719"/>
    <cellStyle name="40% - Accent4 3 2 3 5" xfId="8716"/>
    <cellStyle name="40% - Accent4 3 2 4" xfId="3357"/>
    <cellStyle name="40% - Accent4 3 2 4 2" xfId="3358"/>
    <cellStyle name="40% - Accent4 3 2 4 2 2" xfId="8721"/>
    <cellStyle name="40% - Accent4 3 2 4 3" xfId="3359"/>
    <cellStyle name="40% - Accent4 3 2 4 3 2" xfId="8722"/>
    <cellStyle name="40% - Accent4 3 2 4 4" xfId="3360"/>
    <cellStyle name="40% - Accent4 3 2 4 4 2" xfId="8723"/>
    <cellStyle name="40% - Accent4 3 2 4 5" xfId="8720"/>
    <cellStyle name="40% - Accent4 3 2 5" xfId="3361"/>
    <cellStyle name="40% - Accent4 3 2 5 2" xfId="8724"/>
    <cellStyle name="40% - Accent4 3 2 6" xfId="3362"/>
    <cellStyle name="40% - Accent4 3 2 6 2" xfId="8725"/>
    <cellStyle name="40% - Accent4 3 2 7" xfId="3363"/>
    <cellStyle name="40% - Accent4 3 2 7 2" xfId="8726"/>
    <cellStyle name="40% - Accent4 3 2 8" xfId="8711"/>
    <cellStyle name="40% - Accent4 3 3" xfId="3364"/>
    <cellStyle name="40% - Accent4 3 3 2" xfId="3365"/>
    <cellStyle name="40% - Accent4 3 3 2 2" xfId="3366"/>
    <cellStyle name="40% - Accent4 3 3 2 2 2" xfId="8729"/>
    <cellStyle name="40% - Accent4 3 3 2 3" xfId="3367"/>
    <cellStyle name="40% - Accent4 3 3 2 3 2" xfId="8730"/>
    <cellStyle name="40% - Accent4 3 3 2 4" xfId="3368"/>
    <cellStyle name="40% - Accent4 3 3 2 4 2" xfId="8731"/>
    <cellStyle name="40% - Accent4 3 3 2 5" xfId="8728"/>
    <cellStyle name="40% - Accent4 3 3 3" xfId="3369"/>
    <cellStyle name="40% - Accent4 3 3 3 2" xfId="3370"/>
    <cellStyle name="40% - Accent4 3 3 3 2 2" xfId="8733"/>
    <cellStyle name="40% - Accent4 3 3 3 3" xfId="3371"/>
    <cellStyle name="40% - Accent4 3 3 3 3 2" xfId="8734"/>
    <cellStyle name="40% - Accent4 3 3 3 4" xfId="3372"/>
    <cellStyle name="40% - Accent4 3 3 3 4 2" xfId="8735"/>
    <cellStyle name="40% - Accent4 3 3 3 5" xfId="8732"/>
    <cellStyle name="40% - Accent4 3 3 4" xfId="3373"/>
    <cellStyle name="40% - Accent4 3 3 4 2" xfId="8736"/>
    <cellStyle name="40% - Accent4 3 3 5" xfId="3374"/>
    <cellStyle name="40% - Accent4 3 3 5 2" xfId="8737"/>
    <cellStyle name="40% - Accent4 3 3 6" xfId="3375"/>
    <cellStyle name="40% - Accent4 3 3 6 2" xfId="8738"/>
    <cellStyle name="40% - Accent4 3 3 7" xfId="8727"/>
    <cellStyle name="40% - Accent4 3 4" xfId="3376"/>
    <cellStyle name="40% - Accent4 3 4 2" xfId="3377"/>
    <cellStyle name="40% - Accent4 3 4 2 2" xfId="8740"/>
    <cellStyle name="40% - Accent4 3 4 3" xfId="3378"/>
    <cellStyle name="40% - Accent4 3 4 3 2" xfId="8741"/>
    <cellStyle name="40% - Accent4 3 4 4" xfId="3379"/>
    <cellStyle name="40% - Accent4 3 4 4 2" xfId="8742"/>
    <cellStyle name="40% - Accent4 3 4 5" xfId="8739"/>
    <cellStyle name="40% - Accent4 3 5" xfId="3380"/>
    <cellStyle name="40% - Accent4 3 5 2" xfId="3381"/>
    <cellStyle name="40% - Accent4 3 5 2 2" xfId="8744"/>
    <cellStyle name="40% - Accent4 3 5 3" xfId="3382"/>
    <cellStyle name="40% - Accent4 3 5 3 2" xfId="8745"/>
    <cellStyle name="40% - Accent4 3 5 4" xfId="3383"/>
    <cellStyle name="40% - Accent4 3 5 4 2" xfId="8746"/>
    <cellStyle name="40% - Accent4 3 5 5" xfId="8743"/>
    <cellStyle name="40% - Accent4 3 6" xfId="3384"/>
    <cellStyle name="40% - Accent4 3 6 2" xfId="3385"/>
    <cellStyle name="40% - Accent4 3 6 2 2" xfId="8748"/>
    <cellStyle name="40% - Accent4 3 6 3" xfId="3386"/>
    <cellStyle name="40% - Accent4 3 6 3 2" xfId="8749"/>
    <cellStyle name="40% - Accent4 3 6 4" xfId="3387"/>
    <cellStyle name="40% - Accent4 3 6 4 2" xfId="8750"/>
    <cellStyle name="40% - Accent4 3 6 5" xfId="8747"/>
    <cellStyle name="40% - Accent4 3 7" xfId="3388"/>
    <cellStyle name="40% - Accent4 3 7 2" xfId="8751"/>
    <cellStyle name="40% - Accent4 3 8" xfId="3389"/>
    <cellStyle name="40% - Accent4 3 8 2" xfId="8752"/>
    <cellStyle name="40% - Accent4 3 9" xfId="3390"/>
    <cellStyle name="40% - Accent4 3 9 2" xfId="8753"/>
    <cellStyle name="40% - Accent4 4" xfId="3391"/>
    <cellStyle name="40% - Accent4 4 2" xfId="3392"/>
    <cellStyle name="40% - Accent4 4 2 2" xfId="3393"/>
    <cellStyle name="40% - Accent4 4 2 2 2" xfId="3394"/>
    <cellStyle name="40% - Accent4 4 2 2 2 2" xfId="8757"/>
    <cellStyle name="40% - Accent4 4 2 2 3" xfId="3395"/>
    <cellStyle name="40% - Accent4 4 2 2 3 2" xfId="8758"/>
    <cellStyle name="40% - Accent4 4 2 2 4" xfId="3396"/>
    <cellStyle name="40% - Accent4 4 2 2 4 2" xfId="8759"/>
    <cellStyle name="40% - Accent4 4 2 2 5" xfId="8756"/>
    <cellStyle name="40% - Accent4 4 2 3" xfId="3397"/>
    <cellStyle name="40% - Accent4 4 2 3 2" xfId="3398"/>
    <cellStyle name="40% - Accent4 4 2 3 2 2" xfId="8761"/>
    <cellStyle name="40% - Accent4 4 2 3 3" xfId="3399"/>
    <cellStyle name="40% - Accent4 4 2 3 3 2" xfId="8762"/>
    <cellStyle name="40% - Accent4 4 2 3 4" xfId="3400"/>
    <cellStyle name="40% - Accent4 4 2 3 4 2" xfId="8763"/>
    <cellStyle name="40% - Accent4 4 2 3 5" xfId="8760"/>
    <cellStyle name="40% - Accent4 4 2 4" xfId="3401"/>
    <cellStyle name="40% - Accent4 4 2 4 2" xfId="8764"/>
    <cellStyle name="40% - Accent4 4 2 5" xfId="3402"/>
    <cellStyle name="40% - Accent4 4 2 5 2" xfId="8765"/>
    <cellStyle name="40% - Accent4 4 2 6" xfId="3403"/>
    <cellStyle name="40% - Accent4 4 2 6 2" xfId="8766"/>
    <cellStyle name="40% - Accent4 4 2 7" xfId="8755"/>
    <cellStyle name="40% - Accent4 4 3" xfId="3404"/>
    <cellStyle name="40% - Accent4 4 3 2" xfId="3405"/>
    <cellStyle name="40% - Accent4 4 3 2 2" xfId="8768"/>
    <cellStyle name="40% - Accent4 4 3 3" xfId="3406"/>
    <cellStyle name="40% - Accent4 4 3 3 2" xfId="8769"/>
    <cellStyle name="40% - Accent4 4 3 4" xfId="3407"/>
    <cellStyle name="40% - Accent4 4 3 4 2" xfId="8770"/>
    <cellStyle name="40% - Accent4 4 3 5" xfId="8767"/>
    <cellStyle name="40% - Accent4 4 4" xfId="3408"/>
    <cellStyle name="40% - Accent4 4 4 2" xfId="3409"/>
    <cellStyle name="40% - Accent4 4 4 2 2" xfId="8772"/>
    <cellStyle name="40% - Accent4 4 4 3" xfId="3410"/>
    <cellStyle name="40% - Accent4 4 4 3 2" xfId="8773"/>
    <cellStyle name="40% - Accent4 4 4 4" xfId="3411"/>
    <cellStyle name="40% - Accent4 4 4 4 2" xfId="8774"/>
    <cellStyle name="40% - Accent4 4 4 5" xfId="8771"/>
    <cellStyle name="40% - Accent4 4 5" xfId="3412"/>
    <cellStyle name="40% - Accent4 4 5 2" xfId="3413"/>
    <cellStyle name="40% - Accent4 4 5 2 2" xfId="8776"/>
    <cellStyle name="40% - Accent4 4 5 3" xfId="3414"/>
    <cellStyle name="40% - Accent4 4 5 3 2" xfId="8777"/>
    <cellStyle name="40% - Accent4 4 5 4" xfId="3415"/>
    <cellStyle name="40% - Accent4 4 5 4 2" xfId="8778"/>
    <cellStyle name="40% - Accent4 4 5 5" xfId="8775"/>
    <cellStyle name="40% - Accent4 4 6" xfId="3416"/>
    <cellStyle name="40% - Accent4 4 6 2" xfId="8779"/>
    <cellStyle name="40% - Accent4 4 7" xfId="3417"/>
    <cellStyle name="40% - Accent4 4 7 2" xfId="8780"/>
    <cellStyle name="40% - Accent4 4 8" xfId="3418"/>
    <cellStyle name="40% - Accent4 4 8 2" xfId="8781"/>
    <cellStyle name="40% - Accent4 4 9" xfId="8754"/>
    <cellStyle name="40% - Accent4 5" xfId="3419"/>
    <cellStyle name="40% - Accent4 5 2" xfId="3420"/>
    <cellStyle name="40% - Accent4 5 2 2" xfId="3421"/>
    <cellStyle name="40% - Accent4 5 2 2 2" xfId="8784"/>
    <cellStyle name="40% - Accent4 5 2 3" xfId="3422"/>
    <cellStyle name="40% - Accent4 5 2 3 2" xfId="8785"/>
    <cellStyle name="40% - Accent4 5 2 4" xfId="3423"/>
    <cellStyle name="40% - Accent4 5 2 4 2" xfId="8786"/>
    <cellStyle name="40% - Accent4 5 2 5" xfId="8783"/>
    <cellStyle name="40% - Accent4 5 3" xfId="3424"/>
    <cellStyle name="40% - Accent4 5 3 2" xfId="3425"/>
    <cellStyle name="40% - Accent4 5 3 2 2" xfId="8788"/>
    <cellStyle name="40% - Accent4 5 3 3" xfId="3426"/>
    <cellStyle name="40% - Accent4 5 3 3 2" xfId="8789"/>
    <cellStyle name="40% - Accent4 5 3 4" xfId="3427"/>
    <cellStyle name="40% - Accent4 5 3 4 2" xfId="8790"/>
    <cellStyle name="40% - Accent4 5 3 5" xfId="8787"/>
    <cellStyle name="40% - Accent4 5 4" xfId="3428"/>
    <cellStyle name="40% - Accent4 5 4 2" xfId="3429"/>
    <cellStyle name="40% - Accent4 5 4 2 2" xfId="8792"/>
    <cellStyle name="40% - Accent4 5 4 3" xfId="3430"/>
    <cellStyle name="40% - Accent4 5 4 3 2" xfId="8793"/>
    <cellStyle name="40% - Accent4 5 4 4" xfId="3431"/>
    <cellStyle name="40% - Accent4 5 4 4 2" xfId="8794"/>
    <cellStyle name="40% - Accent4 5 4 5" xfId="8791"/>
    <cellStyle name="40% - Accent4 5 5" xfId="3432"/>
    <cellStyle name="40% - Accent4 5 5 2" xfId="8795"/>
    <cellStyle name="40% - Accent4 5 6" xfId="3433"/>
    <cellStyle name="40% - Accent4 5 6 2" xfId="8796"/>
    <cellStyle name="40% - Accent4 5 7" xfId="3434"/>
    <cellStyle name="40% - Accent4 5 7 2" xfId="8797"/>
    <cellStyle name="40% - Accent4 5 8" xfId="8782"/>
    <cellStyle name="40% - Accent4 6" xfId="3435"/>
    <cellStyle name="40% - Accent4 6 2" xfId="3436"/>
    <cellStyle name="40% - Accent4 6 2 2" xfId="3437"/>
    <cellStyle name="40% - Accent4 6 2 2 2" xfId="8800"/>
    <cellStyle name="40% - Accent4 6 2 3" xfId="3438"/>
    <cellStyle name="40% - Accent4 6 2 3 2" xfId="8801"/>
    <cellStyle name="40% - Accent4 6 2 4" xfId="3439"/>
    <cellStyle name="40% - Accent4 6 2 4 2" xfId="8802"/>
    <cellStyle name="40% - Accent4 6 2 5" xfId="8799"/>
    <cellStyle name="40% - Accent4 6 3" xfId="3440"/>
    <cellStyle name="40% - Accent4 6 3 2" xfId="3441"/>
    <cellStyle name="40% - Accent4 6 3 2 2" xfId="8804"/>
    <cellStyle name="40% - Accent4 6 3 3" xfId="3442"/>
    <cellStyle name="40% - Accent4 6 3 3 2" xfId="8805"/>
    <cellStyle name="40% - Accent4 6 3 4" xfId="3443"/>
    <cellStyle name="40% - Accent4 6 3 4 2" xfId="8806"/>
    <cellStyle name="40% - Accent4 6 3 5" xfId="8803"/>
    <cellStyle name="40% - Accent4 6 4" xfId="3444"/>
    <cellStyle name="40% - Accent4 6 4 2" xfId="8807"/>
    <cellStyle name="40% - Accent4 6 5" xfId="3445"/>
    <cellStyle name="40% - Accent4 6 5 2" xfId="8808"/>
    <cellStyle name="40% - Accent4 6 6" xfId="3446"/>
    <cellStyle name="40% - Accent4 6 6 2" xfId="8809"/>
    <cellStyle name="40% - Accent4 6 7" xfId="8798"/>
    <cellStyle name="40% - Accent4 7" xfId="3447"/>
    <cellStyle name="40% - Accent4 7 2" xfId="3448"/>
    <cellStyle name="40% - Accent4 7 2 2" xfId="8811"/>
    <cellStyle name="40% - Accent4 7 3" xfId="3449"/>
    <cellStyle name="40% - Accent4 7 3 2" xfId="8812"/>
    <cellStyle name="40% - Accent4 7 4" xfId="3450"/>
    <cellStyle name="40% - Accent4 7 4 2" xfId="8813"/>
    <cellStyle name="40% - Accent4 7 5" xfId="8810"/>
    <cellStyle name="40% - Accent4 8" xfId="3451"/>
    <cellStyle name="40% - Accent4 8 2" xfId="3452"/>
    <cellStyle name="40% - Accent4 8 2 2" xfId="8815"/>
    <cellStyle name="40% - Accent4 8 3" xfId="3453"/>
    <cellStyle name="40% - Accent4 8 3 2" xfId="8816"/>
    <cellStyle name="40% - Accent4 8 4" xfId="3454"/>
    <cellStyle name="40% - Accent4 8 4 2" xfId="8817"/>
    <cellStyle name="40% - Accent4 8 5" xfId="8814"/>
    <cellStyle name="40% - Accent4 9" xfId="8593"/>
    <cellStyle name="40% - Accent5" xfId="3455" builtinId="47" customBuiltin="1"/>
    <cellStyle name="40% - Accent5 2" xfId="3456"/>
    <cellStyle name="40% - Accent5 2 10" xfId="3457"/>
    <cellStyle name="40% - Accent5 2 10 2" xfId="8820"/>
    <cellStyle name="40% - Accent5 2 11" xfId="3458"/>
    <cellStyle name="40% - Accent5 2 11 2" xfId="8821"/>
    <cellStyle name="40% - Accent5 2 12" xfId="8819"/>
    <cellStyle name="40% - Accent5 2 2" xfId="3459"/>
    <cellStyle name="40% - Accent5 2 2 10" xfId="8822"/>
    <cellStyle name="40% - Accent5 2 2 2" xfId="3460"/>
    <cellStyle name="40% - Accent5 2 2 2 2" xfId="3461"/>
    <cellStyle name="40% - Accent5 2 2 2 2 2" xfId="3462"/>
    <cellStyle name="40% - Accent5 2 2 2 2 2 2" xfId="8825"/>
    <cellStyle name="40% - Accent5 2 2 2 2 3" xfId="3463"/>
    <cellStyle name="40% - Accent5 2 2 2 2 3 2" xfId="8826"/>
    <cellStyle name="40% - Accent5 2 2 2 2 4" xfId="3464"/>
    <cellStyle name="40% - Accent5 2 2 2 2 4 2" xfId="8827"/>
    <cellStyle name="40% - Accent5 2 2 2 2 5" xfId="8824"/>
    <cellStyle name="40% - Accent5 2 2 2 3" xfId="3465"/>
    <cellStyle name="40% - Accent5 2 2 2 3 2" xfId="3466"/>
    <cellStyle name="40% - Accent5 2 2 2 3 2 2" xfId="8829"/>
    <cellStyle name="40% - Accent5 2 2 2 3 3" xfId="3467"/>
    <cellStyle name="40% - Accent5 2 2 2 3 3 2" xfId="8830"/>
    <cellStyle name="40% - Accent5 2 2 2 3 4" xfId="3468"/>
    <cellStyle name="40% - Accent5 2 2 2 3 4 2" xfId="8831"/>
    <cellStyle name="40% - Accent5 2 2 2 3 5" xfId="8828"/>
    <cellStyle name="40% - Accent5 2 2 2 4" xfId="3469"/>
    <cellStyle name="40% - Accent5 2 2 2 4 2" xfId="3470"/>
    <cellStyle name="40% - Accent5 2 2 2 4 2 2" xfId="8833"/>
    <cellStyle name="40% - Accent5 2 2 2 4 3" xfId="3471"/>
    <cellStyle name="40% - Accent5 2 2 2 4 3 2" xfId="8834"/>
    <cellStyle name="40% - Accent5 2 2 2 4 4" xfId="3472"/>
    <cellStyle name="40% - Accent5 2 2 2 4 4 2" xfId="8835"/>
    <cellStyle name="40% - Accent5 2 2 2 4 5" xfId="8832"/>
    <cellStyle name="40% - Accent5 2 2 2 5" xfId="3473"/>
    <cellStyle name="40% - Accent5 2 2 2 5 2" xfId="8836"/>
    <cellStyle name="40% - Accent5 2 2 2 6" xfId="3474"/>
    <cellStyle name="40% - Accent5 2 2 2 6 2" xfId="8837"/>
    <cellStyle name="40% - Accent5 2 2 2 7" xfId="3475"/>
    <cellStyle name="40% - Accent5 2 2 2 7 2" xfId="8838"/>
    <cellStyle name="40% - Accent5 2 2 2 8" xfId="8823"/>
    <cellStyle name="40% - Accent5 2 2 3" xfId="3476"/>
    <cellStyle name="40% - Accent5 2 2 3 2" xfId="3477"/>
    <cellStyle name="40% - Accent5 2 2 3 2 2" xfId="3478"/>
    <cellStyle name="40% - Accent5 2 2 3 2 2 2" xfId="8841"/>
    <cellStyle name="40% - Accent5 2 2 3 2 3" xfId="3479"/>
    <cellStyle name="40% - Accent5 2 2 3 2 3 2" xfId="8842"/>
    <cellStyle name="40% - Accent5 2 2 3 2 4" xfId="3480"/>
    <cellStyle name="40% - Accent5 2 2 3 2 4 2" xfId="8843"/>
    <cellStyle name="40% - Accent5 2 2 3 2 5" xfId="8840"/>
    <cellStyle name="40% - Accent5 2 2 3 3" xfId="3481"/>
    <cellStyle name="40% - Accent5 2 2 3 3 2" xfId="3482"/>
    <cellStyle name="40% - Accent5 2 2 3 3 2 2" xfId="8845"/>
    <cellStyle name="40% - Accent5 2 2 3 3 3" xfId="3483"/>
    <cellStyle name="40% - Accent5 2 2 3 3 3 2" xfId="8846"/>
    <cellStyle name="40% - Accent5 2 2 3 3 4" xfId="3484"/>
    <cellStyle name="40% - Accent5 2 2 3 3 4 2" xfId="8847"/>
    <cellStyle name="40% - Accent5 2 2 3 3 5" xfId="8844"/>
    <cellStyle name="40% - Accent5 2 2 3 4" xfId="3485"/>
    <cellStyle name="40% - Accent5 2 2 3 4 2" xfId="8848"/>
    <cellStyle name="40% - Accent5 2 2 3 5" xfId="3486"/>
    <cellStyle name="40% - Accent5 2 2 3 5 2" xfId="8849"/>
    <cellStyle name="40% - Accent5 2 2 3 6" xfId="3487"/>
    <cellStyle name="40% - Accent5 2 2 3 6 2" xfId="8850"/>
    <cellStyle name="40% - Accent5 2 2 3 7" xfId="8839"/>
    <cellStyle name="40% - Accent5 2 2 4" xfId="3488"/>
    <cellStyle name="40% - Accent5 2 2 4 2" xfId="3489"/>
    <cellStyle name="40% - Accent5 2 2 4 2 2" xfId="8852"/>
    <cellStyle name="40% - Accent5 2 2 4 3" xfId="3490"/>
    <cellStyle name="40% - Accent5 2 2 4 3 2" xfId="8853"/>
    <cellStyle name="40% - Accent5 2 2 4 4" xfId="3491"/>
    <cellStyle name="40% - Accent5 2 2 4 4 2" xfId="8854"/>
    <cellStyle name="40% - Accent5 2 2 4 5" xfId="8851"/>
    <cellStyle name="40% - Accent5 2 2 5" xfId="3492"/>
    <cellStyle name="40% - Accent5 2 2 5 2" xfId="3493"/>
    <cellStyle name="40% - Accent5 2 2 5 2 2" xfId="8856"/>
    <cellStyle name="40% - Accent5 2 2 5 3" xfId="3494"/>
    <cellStyle name="40% - Accent5 2 2 5 3 2" xfId="8857"/>
    <cellStyle name="40% - Accent5 2 2 5 4" xfId="3495"/>
    <cellStyle name="40% - Accent5 2 2 5 4 2" xfId="8858"/>
    <cellStyle name="40% - Accent5 2 2 5 5" xfId="8855"/>
    <cellStyle name="40% - Accent5 2 2 6" xfId="3496"/>
    <cellStyle name="40% - Accent5 2 2 6 2" xfId="3497"/>
    <cellStyle name="40% - Accent5 2 2 6 2 2" xfId="8860"/>
    <cellStyle name="40% - Accent5 2 2 6 3" xfId="3498"/>
    <cellStyle name="40% - Accent5 2 2 6 3 2" xfId="8861"/>
    <cellStyle name="40% - Accent5 2 2 6 4" xfId="3499"/>
    <cellStyle name="40% - Accent5 2 2 6 4 2" xfId="8862"/>
    <cellStyle name="40% - Accent5 2 2 6 5" xfId="8859"/>
    <cellStyle name="40% - Accent5 2 2 7" xfId="3500"/>
    <cellStyle name="40% - Accent5 2 2 7 2" xfId="8863"/>
    <cellStyle name="40% - Accent5 2 2 8" xfId="3501"/>
    <cellStyle name="40% - Accent5 2 2 8 2" xfId="8864"/>
    <cellStyle name="40% - Accent5 2 2 9" xfId="3502"/>
    <cellStyle name="40% - Accent5 2 2 9 2" xfId="8865"/>
    <cellStyle name="40% - Accent5 2 3" xfId="3503"/>
    <cellStyle name="40% - Accent5 2 3 2" xfId="3504"/>
    <cellStyle name="40% - Accent5 2 3 2 2" xfId="3505"/>
    <cellStyle name="40% - Accent5 2 3 2 2 2" xfId="3506"/>
    <cellStyle name="40% - Accent5 2 3 2 2 2 2" xfId="8869"/>
    <cellStyle name="40% - Accent5 2 3 2 2 3" xfId="3507"/>
    <cellStyle name="40% - Accent5 2 3 2 2 3 2" xfId="8870"/>
    <cellStyle name="40% - Accent5 2 3 2 2 4" xfId="3508"/>
    <cellStyle name="40% - Accent5 2 3 2 2 4 2" xfId="8871"/>
    <cellStyle name="40% - Accent5 2 3 2 2 5" xfId="8868"/>
    <cellStyle name="40% - Accent5 2 3 2 3" xfId="3509"/>
    <cellStyle name="40% - Accent5 2 3 2 3 2" xfId="3510"/>
    <cellStyle name="40% - Accent5 2 3 2 3 2 2" xfId="8873"/>
    <cellStyle name="40% - Accent5 2 3 2 3 3" xfId="3511"/>
    <cellStyle name="40% - Accent5 2 3 2 3 3 2" xfId="8874"/>
    <cellStyle name="40% - Accent5 2 3 2 3 4" xfId="3512"/>
    <cellStyle name="40% - Accent5 2 3 2 3 4 2" xfId="8875"/>
    <cellStyle name="40% - Accent5 2 3 2 3 5" xfId="8872"/>
    <cellStyle name="40% - Accent5 2 3 2 4" xfId="3513"/>
    <cellStyle name="40% - Accent5 2 3 2 4 2" xfId="8876"/>
    <cellStyle name="40% - Accent5 2 3 2 5" xfId="3514"/>
    <cellStyle name="40% - Accent5 2 3 2 5 2" xfId="8877"/>
    <cellStyle name="40% - Accent5 2 3 2 6" xfId="3515"/>
    <cellStyle name="40% - Accent5 2 3 2 6 2" xfId="8878"/>
    <cellStyle name="40% - Accent5 2 3 2 7" xfId="8867"/>
    <cellStyle name="40% - Accent5 2 3 3" xfId="3516"/>
    <cellStyle name="40% - Accent5 2 3 3 2" xfId="3517"/>
    <cellStyle name="40% - Accent5 2 3 3 2 2" xfId="8880"/>
    <cellStyle name="40% - Accent5 2 3 3 3" xfId="3518"/>
    <cellStyle name="40% - Accent5 2 3 3 3 2" xfId="8881"/>
    <cellStyle name="40% - Accent5 2 3 3 4" xfId="3519"/>
    <cellStyle name="40% - Accent5 2 3 3 4 2" xfId="8882"/>
    <cellStyle name="40% - Accent5 2 3 3 5" xfId="8879"/>
    <cellStyle name="40% - Accent5 2 3 4" xfId="3520"/>
    <cellStyle name="40% - Accent5 2 3 4 2" xfId="3521"/>
    <cellStyle name="40% - Accent5 2 3 4 2 2" xfId="8884"/>
    <cellStyle name="40% - Accent5 2 3 4 3" xfId="3522"/>
    <cellStyle name="40% - Accent5 2 3 4 3 2" xfId="8885"/>
    <cellStyle name="40% - Accent5 2 3 4 4" xfId="3523"/>
    <cellStyle name="40% - Accent5 2 3 4 4 2" xfId="8886"/>
    <cellStyle name="40% - Accent5 2 3 4 5" xfId="8883"/>
    <cellStyle name="40% - Accent5 2 3 5" xfId="3524"/>
    <cellStyle name="40% - Accent5 2 3 5 2" xfId="3525"/>
    <cellStyle name="40% - Accent5 2 3 5 2 2" xfId="8888"/>
    <cellStyle name="40% - Accent5 2 3 5 3" xfId="3526"/>
    <cellStyle name="40% - Accent5 2 3 5 3 2" xfId="8889"/>
    <cellStyle name="40% - Accent5 2 3 5 4" xfId="3527"/>
    <cellStyle name="40% - Accent5 2 3 5 4 2" xfId="8890"/>
    <cellStyle name="40% - Accent5 2 3 5 5" xfId="8887"/>
    <cellStyle name="40% - Accent5 2 3 6" xfId="3528"/>
    <cellStyle name="40% - Accent5 2 3 6 2" xfId="8891"/>
    <cellStyle name="40% - Accent5 2 3 7" xfId="3529"/>
    <cellStyle name="40% - Accent5 2 3 7 2" xfId="8892"/>
    <cellStyle name="40% - Accent5 2 3 8" xfId="3530"/>
    <cellStyle name="40% - Accent5 2 3 8 2" xfId="8893"/>
    <cellStyle name="40% - Accent5 2 3 9" xfId="8866"/>
    <cellStyle name="40% - Accent5 2 4" xfId="3531"/>
    <cellStyle name="40% - Accent5 2 4 2" xfId="3532"/>
    <cellStyle name="40% - Accent5 2 4 2 2" xfId="3533"/>
    <cellStyle name="40% - Accent5 2 4 2 2 2" xfId="8896"/>
    <cellStyle name="40% - Accent5 2 4 2 3" xfId="3534"/>
    <cellStyle name="40% - Accent5 2 4 2 3 2" xfId="8897"/>
    <cellStyle name="40% - Accent5 2 4 2 4" xfId="3535"/>
    <cellStyle name="40% - Accent5 2 4 2 4 2" xfId="8898"/>
    <cellStyle name="40% - Accent5 2 4 2 5" xfId="8895"/>
    <cellStyle name="40% - Accent5 2 4 3" xfId="3536"/>
    <cellStyle name="40% - Accent5 2 4 3 2" xfId="3537"/>
    <cellStyle name="40% - Accent5 2 4 3 2 2" xfId="8900"/>
    <cellStyle name="40% - Accent5 2 4 3 3" xfId="3538"/>
    <cellStyle name="40% - Accent5 2 4 3 3 2" xfId="8901"/>
    <cellStyle name="40% - Accent5 2 4 3 4" xfId="3539"/>
    <cellStyle name="40% - Accent5 2 4 3 4 2" xfId="8902"/>
    <cellStyle name="40% - Accent5 2 4 3 5" xfId="8899"/>
    <cellStyle name="40% - Accent5 2 4 4" xfId="3540"/>
    <cellStyle name="40% - Accent5 2 4 4 2" xfId="3541"/>
    <cellStyle name="40% - Accent5 2 4 4 2 2" xfId="8904"/>
    <cellStyle name="40% - Accent5 2 4 4 3" xfId="3542"/>
    <cellStyle name="40% - Accent5 2 4 4 3 2" xfId="8905"/>
    <cellStyle name="40% - Accent5 2 4 4 4" xfId="3543"/>
    <cellStyle name="40% - Accent5 2 4 4 4 2" xfId="8906"/>
    <cellStyle name="40% - Accent5 2 4 4 5" xfId="8903"/>
    <cellStyle name="40% - Accent5 2 4 5" xfId="3544"/>
    <cellStyle name="40% - Accent5 2 4 5 2" xfId="8907"/>
    <cellStyle name="40% - Accent5 2 4 6" xfId="3545"/>
    <cellStyle name="40% - Accent5 2 4 6 2" xfId="8908"/>
    <cellStyle name="40% - Accent5 2 4 7" xfId="3546"/>
    <cellStyle name="40% - Accent5 2 4 7 2" xfId="8909"/>
    <cellStyle name="40% - Accent5 2 4 8" xfId="8894"/>
    <cellStyle name="40% - Accent5 2 5" xfId="3547"/>
    <cellStyle name="40% - Accent5 2 5 2" xfId="3548"/>
    <cellStyle name="40% - Accent5 2 5 2 2" xfId="3549"/>
    <cellStyle name="40% - Accent5 2 5 2 2 2" xfId="8912"/>
    <cellStyle name="40% - Accent5 2 5 2 3" xfId="3550"/>
    <cellStyle name="40% - Accent5 2 5 2 3 2" xfId="8913"/>
    <cellStyle name="40% - Accent5 2 5 2 4" xfId="3551"/>
    <cellStyle name="40% - Accent5 2 5 2 4 2" xfId="8914"/>
    <cellStyle name="40% - Accent5 2 5 2 5" xfId="8911"/>
    <cellStyle name="40% - Accent5 2 5 3" xfId="3552"/>
    <cellStyle name="40% - Accent5 2 5 3 2" xfId="3553"/>
    <cellStyle name="40% - Accent5 2 5 3 2 2" xfId="8916"/>
    <cellStyle name="40% - Accent5 2 5 3 3" xfId="3554"/>
    <cellStyle name="40% - Accent5 2 5 3 3 2" xfId="8917"/>
    <cellStyle name="40% - Accent5 2 5 3 4" xfId="3555"/>
    <cellStyle name="40% - Accent5 2 5 3 4 2" xfId="8918"/>
    <cellStyle name="40% - Accent5 2 5 3 5" xfId="8915"/>
    <cellStyle name="40% - Accent5 2 5 4" xfId="3556"/>
    <cellStyle name="40% - Accent5 2 5 4 2" xfId="8919"/>
    <cellStyle name="40% - Accent5 2 5 5" xfId="3557"/>
    <cellStyle name="40% - Accent5 2 5 5 2" xfId="8920"/>
    <cellStyle name="40% - Accent5 2 5 6" xfId="3558"/>
    <cellStyle name="40% - Accent5 2 5 6 2" xfId="8921"/>
    <cellStyle name="40% - Accent5 2 5 7" xfId="8910"/>
    <cellStyle name="40% - Accent5 2 6" xfId="3559"/>
    <cellStyle name="40% - Accent5 2 6 2" xfId="3560"/>
    <cellStyle name="40% - Accent5 2 6 2 2" xfId="8923"/>
    <cellStyle name="40% - Accent5 2 6 3" xfId="3561"/>
    <cellStyle name="40% - Accent5 2 6 3 2" xfId="8924"/>
    <cellStyle name="40% - Accent5 2 6 4" xfId="3562"/>
    <cellStyle name="40% - Accent5 2 6 4 2" xfId="8925"/>
    <cellStyle name="40% - Accent5 2 6 5" xfId="8922"/>
    <cellStyle name="40% - Accent5 2 7" xfId="3563"/>
    <cellStyle name="40% - Accent5 2 7 2" xfId="3564"/>
    <cellStyle name="40% - Accent5 2 7 2 2" xfId="8927"/>
    <cellStyle name="40% - Accent5 2 7 3" xfId="3565"/>
    <cellStyle name="40% - Accent5 2 7 3 2" xfId="8928"/>
    <cellStyle name="40% - Accent5 2 7 4" xfId="3566"/>
    <cellStyle name="40% - Accent5 2 7 4 2" xfId="8929"/>
    <cellStyle name="40% - Accent5 2 7 5" xfId="8926"/>
    <cellStyle name="40% - Accent5 2 8" xfId="3567"/>
    <cellStyle name="40% - Accent5 2 8 2" xfId="3568"/>
    <cellStyle name="40% - Accent5 2 8 2 2" xfId="8931"/>
    <cellStyle name="40% - Accent5 2 8 3" xfId="3569"/>
    <cellStyle name="40% - Accent5 2 8 3 2" xfId="8932"/>
    <cellStyle name="40% - Accent5 2 8 4" xfId="3570"/>
    <cellStyle name="40% - Accent5 2 8 4 2" xfId="8933"/>
    <cellStyle name="40% - Accent5 2 8 5" xfId="8930"/>
    <cellStyle name="40% - Accent5 2 9" xfId="3571"/>
    <cellStyle name="40% - Accent5 2 9 2" xfId="8934"/>
    <cellStyle name="40% - Accent5 3" xfId="3572"/>
    <cellStyle name="40% - Accent5 3 10" xfId="8935"/>
    <cellStyle name="40% - Accent5 3 2" xfId="3573"/>
    <cellStyle name="40% - Accent5 3 2 2" xfId="3574"/>
    <cellStyle name="40% - Accent5 3 2 2 2" xfId="3575"/>
    <cellStyle name="40% - Accent5 3 2 2 2 2" xfId="8938"/>
    <cellStyle name="40% - Accent5 3 2 2 3" xfId="3576"/>
    <cellStyle name="40% - Accent5 3 2 2 3 2" xfId="8939"/>
    <cellStyle name="40% - Accent5 3 2 2 4" xfId="3577"/>
    <cellStyle name="40% - Accent5 3 2 2 4 2" xfId="8940"/>
    <cellStyle name="40% - Accent5 3 2 2 5" xfId="8937"/>
    <cellStyle name="40% - Accent5 3 2 3" xfId="3578"/>
    <cellStyle name="40% - Accent5 3 2 3 2" xfId="3579"/>
    <cellStyle name="40% - Accent5 3 2 3 2 2" xfId="8942"/>
    <cellStyle name="40% - Accent5 3 2 3 3" xfId="3580"/>
    <cellStyle name="40% - Accent5 3 2 3 3 2" xfId="8943"/>
    <cellStyle name="40% - Accent5 3 2 3 4" xfId="3581"/>
    <cellStyle name="40% - Accent5 3 2 3 4 2" xfId="8944"/>
    <cellStyle name="40% - Accent5 3 2 3 5" xfId="8941"/>
    <cellStyle name="40% - Accent5 3 2 4" xfId="3582"/>
    <cellStyle name="40% - Accent5 3 2 4 2" xfId="3583"/>
    <cellStyle name="40% - Accent5 3 2 4 2 2" xfId="8946"/>
    <cellStyle name="40% - Accent5 3 2 4 3" xfId="3584"/>
    <cellStyle name="40% - Accent5 3 2 4 3 2" xfId="8947"/>
    <cellStyle name="40% - Accent5 3 2 4 4" xfId="3585"/>
    <cellStyle name="40% - Accent5 3 2 4 4 2" xfId="8948"/>
    <cellStyle name="40% - Accent5 3 2 4 5" xfId="8945"/>
    <cellStyle name="40% - Accent5 3 2 5" xfId="3586"/>
    <cellStyle name="40% - Accent5 3 2 5 2" xfId="8949"/>
    <cellStyle name="40% - Accent5 3 2 6" xfId="3587"/>
    <cellStyle name="40% - Accent5 3 2 6 2" xfId="8950"/>
    <cellStyle name="40% - Accent5 3 2 7" xfId="3588"/>
    <cellStyle name="40% - Accent5 3 2 7 2" xfId="8951"/>
    <cellStyle name="40% - Accent5 3 2 8" xfId="8936"/>
    <cellStyle name="40% - Accent5 3 3" xfId="3589"/>
    <cellStyle name="40% - Accent5 3 3 2" xfId="3590"/>
    <cellStyle name="40% - Accent5 3 3 2 2" xfId="3591"/>
    <cellStyle name="40% - Accent5 3 3 2 2 2" xfId="8954"/>
    <cellStyle name="40% - Accent5 3 3 2 3" xfId="3592"/>
    <cellStyle name="40% - Accent5 3 3 2 3 2" xfId="8955"/>
    <cellStyle name="40% - Accent5 3 3 2 4" xfId="3593"/>
    <cellStyle name="40% - Accent5 3 3 2 4 2" xfId="8956"/>
    <cellStyle name="40% - Accent5 3 3 2 5" xfId="8953"/>
    <cellStyle name="40% - Accent5 3 3 3" xfId="3594"/>
    <cellStyle name="40% - Accent5 3 3 3 2" xfId="3595"/>
    <cellStyle name="40% - Accent5 3 3 3 2 2" xfId="8958"/>
    <cellStyle name="40% - Accent5 3 3 3 3" xfId="3596"/>
    <cellStyle name="40% - Accent5 3 3 3 3 2" xfId="8959"/>
    <cellStyle name="40% - Accent5 3 3 3 4" xfId="3597"/>
    <cellStyle name="40% - Accent5 3 3 3 4 2" xfId="8960"/>
    <cellStyle name="40% - Accent5 3 3 3 5" xfId="8957"/>
    <cellStyle name="40% - Accent5 3 3 4" xfId="3598"/>
    <cellStyle name="40% - Accent5 3 3 4 2" xfId="8961"/>
    <cellStyle name="40% - Accent5 3 3 5" xfId="3599"/>
    <cellStyle name="40% - Accent5 3 3 5 2" xfId="8962"/>
    <cellStyle name="40% - Accent5 3 3 6" xfId="3600"/>
    <cellStyle name="40% - Accent5 3 3 6 2" xfId="8963"/>
    <cellStyle name="40% - Accent5 3 3 7" xfId="8952"/>
    <cellStyle name="40% - Accent5 3 4" xfId="3601"/>
    <cellStyle name="40% - Accent5 3 4 2" xfId="3602"/>
    <cellStyle name="40% - Accent5 3 4 2 2" xfId="8965"/>
    <cellStyle name="40% - Accent5 3 4 3" xfId="3603"/>
    <cellStyle name="40% - Accent5 3 4 3 2" xfId="8966"/>
    <cellStyle name="40% - Accent5 3 4 4" xfId="3604"/>
    <cellStyle name="40% - Accent5 3 4 4 2" xfId="8967"/>
    <cellStyle name="40% - Accent5 3 4 5" xfId="8964"/>
    <cellStyle name="40% - Accent5 3 5" xfId="3605"/>
    <cellStyle name="40% - Accent5 3 5 2" xfId="3606"/>
    <cellStyle name="40% - Accent5 3 5 2 2" xfId="8969"/>
    <cellStyle name="40% - Accent5 3 5 3" xfId="3607"/>
    <cellStyle name="40% - Accent5 3 5 3 2" xfId="8970"/>
    <cellStyle name="40% - Accent5 3 5 4" xfId="3608"/>
    <cellStyle name="40% - Accent5 3 5 4 2" xfId="8971"/>
    <cellStyle name="40% - Accent5 3 5 5" xfId="8968"/>
    <cellStyle name="40% - Accent5 3 6" xfId="3609"/>
    <cellStyle name="40% - Accent5 3 6 2" xfId="3610"/>
    <cellStyle name="40% - Accent5 3 6 2 2" xfId="8973"/>
    <cellStyle name="40% - Accent5 3 6 3" xfId="3611"/>
    <cellStyle name="40% - Accent5 3 6 3 2" xfId="8974"/>
    <cellStyle name="40% - Accent5 3 6 4" xfId="3612"/>
    <cellStyle name="40% - Accent5 3 6 4 2" xfId="8975"/>
    <cellStyle name="40% - Accent5 3 6 5" xfId="8972"/>
    <cellStyle name="40% - Accent5 3 7" xfId="3613"/>
    <cellStyle name="40% - Accent5 3 7 2" xfId="8976"/>
    <cellStyle name="40% - Accent5 3 8" xfId="3614"/>
    <cellStyle name="40% - Accent5 3 8 2" xfId="8977"/>
    <cellStyle name="40% - Accent5 3 9" xfId="3615"/>
    <cellStyle name="40% - Accent5 3 9 2" xfId="8978"/>
    <cellStyle name="40% - Accent5 4" xfId="3616"/>
    <cellStyle name="40% - Accent5 4 2" xfId="3617"/>
    <cellStyle name="40% - Accent5 4 2 2" xfId="3618"/>
    <cellStyle name="40% - Accent5 4 2 2 2" xfId="3619"/>
    <cellStyle name="40% - Accent5 4 2 2 2 2" xfId="8982"/>
    <cellStyle name="40% - Accent5 4 2 2 3" xfId="3620"/>
    <cellStyle name="40% - Accent5 4 2 2 3 2" xfId="8983"/>
    <cellStyle name="40% - Accent5 4 2 2 4" xfId="3621"/>
    <cellStyle name="40% - Accent5 4 2 2 4 2" xfId="8984"/>
    <cellStyle name="40% - Accent5 4 2 2 5" xfId="8981"/>
    <cellStyle name="40% - Accent5 4 2 3" xfId="3622"/>
    <cellStyle name="40% - Accent5 4 2 3 2" xfId="3623"/>
    <cellStyle name="40% - Accent5 4 2 3 2 2" xfId="8986"/>
    <cellStyle name="40% - Accent5 4 2 3 3" xfId="3624"/>
    <cellStyle name="40% - Accent5 4 2 3 3 2" xfId="8987"/>
    <cellStyle name="40% - Accent5 4 2 3 4" xfId="3625"/>
    <cellStyle name="40% - Accent5 4 2 3 4 2" xfId="8988"/>
    <cellStyle name="40% - Accent5 4 2 3 5" xfId="8985"/>
    <cellStyle name="40% - Accent5 4 2 4" xfId="3626"/>
    <cellStyle name="40% - Accent5 4 2 4 2" xfId="8989"/>
    <cellStyle name="40% - Accent5 4 2 5" xfId="3627"/>
    <cellStyle name="40% - Accent5 4 2 5 2" xfId="8990"/>
    <cellStyle name="40% - Accent5 4 2 6" xfId="3628"/>
    <cellStyle name="40% - Accent5 4 2 6 2" xfId="8991"/>
    <cellStyle name="40% - Accent5 4 2 7" xfId="8980"/>
    <cellStyle name="40% - Accent5 4 3" xfId="3629"/>
    <cellStyle name="40% - Accent5 4 3 2" xfId="3630"/>
    <cellStyle name="40% - Accent5 4 3 2 2" xfId="8993"/>
    <cellStyle name="40% - Accent5 4 3 3" xfId="3631"/>
    <cellStyle name="40% - Accent5 4 3 3 2" xfId="8994"/>
    <cellStyle name="40% - Accent5 4 3 4" xfId="3632"/>
    <cellStyle name="40% - Accent5 4 3 4 2" xfId="8995"/>
    <cellStyle name="40% - Accent5 4 3 5" xfId="8992"/>
    <cellStyle name="40% - Accent5 4 4" xfId="3633"/>
    <cellStyle name="40% - Accent5 4 4 2" xfId="3634"/>
    <cellStyle name="40% - Accent5 4 4 2 2" xfId="8997"/>
    <cellStyle name="40% - Accent5 4 4 3" xfId="3635"/>
    <cellStyle name="40% - Accent5 4 4 3 2" xfId="8998"/>
    <cellStyle name="40% - Accent5 4 4 4" xfId="3636"/>
    <cellStyle name="40% - Accent5 4 4 4 2" xfId="8999"/>
    <cellStyle name="40% - Accent5 4 4 5" xfId="8996"/>
    <cellStyle name="40% - Accent5 4 5" xfId="3637"/>
    <cellStyle name="40% - Accent5 4 5 2" xfId="3638"/>
    <cellStyle name="40% - Accent5 4 5 2 2" xfId="9001"/>
    <cellStyle name="40% - Accent5 4 5 3" xfId="3639"/>
    <cellStyle name="40% - Accent5 4 5 3 2" xfId="9002"/>
    <cellStyle name="40% - Accent5 4 5 4" xfId="3640"/>
    <cellStyle name="40% - Accent5 4 5 4 2" xfId="9003"/>
    <cellStyle name="40% - Accent5 4 5 5" xfId="9000"/>
    <cellStyle name="40% - Accent5 4 6" xfId="3641"/>
    <cellStyle name="40% - Accent5 4 6 2" xfId="9004"/>
    <cellStyle name="40% - Accent5 4 7" xfId="3642"/>
    <cellStyle name="40% - Accent5 4 7 2" xfId="9005"/>
    <cellStyle name="40% - Accent5 4 8" xfId="3643"/>
    <cellStyle name="40% - Accent5 4 8 2" xfId="9006"/>
    <cellStyle name="40% - Accent5 4 9" xfId="8979"/>
    <cellStyle name="40% - Accent5 5" xfId="3644"/>
    <cellStyle name="40% - Accent5 5 2" xfId="3645"/>
    <cellStyle name="40% - Accent5 5 2 2" xfId="3646"/>
    <cellStyle name="40% - Accent5 5 2 2 2" xfId="9009"/>
    <cellStyle name="40% - Accent5 5 2 3" xfId="3647"/>
    <cellStyle name="40% - Accent5 5 2 3 2" xfId="9010"/>
    <cellStyle name="40% - Accent5 5 2 4" xfId="3648"/>
    <cellStyle name="40% - Accent5 5 2 4 2" xfId="9011"/>
    <cellStyle name="40% - Accent5 5 2 5" xfId="9008"/>
    <cellStyle name="40% - Accent5 5 3" xfId="3649"/>
    <cellStyle name="40% - Accent5 5 3 2" xfId="3650"/>
    <cellStyle name="40% - Accent5 5 3 2 2" xfId="9013"/>
    <cellStyle name="40% - Accent5 5 3 3" xfId="3651"/>
    <cellStyle name="40% - Accent5 5 3 3 2" xfId="9014"/>
    <cellStyle name="40% - Accent5 5 3 4" xfId="3652"/>
    <cellStyle name="40% - Accent5 5 3 4 2" xfId="9015"/>
    <cellStyle name="40% - Accent5 5 3 5" xfId="9012"/>
    <cellStyle name="40% - Accent5 5 4" xfId="3653"/>
    <cellStyle name="40% - Accent5 5 4 2" xfId="3654"/>
    <cellStyle name="40% - Accent5 5 4 2 2" xfId="9017"/>
    <cellStyle name="40% - Accent5 5 4 3" xfId="3655"/>
    <cellStyle name="40% - Accent5 5 4 3 2" xfId="9018"/>
    <cellStyle name="40% - Accent5 5 4 4" xfId="3656"/>
    <cellStyle name="40% - Accent5 5 4 4 2" xfId="9019"/>
    <cellStyle name="40% - Accent5 5 4 5" xfId="9016"/>
    <cellStyle name="40% - Accent5 5 5" xfId="3657"/>
    <cellStyle name="40% - Accent5 5 5 2" xfId="9020"/>
    <cellStyle name="40% - Accent5 5 6" xfId="3658"/>
    <cellStyle name="40% - Accent5 5 6 2" xfId="9021"/>
    <cellStyle name="40% - Accent5 5 7" xfId="3659"/>
    <cellStyle name="40% - Accent5 5 7 2" xfId="9022"/>
    <cellStyle name="40% - Accent5 5 8" xfId="9007"/>
    <cellStyle name="40% - Accent5 6" xfId="3660"/>
    <cellStyle name="40% - Accent5 6 2" xfId="3661"/>
    <cellStyle name="40% - Accent5 6 2 2" xfId="3662"/>
    <cellStyle name="40% - Accent5 6 2 2 2" xfId="9025"/>
    <cellStyle name="40% - Accent5 6 2 3" xfId="3663"/>
    <cellStyle name="40% - Accent5 6 2 3 2" xfId="9026"/>
    <cellStyle name="40% - Accent5 6 2 4" xfId="3664"/>
    <cellStyle name="40% - Accent5 6 2 4 2" xfId="9027"/>
    <cellStyle name="40% - Accent5 6 2 5" xfId="9024"/>
    <cellStyle name="40% - Accent5 6 3" xfId="3665"/>
    <cellStyle name="40% - Accent5 6 3 2" xfId="3666"/>
    <cellStyle name="40% - Accent5 6 3 2 2" xfId="9029"/>
    <cellStyle name="40% - Accent5 6 3 3" xfId="3667"/>
    <cellStyle name="40% - Accent5 6 3 3 2" xfId="9030"/>
    <cellStyle name="40% - Accent5 6 3 4" xfId="3668"/>
    <cellStyle name="40% - Accent5 6 3 4 2" xfId="9031"/>
    <cellStyle name="40% - Accent5 6 3 5" xfId="9028"/>
    <cellStyle name="40% - Accent5 6 4" xfId="3669"/>
    <cellStyle name="40% - Accent5 6 4 2" xfId="9032"/>
    <cellStyle name="40% - Accent5 6 5" xfId="3670"/>
    <cellStyle name="40% - Accent5 6 5 2" xfId="9033"/>
    <cellStyle name="40% - Accent5 6 6" xfId="3671"/>
    <cellStyle name="40% - Accent5 6 6 2" xfId="9034"/>
    <cellStyle name="40% - Accent5 6 7" xfId="9023"/>
    <cellStyle name="40% - Accent5 7" xfId="3672"/>
    <cellStyle name="40% - Accent5 7 2" xfId="3673"/>
    <cellStyle name="40% - Accent5 7 2 2" xfId="9036"/>
    <cellStyle name="40% - Accent5 7 3" xfId="3674"/>
    <cellStyle name="40% - Accent5 7 3 2" xfId="9037"/>
    <cellStyle name="40% - Accent5 7 4" xfId="3675"/>
    <cellStyle name="40% - Accent5 7 4 2" xfId="9038"/>
    <cellStyle name="40% - Accent5 7 5" xfId="9035"/>
    <cellStyle name="40% - Accent5 8" xfId="3676"/>
    <cellStyle name="40% - Accent5 8 2" xfId="3677"/>
    <cellStyle name="40% - Accent5 8 2 2" xfId="9040"/>
    <cellStyle name="40% - Accent5 8 3" xfId="3678"/>
    <cellStyle name="40% - Accent5 8 3 2" xfId="9041"/>
    <cellStyle name="40% - Accent5 8 4" xfId="3679"/>
    <cellStyle name="40% - Accent5 8 4 2" xfId="9042"/>
    <cellStyle name="40% - Accent5 8 5" xfId="9039"/>
    <cellStyle name="40% - Accent5 9" xfId="8818"/>
    <cellStyle name="40% - Accent6" xfId="3680" builtinId="51" customBuiltin="1"/>
    <cellStyle name="40% - Accent6 2" xfId="3681"/>
    <cellStyle name="40% - Accent6 2 10" xfId="3682"/>
    <cellStyle name="40% - Accent6 2 10 2" xfId="9045"/>
    <cellStyle name="40% - Accent6 2 11" xfId="3683"/>
    <cellStyle name="40% - Accent6 2 11 2" xfId="9046"/>
    <cellStyle name="40% - Accent6 2 12" xfId="9044"/>
    <cellStyle name="40% - Accent6 2 2" xfId="3684"/>
    <cellStyle name="40% - Accent6 2 2 10" xfId="9047"/>
    <cellStyle name="40% - Accent6 2 2 2" xfId="3685"/>
    <cellStyle name="40% - Accent6 2 2 2 2" xfId="3686"/>
    <cellStyle name="40% - Accent6 2 2 2 2 2" xfId="3687"/>
    <cellStyle name="40% - Accent6 2 2 2 2 2 2" xfId="9050"/>
    <cellStyle name="40% - Accent6 2 2 2 2 3" xfId="3688"/>
    <cellStyle name="40% - Accent6 2 2 2 2 3 2" xfId="9051"/>
    <cellStyle name="40% - Accent6 2 2 2 2 4" xfId="3689"/>
    <cellStyle name="40% - Accent6 2 2 2 2 4 2" xfId="9052"/>
    <cellStyle name="40% - Accent6 2 2 2 2 5" xfId="9049"/>
    <cellStyle name="40% - Accent6 2 2 2 3" xfId="3690"/>
    <cellStyle name="40% - Accent6 2 2 2 3 2" xfId="3691"/>
    <cellStyle name="40% - Accent6 2 2 2 3 2 2" xfId="9054"/>
    <cellStyle name="40% - Accent6 2 2 2 3 3" xfId="3692"/>
    <cellStyle name="40% - Accent6 2 2 2 3 3 2" xfId="9055"/>
    <cellStyle name="40% - Accent6 2 2 2 3 4" xfId="3693"/>
    <cellStyle name="40% - Accent6 2 2 2 3 4 2" xfId="9056"/>
    <cellStyle name="40% - Accent6 2 2 2 3 5" xfId="9053"/>
    <cellStyle name="40% - Accent6 2 2 2 4" xfId="3694"/>
    <cellStyle name="40% - Accent6 2 2 2 4 2" xfId="3695"/>
    <cellStyle name="40% - Accent6 2 2 2 4 2 2" xfId="9058"/>
    <cellStyle name="40% - Accent6 2 2 2 4 3" xfId="3696"/>
    <cellStyle name="40% - Accent6 2 2 2 4 3 2" xfId="9059"/>
    <cellStyle name="40% - Accent6 2 2 2 4 4" xfId="3697"/>
    <cellStyle name="40% - Accent6 2 2 2 4 4 2" xfId="9060"/>
    <cellStyle name="40% - Accent6 2 2 2 4 5" xfId="9057"/>
    <cellStyle name="40% - Accent6 2 2 2 5" xfId="3698"/>
    <cellStyle name="40% - Accent6 2 2 2 5 2" xfId="9061"/>
    <cellStyle name="40% - Accent6 2 2 2 6" xfId="3699"/>
    <cellStyle name="40% - Accent6 2 2 2 6 2" xfId="9062"/>
    <cellStyle name="40% - Accent6 2 2 2 7" xfId="3700"/>
    <cellStyle name="40% - Accent6 2 2 2 7 2" xfId="9063"/>
    <cellStyle name="40% - Accent6 2 2 2 8" xfId="9048"/>
    <cellStyle name="40% - Accent6 2 2 3" xfId="3701"/>
    <cellStyle name="40% - Accent6 2 2 3 2" xfId="3702"/>
    <cellStyle name="40% - Accent6 2 2 3 2 2" xfId="3703"/>
    <cellStyle name="40% - Accent6 2 2 3 2 2 2" xfId="9066"/>
    <cellStyle name="40% - Accent6 2 2 3 2 3" xfId="3704"/>
    <cellStyle name="40% - Accent6 2 2 3 2 3 2" xfId="9067"/>
    <cellStyle name="40% - Accent6 2 2 3 2 4" xfId="3705"/>
    <cellStyle name="40% - Accent6 2 2 3 2 4 2" xfId="9068"/>
    <cellStyle name="40% - Accent6 2 2 3 2 5" xfId="9065"/>
    <cellStyle name="40% - Accent6 2 2 3 3" xfId="3706"/>
    <cellStyle name="40% - Accent6 2 2 3 3 2" xfId="3707"/>
    <cellStyle name="40% - Accent6 2 2 3 3 2 2" xfId="9070"/>
    <cellStyle name="40% - Accent6 2 2 3 3 3" xfId="3708"/>
    <cellStyle name="40% - Accent6 2 2 3 3 3 2" xfId="9071"/>
    <cellStyle name="40% - Accent6 2 2 3 3 4" xfId="3709"/>
    <cellStyle name="40% - Accent6 2 2 3 3 4 2" xfId="9072"/>
    <cellStyle name="40% - Accent6 2 2 3 3 5" xfId="9069"/>
    <cellStyle name="40% - Accent6 2 2 3 4" xfId="3710"/>
    <cellStyle name="40% - Accent6 2 2 3 4 2" xfId="9073"/>
    <cellStyle name="40% - Accent6 2 2 3 5" xfId="3711"/>
    <cellStyle name="40% - Accent6 2 2 3 5 2" xfId="9074"/>
    <cellStyle name="40% - Accent6 2 2 3 6" xfId="3712"/>
    <cellStyle name="40% - Accent6 2 2 3 6 2" xfId="9075"/>
    <cellStyle name="40% - Accent6 2 2 3 7" xfId="9064"/>
    <cellStyle name="40% - Accent6 2 2 4" xfId="3713"/>
    <cellStyle name="40% - Accent6 2 2 4 2" xfId="3714"/>
    <cellStyle name="40% - Accent6 2 2 4 2 2" xfId="9077"/>
    <cellStyle name="40% - Accent6 2 2 4 3" xfId="3715"/>
    <cellStyle name="40% - Accent6 2 2 4 3 2" xfId="9078"/>
    <cellStyle name="40% - Accent6 2 2 4 4" xfId="3716"/>
    <cellStyle name="40% - Accent6 2 2 4 4 2" xfId="9079"/>
    <cellStyle name="40% - Accent6 2 2 4 5" xfId="9076"/>
    <cellStyle name="40% - Accent6 2 2 5" xfId="3717"/>
    <cellStyle name="40% - Accent6 2 2 5 2" xfId="3718"/>
    <cellStyle name="40% - Accent6 2 2 5 2 2" xfId="9081"/>
    <cellStyle name="40% - Accent6 2 2 5 3" xfId="3719"/>
    <cellStyle name="40% - Accent6 2 2 5 3 2" xfId="9082"/>
    <cellStyle name="40% - Accent6 2 2 5 4" xfId="3720"/>
    <cellStyle name="40% - Accent6 2 2 5 4 2" xfId="9083"/>
    <cellStyle name="40% - Accent6 2 2 5 5" xfId="9080"/>
    <cellStyle name="40% - Accent6 2 2 6" xfId="3721"/>
    <cellStyle name="40% - Accent6 2 2 6 2" xfId="3722"/>
    <cellStyle name="40% - Accent6 2 2 6 2 2" xfId="9085"/>
    <cellStyle name="40% - Accent6 2 2 6 3" xfId="3723"/>
    <cellStyle name="40% - Accent6 2 2 6 3 2" xfId="9086"/>
    <cellStyle name="40% - Accent6 2 2 6 4" xfId="3724"/>
    <cellStyle name="40% - Accent6 2 2 6 4 2" xfId="9087"/>
    <cellStyle name="40% - Accent6 2 2 6 5" xfId="9084"/>
    <cellStyle name="40% - Accent6 2 2 7" xfId="3725"/>
    <cellStyle name="40% - Accent6 2 2 7 2" xfId="9088"/>
    <cellStyle name="40% - Accent6 2 2 8" xfId="3726"/>
    <cellStyle name="40% - Accent6 2 2 8 2" xfId="9089"/>
    <cellStyle name="40% - Accent6 2 2 9" xfId="3727"/>
    <cellStyle name="40% - Accent6 2 2 9 2" xfId="9090"/>
    <cellStyle name="40% - Accent6 2 3" xfId="3728"/>
    <cellStyle name="40% - Accent6 2 3 2" xfId="3729"/>
    <cellStyle name="40% - Accent6 2 3 2 2" xfId="3730"/>
    <cellStyle name="40% - Accent6 2 3 2 2 2" xfId="3731"/>
    <cellStyle name="40% - Accent6 2 3 2 2 2 2" xfId="9094"/>
    <cellStyle name="40% - Accent6 2 3 2 2 3" xfId="3732"/>
    <cellStyle name="40% - Accent6 2 3 2 2 3 2" xfId="9095"/>
    <cellStyle name="40% - Accent6 2 3 2 2 4" xfId="3733"/>
    <cellStyle name="40% - Accent6 2 3 2 2 4 2" xfId="9096"/>
    <cellStyle name="40% - Accent6 2 3 2 2 5" xfId="9093"/>
    <cellStyle name="40% - Accent6 2 3 2 3" xfId="3734"/>
    <cellStyle name="40% - Accent6 2 3 2 3 2" xfId="3735"/>
    <cellStyle name="40% - Accent6 2 3 2 3 2 2" xfId="9098"/>
    <cellStyle name="40% - Accent6 2 3 2 3 3" xfId="3736"/>
    <cellStyle name="40% - Accent6 2 3 2 3 3 2" xfId="9099"/>
    <cellStyle name="40% - Accent6 2 3 2 3 4" xfId="3737"/>
    <cellStyle name="40% - Accent6 2 3 2 3 4 2" xfId="9100"/>
    <cellStyle name="40% - Accent6 2 3 2 3 5" xfId="9097"/>
    <cellStyle name="40% - Accent6 2 3 2 4" xfId="3738"/>
    <cellStyle name="40% - Accent6 2 3 2 4 2" xfId="9101"/>
    <cellStyle name="40% - Accent6 2 3 2 5" xfId="3739"/>
    <cellStyle name="40% - Accent6 2 3 2 5 2" xfId="9102"/>
    <cellStyle name="40% - Accent6 2 3 2 6" xfId="3740"/>
    <cellStyle name="40% - Accent6 2 3 2 6 2" xfId="9103"/>
    <cellStyle name="40% - Accent6 2 3 2 7" xfId="9092"/>
    <cellStyle name="40% - Accent6 2 3 3" xfId="3741"/>
    <cellStyle name="40% - Accent6 2 3 3 2" xfId="3742"/>
    <cellStyle name="40% - Accent6 2 3 3 2 2" xfId="9105"/>
    <cellStyle name="40% - Accent6 2 3 3 3" xfId="3743"/>
    <cellStyle name="40% - Accent6 2 3 3 3 2" xfId="9106"/>
    <cellStyle name="40% - Accent6 2 3 3 4" xfId="3744"/>
    <cellStyle name="40% - Accent6 2 3 3 4 2" xfId="9107"/>
    <cellStyle name="40% - Accent6 2 3 3 5" xfId="9104"/>
    <cellStyle name="40% - Accent6 2 3 4" xfId="3745"/>
    <cellStyle name="40% - Accent6 2 3 4 2" xfId="3746"/>
    <cellStyle name="40% - Accent6 2 3 4 2 2" xfId="9109"/>
    <cellStyle name="40% - Accent6 2 3 4 3" xfId="3747"/>
    <cellStyle name="40% - Accent6 2 3 4 3 2" xfId="9110"/>
    <cellStyle name="40% - Accent6 2 3 4 4" xfId="3748"/>
    <cellStyle name="40% - Accent6 2 3 4 4 2" xfId="9111"/>
    <cellStyle name="40% - Accent6 2 3 4 5" xfId="9108"/>
    <cellStyle name="40% - Accent6 2 3 5" xfId="3749"/>
    <cellStyle name="40% - Accent6 2 3 5 2" xfId="3750"/>
    <cellStyle name="40% - Accent6 2 3 5 2 2" xfId="9113"/>
    <cellStyle name="40% - Accent6 2 3 5 3" xfId="3751"/>
    <cellStyle name="40% - Accent6 2 3 5 3 2" xfId="9114"/>
    <cellStyle name="40% - Accent6 2 3 5 4" xfId="3752"/>
    <cellStyle name="40% - Accent6 2 3 5 4 2" xfId="9115"/>
    <cellStyle name="40% - Accent6 2 3 5 5" xfId="9112"/>
    <cellStyle name="40% - Accent6 2 3 6" xfId="3753"/>
    <cellStyle name="40% - Accent6 2 3 6 2" xfId="9116"/>
    <cellStyle name="40% - Accent6 2 3 7" xfId="3754"/>
    <cellStyle name="40% - Accent6 2 3 7 2" xfId="9117"/>
    <cellStyle name="40% - Accent6 2 3 8" xfId="3755"/>
    <cellStyle name="40% - Accent6 2 3 8 2" xfId="9118"/>
    <cellStyle name="40% - Accent6 2 3 9" xfId="9091"/>
    <cellStyle name="40% - Accent6 2 4" xfId="3756"/>
    <cellStyle name="40% - Accent6 2 4 2" xfId="3757"/>
    <cellStyle name="40% - Accent6 2 4 2 2" xfId="3758"/>
    <cellStyle name="40% - Accent6 2 4 2 2 2" xfId="9121"/>
    <cellStyle name="40% - Accent6 2 4 2 3" xfId="3759"/>
    <cellStyle name="40% - Accent6 2 4 2 3 2" xfId="9122"/>
    <cellStyle name="40% - Accent6 2 4 2 4" xfId="3760"/>
    <cellStyle name="40% - Accent6 2 4 2 4 2" xfId="9123"/>
    <cellStyle name="40% - Accent6 2 4 2 5" xfId="9120"/>
    <cellStyle name="40% - Accent6 2 4 3" xfId="3761"/>
    <cellStyle name="40% - Accent6 2 4 3 2" xfId="3762"/>
    <cellStyle name="40% - Accent6 2 4 3 2 2" xfId="9125"/>
    <cellStyle name="40% - Accent6 2 4 3 3" xfId="3763"/>
    <cellStyle name="40% - Accent6 2 4 3 3 2" xfId="9126"/>
    <cellStyle name="40% - Accent6 2 4 3 4" xfId="3764"/>
    <cellStyle name="40% - Accent6 2 4 3 4 2" xfId="9127"/>
    <cellStyle name="40% - Accent6 2 4 3 5" xfId="9124"/>
    <cellStyle name="40% - Accent6 2 4 4" xfId="3765"/>
    <cellStyle name="40% - Accent6 2 4 4 2" xfId="3766"/>
    <cellStyle name="40% - Accent6 2 4 4 2 2" xfId="9129"/>
    <cellStyle name="40% - Accent6 2 4 4 3" xfId="3767"/>
    <cellStyle name="40% - Accent6 2 4 4 3 2" xfId="9130"/>
    <cellStyle name="40% - Accent6 2 4 4 4" xfId="3768"/>
    <cellStyle name="40% - Accent6 2 4 4 4 2" xfId="9131"/>
    <cellStyle name="40% - Accent6 2 4 4 5" xfId="9128"/>
    <cellStyle name="40% - Accent6 2 4 5" xfId="3769"/>
    <cellStyle name="40% - Accent6 2 4 5 2" xfId="9132"/>
    <cellStyle name="40% - Accent6 2 4 6" xfId="3770"/>
    <cellStyle name="40% - Accent6 2 4 6 2" xfId="9133"/>
    <cellStyle name="40% - Accent6 2 4 7" xfId="3771"/>
    <cellStyle name="40% - Accent6 2 4 7 2" xfId="9134"/>
    <cellStyle name="40% - Accent6 2 4 8" xfId="9119"/>
    <cellStyle name="40% - Accent6 2 5" xfId="3772"/>
    <cellStyle name="40% - Accent6 2 5 2" xfId="3773"/>
    <cellStyle name="40% - Accent6 2 5 2 2" xfId="3774"/>
    <cellStyle name="40% - Accent6 2 5 2 2 2" xfId="9137"/>
    <cellStyle name="40% - Accent6 2 5 2 3" xfId="3775"/>
    <cellStyle name="40% - Accent6 2 5 2 3 2" xfId="9138"/>
    <cellStyle name="40% - Accent6 2 5 2 4" xfId="3776"/>
    <cellStyle name="40% - Accent6 2 5 2 4 2" xfId="9139"/>
    <cellStyle name="40% - Accent6 2 5 2 5" xfId="9136"/>
    <cellStyle name="40% - Accent6 2 5 3" xfId="3777"/>
    <cellStyle name="40% - Accent6 2 5 3 2" xfId="3778"/>
    <cellStyle name="40% - Accent6 2 5 3 2 2" xfId="9141"/>
    <cellStyle name="40% - Accent6 2 5 3 3" xfId="3779"/>
    <cellStyle name="40% - Accent6 2 5 3 3 2" xfId="9142"/>
    <cellStyle name="40% - Accent6 2 5 3 4" xfId="3780"/>
    <cellStyle name="40% - Accent6 2 5 3 4 2" xfId="9143"/>
    <cellStyle name="40% - Accent6 2 5 3 5" xfId="9140"/>
    <cellStyle name="40% - Accent6 2 5 4" xfId="3781"/>
    <cellStyle name="40% - Accent6 2 5 4 2" xfId="9144"/>
    <cellStyle name="40% - Accent6 2 5 5" xfId="3782"/>
    <cellStyle name="40% - Accent6 2 5 5 2" xfId="9145"/>
    <cellStyle name="40% - Accent6 2 5 6" xfId="3783"/>
    <cellStyle name="40% - Accent6 2 5 6 2" xfId="9146"/>
    <cellStyle name="40% - Accent6 2 5 7" xfId="9135"/>
    <cellStyle name="40% - Accent6 2 6" xfId="3784"/>
    <cellStyle name="40% - Accent6 2 6 2" xfId="3785"/>
    <cellStyle name="40% - Accent6 2 6 2 2" xfId="9148"/>
    <cellStyle name="40% - Accent6 2 6 3" xfId="3786"/>
    <cellStyle name="40% - Accent6 2 6 3 2" xfId="9149"/>
    <cellStyle name="40% - Accent6 2 6 4" xfId="3787"/>
    <cellStyle name="40% - Accent6 2 6 4 2" xfId="9150"/>
    <cellStyle name="40% - Accent6 2 6 5" xfId="9147"/>
    <cellStyle name="40% - Accent6 2 7" xfId="3788"/>
    <cellStyle name="40% - Accent6 2 7 2" xfId="3789"/>
    <cellStyle name="40% - Accent6 2 7 2 2" xfId="9152"/>
    <cellStyle name="40% - Accent6 2 7 3" xfId="3790"/>
    <cellStyle name="40% - Accent6 2 7 3 2" xfId="9153"/>
    <cellStyle name="40% - Accent6 2 7 4" xfId="3791"/>
    <cellStyle name="40% - Accent6 2 7 4 2" xfId="9154"/>
    <cellStyle name="40% - Accent6 2 7 5" xfId="9151"/>
    <cellStyle name="40% - Accent6 2 8" xfId="3792"/>
    <cellStyle name="40% - Accent6 2 8 2" xfId="3793"/>
    <cellStyle name="40% - Accent6 2 8 2 2" xfId="9156"/>
    <cellStyle name="40% - Accent6 2 8 3" xfId="3794"/>
    <cellStyle name="40% - Accent6 2 8 3 2" xfId="9157"/>
    <cellStyle name="40% - Accent6 2 8 4" xfId="3795"/>
    <cellStyle name="40% - Accent6 2 8 4 2" xfId="9158"/>
    <cellStyle name="40% - Accent6 2 8 5" xfId="9155"/>
    <cellStyle name="40% - Accent6 2 9" xfId="3796"/>
    <cellStyle name="40% - Accent6 2 9 2" xfId="9159"/>
    <cellStyle name="40% - Accent6 3" xfId="3797"/>
    <cellStyle name="40% - Accent6 3 10" xfId="9160"/>
    <cellStyle name="40% - Accent6 3 2" xfId="3798"/>
    <cellStyle name="40% - Accent6 3 2 2" xfId="3799"/>
    <cellStyle name="40% - Accent6 3 2 2 2" xfId="3800"/>
    <cellStyle name="40% - Accent6 3 2 2 2 2" xfId="9163"/>
    <cellStyle name="40% - Accent6 3 2 2 3" xfId="3801"/>
    <cellStyle name="40% - Accent6 3 2 2 3 2" xfId="9164"/>
    <cellStyle name="40% - Accent6 3 2 2 4" xfId="3802"/>
    <cellStyle name="40% - Accent6 3 2 2 4 2" xfId="9165"/>
    <cellStyle name="40% - Accent6 3 2 2 5" xfId="9162"/>
    <cellStyle name="40% - Accent6 3 2 3" xfId="3803"/>
    <cellStyle name="40% - Accent6 3 2 3 2" xfId="3804"/>
    <cellStyle name="40% - Accent6 3 2 3 2 2" xfId="9167"/>
    <cellStyle name="40% - Accent6 3 2 3 3" xfId="3805"/>
    <cellStyle name="40% - Accent6 3 2 3 3 2" xfId="9168"/>
    <cellStyle name="40% - Accent6 3 2 3 4" xfId="3806"/>
    <cellStyle name="40% - Accent6 3 2 3 4 2" xfId="9169"/>
    <cellStyle name="40% - Accent6 3 2 3 5" xfId="9166"/>
    <cellStyle name="40% - Accent6 3 2 4" xfId="3807"/>
    <cellStyle name="40% - Accent6 3 2 4 2" xfId="3808"/>
    <cellStyle name="40% - Accent6 3 2 4 2 2" xfId="9171"/>
    <cellStyle name="40% - Accent6 3 2 4 3" xfId="3809"/>
    <cellStyle name="40% - Accent6 3 2 4 3 2" xfId="9172"/>
    <cellStyle name="40% - Accent6 3 2 4 4" xfId="3810"/>
    <cellStyle name="40% - Accent6 3 2 4 4 2" xfId="9173"/>
    <cellStyle name="40% - Accent6 3 2 4 5" xfId="9170"/>
    <cellStyle name="40% - Accent6 3 2 5" xfId="3811"/>
    <cellStyle name="40% - Accent6 3 2 5 2" xfId="9174"/>
    <cellStyle name="40% - Accent6 3 2 6" xfId="3812"/>
    <cellStyle name="40% - Accent6 3 2 6 2" xfId="9175"/>
    <cellStyle name="40% - Accent6 3 2 7" xfId="3813"/>
    <cellStyle name="40% - Accent6 3 2 7 2" xfId="9176"/>
    <cellStyle name="40% - Accent6 3 2 8" xfId="9161"/>
    <cellStyle name="40% - Accent6 3 3" xfId="3814"/>
    <cellStyle name="40% - Accent6 3 3 2" xfId="3815"/>
    <cellStyle name="40% - Accent6 3 3 2 2" xfId="3816"/>
    <cellStyle name="40% - Accent6 3 3 2 2 2" xfId="9179"/>
    <cellStyle name="40% - Accent6 3 3 2 3" xfId="3817"/>
    <cellStyle name="40% - Accent6 3 3 2 3 2" xfId="9180"/>
    <cellStyle name="40% - Accent6 3 3 2 4" xfId="3818"/>
    <cellStyle name="40% - Accent6 3 3 2 4 2" xfId="9181"/>
    <cellStyle name="40% - Accent6 3 3 2 5" xfId="9178"/>
    <cellStyle name="40% - Accent6 3 3 3" xfId="3819"/>
    <cellStyle name="40% - Accent6 3 3 3 2" xfId="3820"/>
    <cellStyle name="40% - Accent6 3 3 3 2 2" xfId="9183"/>
    <cellStyle name="40% - Accent6 3 3 3 3" xfId="3821"/>
    <cellStyle name="40% - Accent6 3 3 3 3 2" xfId="9184"/>
    <cellStyle name="40% - Accent6 3 3 3 4" xfId="3822"/>
    <cellStyle name="40% - Accent6 3 3 3 4 2" xfId="9185"/>
    <cellStyle name="40% - Accent6 3 3 3 5" xfId="9182"/>
    <cellStyle name="40% - Accent6 3 3 4" xfId="3823"/>
    <cellStyle name="40% - Accent6 3 3 4 2" xfId="9186"/>
    <cellStyle name="40% - Accent6 3 3 5" xfId="3824"/>
    <cellStyle name="40% - Accent6 3 3 5 2" xfId="9187"/>
    <cellStyle name="40% - Accent6 3 3 6" xfId="3825"/>
    <cellStyle name="40% - Accent6 3 3 6 2" xfId="9188"/>
    <cellStyle name="40% - Accent6 3 3 7" xfId="9177"/>
    <cellStyle name="40% - Accent6 3 4" xfId="3826"/>
    <cellStyle name="40% - Accent6 3 4 2" xfId="3827"/>
    <cellStyle name="40% - Accent6 3 4 2 2" xfId="9190"/>
    <cellStyle name="40% - Accent6 3 4 3" xfId="3828"/>
    <cellStyle name="40% - Accent6 3 4 3 2" xfId="9191"/>
    <cellStyle name="40% - Accent6 3 4 4" xfId="3829"/>
    <cellStyle name="40% - Accent6 3 4 4 2" xfId="9192"/>
    <cellStyle name="40% - Accent6 3 4 5" xfId="9189"/>
    <cellStyle name="40% - Accent6 3 5" xfId="3830"/>
    <cellStyle name="40% - Accent6 3 5 2" xfId="3831"/>
    <cellStyle name="40% - Accent6 3 5 2 2" xfId="9194"/>
    <cellStyle name="40% - Accent6 3 5 3" xfId="3832"/>
    <cellStyle name="40% - Accent6 3 5 3 2" xfId="9195"/>
    <cellStyle name="40% - Accent6 3 5 4" xfId="3833"/>
    <cellStyle name="40% - Accent6 3 5 4 2" xfId="9196"/>
    <cellStyle name="40% - Accent6 3 5 5" xfId="9193"/>
    <cellStyle name="40% - Accent6 3 6" xfId="3834"/>
    <cellStyle name="40% - Accent6 3 6 2" xfId="3835"/>
    <cellStyle name="40% - Accent6 3 6 2 2" xfId="9198"/>
    <cellStyle name="40% - Accent6 3 6 3" xfId="3836"/>
    <cellStyle name="40% - Accent6 3 6 3 2" xfId="9199"/>
    <cellStyle name="40% - Accent6 3 6 4" xfId="3837"/>
    <cellStyle name="40% - Accent6 3 6 4 2" xfId="9200"/>
    <cellStyle name="40% - Accent6 3 6 5" xfId="9197"/>
    <cellStyle name="40% - Accent6 3 7" xfId="3838"/>
    <cellStyle name="40% - Accent6 3 7 2" xfId="9201"/>
    <cellStyle name="40% - Accent6 3 8" xfId="3839"/>
    <cellStyle name="40% - Accent6 3 8 2" xfId="9202"/>
    <cellStyle name="40% - Accent6 3 9" xfId="3840"/>
    <cellStyle name="40% - Accent6 3 9 2" xfId="9203"/>
    <cellStyle name="40% - Accent6 4" xfId="3841"/>
    <cellStyle name="40% - Accent6 4 2" xfId="3842"/>
    <cellStyle name="40% - Accent6 4 2 2" xfId="3843"/>
    <cellStyle name="40% - Accent6 4 2 2 2" xfId="3844"/>
    <cellStyle name="40% - Accent6 4 2 2 2 2" xfId="9207"/>
    <cellStyle name="40% - Accent6 4 2 2 3" xfId="3845"/>
    <cellStyle name="40% - Accent6 4 2 2 3 2" xfId="9208"/>
    <cellStyle name="40% - Accent6 4 2 2 4" xfId="3846"/>
    <cellStyle name="40% - Accent6 4 2 2 4 2" xfId="9209"/>
    <cellStyle name="40% - Accent6 4 2 2 5" xfId="9206"/>
    <cellStyle name="40% - Accent6 4 2 3" xfId="3847"/>
    <cellStyle name="40% - Accent6 4 2 3 2" xfId="3848"/>
    <cellStyle name="40% - Accent6 4 2 3 2 2" xfId="9211"/>
    <cellStyle name="40% - Accent6 4 2 3 3" xfId="3849"/>
    <cellStyle name="40% - Accent6 4 2 3 3 2" xfId="9212"/>
    <cellStyle name="40% - Accent6 4 2 3 4" xfId="3850"/>
    <cellStyle name="40% - Accent6 4 2 3 4 2" xfId="9213"/>
    <cellStyle name="40% - Accent6 4 2 3 5" xfId="9210"/>
    <cellStyle name="40% - Accent6 4 2 4" xfId="3851"/>
    <cellStyle name="40% - Accent6 4 2 4 2" xfId="9214"/>
    <cellStyle name="40% - Accent6 4 2 5" xfId="3852"/>
    <cellStyle name="40% - Accent6 4 2 5 2" xfId="9215"/>
    <cellStyle name="40% - Accent6 4 2 6" xfId="3853"/>
    <cellStyle name="40% - Accent6 4 2 6 2" xfId="9216"/>
    <cellStyle name="40% - Accent6 4 2 7" xfId="9205"/>
    <cellStyle name="40% - Accent6 4 3" xfId="3854"/>
    <cellStyle name="40% - Accent6 4 3 2" xfId="3855"/>
    <cellStyle name="40% - Accent6 4 3 2 2" xfId="9218"/>
    <cellStyle name="40% - Accent6 4 3 3" xfId="3856"/>
    <cellStyle name="40% - Accent6 4 3 3 2" xfId="9219"/>
    <cellStyle name="40% - Accent6 4 3 4" xfId="3857"/>
    <cellStyle name="40% - Accent6 4 3 4 2" xfId="9220"/>
    <cellStyle name="40% - Accent6 4 3 5" xfId="9217"/>
    <cellStyle name="40% - Accent6 4 4" xfId="3858"/>
    <cellStyle name="40% - Accent6 4 4 2" xfId="3859"/>
    <cellStyle name="40% - Accent6 4 4 2 2" xfId="9222"/>
    <cellStyle name="40% - Accent6 4 4 3" xfId="3860"/>
    <cellStyle name="40% - Accent6 4 4 3 2" xfId="9223"/>
    <cellStyle name="40% - Accent6 4 4 4" xfId="3861"/>
    <cellStyle name="40% - Accent6 4 4 4 2" xfId="9224"/>
    <cellStyle name="40% - Accent6 4 4 5" xfId="9221"/>
    <cellStyle name="40% - Accent6 4 5" xfId="3862"/>
    <cellStyle name="40% - Accent6 4 5 2" xfId="3863"/>
    <cellStyle name="40% - Accent6 4 5 2 2" xfId="9226"/>
    <cellStyle name="40% - Accent6 4 5 3" xfId="3864"/>
    <cellStyle name="40% - Accent6 4 5 3 2" xfId="9227"/>
    <cellStyle name="40% - Accent6 4 5 4" xfId="3865"/>
    <cellStyle name="40% - Accent6 4 5 4 2" xfId="9228"/>
    <cellStyle name="40% - Accent6 4 5 5" xfId="9225"/>
    <cellStyle name="40% - Accent6 4 6" xfId="3866"/>
    <cellStyle name="40% - Accent6 4 6 2" xfId="9229"/>
    <cellStyle name="40% - Accent6 4 7" xfId="3867"/>
    <cellStyle name="40% - Accent6 4 7 2" xfId="9230"/>
    <cellStyle name="40% - Accent6 4 8" xfId="3868"/>
    <cellStyle name="40% - Accent6 4 8 2" xfId="9231"/>
    <cellStyle name="40% - Accent6 4 9" xfId="9204"/>
    <cellStyle name="40% - Accent6 5" xfId="3869"/>
    <cellStyle name="40% - Accent6 5 2" xfId="3870"/>
    <cellStyle name="40% - Accent6 5 2 2" xfId="3871"/>
    <cellStyle name="40% - Accent6 5 2 2 2" xfId="9234"/>
    <cellStyle name="40% - Accent6 5 2 3" xfId="3872"/>
    <cellStyle name="40% - Accent6 5 2 3 2" xfId="9235"/>
    <cellStyle name="40% - Accent6 5 2 4" xfId="3873"/>
    <cellStyle name="40% - Accent6 5 2 4 2" xfId="9236"/>
    <cellStyle name="40% - Accent6 5 2 5" xfId="9233"/>
    <cellStyle name="40% - Accent6 5 3" xfId="3874"/>
    <cellStyle name="40% - Accent6 5 3 2" xfId="3875"/>
    <cellStyle name="40% - Accent6 5 3 2 2" xfId="9238"/>
    <cellStyle name="40% - Accent6 5 3 3" xfId="3876"/>
    <cellStyle name="40% - Accent6 5 3 3 2" xfId="9239"/>
    <cellStyle name="40% - Accent6 5 3 4" xfId="3877"/>
    <cellStyle name="40% - Accent6 5 3 4 2" xfId="9240"/>
    <cellStyle name="40% - Accent6 5 3 5" xfId="9237"/>
    <cellStyle name="40% - Accent6 5 4" xfId="3878"/>
    <cellStyle name="40% - Accent6 5 4 2" xfId="3879"/>
    <cellStyle name="40% - Accent6 5 4 2 2" xfId="9242"/>
    <cellStyle name="40% - Accent6 5 4 3" xfId="3880"/>
    <cellStyle name="40% - Accent6 5 4 3 2" xfId="9243"/>
    <cellStyle name="40% - Accent6 5 4 4" xfId="3881"/>
    <cellStyle name="40% - Accent6 5 4 4 2" xfId="9244"/>
    <cellStyle name="40% - Accent6 5 4 5" xfId="9241"/>
    <cellStyle name="40% - Accent6 5 5" xfId="3882"/>
    <cellStyle name="40% - Accent6 5 5 2" xfId="9245"/>
    <cellStyle name="40% - Accent6 5 6" xfId="3883"/>
    <cellStyle name="40% - Accent6 5 6 2" xfId="9246"/>
    <cellStyle name="40% - Accent6 5 7" xfId="3884"/>
    <cellStyle name="40% - Accent6 5 7 2" xfId="9247"/>
    <cellStyle name="40% - Accent6 5 8" xfId="9232"/>
    <cellStyle name="40% - Accent6 6" xfId="3885"/>
    <cellStyle name="40% - Accent6 6 2" xfId="3886"/>
    <cellStyle name="40% - Accent6 6 2 2" xfId="3887"/>
    <cellStyle name="40% - Accent6 6 2 2 2" xfId="9250"/>
    <cellStyle name="40% - Accent6 6 2 3" xfId="3888"/>
    <cellStyle name="40% - Accent6 6 2 3 2" xfId="9251"/>
    <cellStyle name="40% - Accent6 6 2 4" xfId="3889"/>
    <cellStyle name="40% - Accent6 6 2 4 2" xfId="9252"/>
    <cellStyle name="40% - Accent6 6 2 5" xfId="9249"/>
    <cellStyle name="40% - Accent6 6 3" xfId="3890"/>
    <cellStyle name="40% - Accent6 6 3 2" xfId="3891"/>
    <cellStyle name="40% - Accent6 6 3 2 2" xfId="9254"/>
    <cellStyle name="40% - Accent6 6 3 3" xfId="3892"/>
    <cellStyle name="40% - Accent6 6 3 3 2" xfId="9255"/>
    <cellStyle name="40% - Accent6 6 3 4" xfId="3893"/>
    <cellStyle name="40% - Accent6 6 3 4 2" xfId="9256"/>
    <cellStyle name="40% - Accent6 6 3 5" xfId="9253"/>
    <cellStyle name="40% - Accent6 6 4" xfId="3894"/>
    <cellStyle name="40% - Accent6 6 4 2" xfId="9257"/>
    <cellStyle name="40% - Accent6 6 5" xfId="3895"/>
    <cellStyle name="40% - Accent6 6 5 2" xfId="9258"/>
    <cellStyle name="40% - Accent6 6 6" xfId="3896"/>
    <cellStyle name="40% - Accent6 6 6 2" xfId="9259"/>
    <cellStyle name="40% - Accent6 6 7" xfId="9248"/>
    <cellStyle name="40% - Accent6 7" xfId="3897"/>
    <cellStyle name="40% - Accent6 7 2" xfId="3898"/>
    <cellStyle name="40% - Accent6 7 2 2" xfId="9261"/>
    <cellStyle name="40% - Accent6 7 3" xfId="3899"/>
    <cellStyle name="40% - Accent6 7 3 2" xfId="9262"/>
    <cellStyle name="40% - Accent6 7 4" xfId="3900"/>
    <cellStyle name="40% - Accent6 7 4 2" xfId="9263"/>
    <cellStyle name="40% - Accent6 7 5" xfId="9260"/>
    <cellStyle name="40% - Accent6 8" xfId="3901"/>
    <cellStyle name="40% - Accent6 8 2" xfId="3902"/>
    <cellStyle name="40% - Accent6 8 2 2" xfId="9265"/>
    <cellStyle name="40% - Accent6 8 3" xfId="3903"/>
    <cellStyle name="40% - Accent6 8 3 2" xfId="9266"/>
    <cellStyle name="40% - Accent6 8 4" xfId="3904"/>
    <cellStyle name="40% - Accent6 8 4 2" xfId="9267"/>
    <cellStyle name="40% - Accent6 8 5" xfId="9264"/>
    <cellStyle name="40% - Accent6 9" xfId="9043"/>
    <cellStyle name="60% - Accent1" xfId="3905" builtinId="32" customBuiltin="1"/>
    <cellStyle name="60% - Accent2" xfId="3906" builtinId="36" customBuiltin="1"/>
    <cellStyle name="60% - Accent3" xfId="3907" builtinId="40" customBuiltin="1"/>
    <cellStyle name="60% - Accent3 2" xfId="3908"/>
    <cellStyle name="60% - Accent4" xfId="3909" builtinId="44" customBuiltin="1"/>
    <cellStyle name="60% - Accent4 2" xfId="3910"/>
    <cellStyle name="60% - Accent5" xfId="3911" builtinId="48" customBuiltin="1"/>
    <cellStyle name="60% - Accent6" xfId="3912" builtinId="52" customBuiltin="1"/>
    <cellStyle name="60% - Accent6 2" xfId="3913"/>
    <cellStyle name="Accent1" xfId="3914" builtinId="29" customBuiltin="1"/>
    <cellStyle name="Accent2" xfId="3915" builtinId="33" customBuiltin="1"/>
    <cellStyle name="Accent3" xfId="3916" builtinId="37" customBuiltin="1"/>
    <cellStyle name="Accent4" xfId="3917" builtinId="41" customBuiltin="1"/>
    <cellStyle name="Accent5" xfId="3918" builtinId="45" customBuiltin="1"/>
    <cellStyle name="Accent6" xfId="3919" builtinId="49" customBuiltin="1"/>
    <cellStyle name="Bad" xfId="3920" builtinId="27" customBuiltin="1"/>
    <cellStyle name="Calculation" xfId="3921" builtinId="22" customBuiltin="1"/>
    <cellStyle name="Check Cell" xfId="3922" builtinId="23" customBuiltin="1"/>
    <cellStyle name="Comma 10" xfId="3923"/>
    <cellStyle name="Comma 10 2" xfId="3924"/>
    <cellStyle name="Comma 10 2 2" xfId="9269"/>
    <cellStyle name="Comma 10 3" xfId="3925"/>
    <cellStyle name="Comma 10 3 2" xfId="9270"/>
    <cellStyle name="Comma 10 4" xfId="3926"/>
    <cellStyle name="Comma 10 4 2" xfId="9271"/>
    <cellStyle name="Comma 10 5" xfId="9268"/>
    <cellStyle name="Comma 11" xfId="3927"/>
    <cellStyle name="Comma 11 2" xfId="9272"/>
    <cellStyle name="Comma 12" xfId="3928"/>
    <cellStyle name="Comma 13" xfId="3929"/>
    <cellStyle name="Comma 2" xfId="3930"/>
    <cellStyle name="Comma 2 2" xfId="3931"/>
    <cellStyle name="Comma 2 2 2" xfId="3932"/>
    <cellStyle name="Comma 2 3" xfId="3933"/>
    <cellStyle name="Comma 2 4" xfId="3934"/>
    <cellStyle name="Comma 2 4 2" xfId="9273"/>
    <cellStyle name="Comma 2 5" xfId="3935"/>
    <cellStyle name="Comma 2 6" xfId="3936"/>
    <cellStyle name="Comma 2 6 2" xfId="9274"/>
    <cellStyle name="Comma 3" xfId="3937"/>
    <cellStyle name="Comma 3 2" xfId="3938"/>
    <cellStyle name="Comma 3 2 2" xfId="3939"/>
    <cellStyle name="Comma 3 3" xfId="3940"/>
    <cellStyle name="Comma 4" xfId="3941"/>
    <cellStyle name="Comma 4 2" xfId="3942"/>
    <cellStyle name="Comma 5" xfId="3943"/>
    <cellStyle name="Comma 5 2" xfId="3944"/>
    <cellStyle name="Comma 6" xfId="3945"/>
    <cellStyle name="Comma 6 2" xfId="3946"/>
    <cellStyle name="Comma 6 2 2" xfId="3947"/>
    <cellStyle name="Comma 6 2 2 2" xfId="9277"/>
    <cellStyle name="Comma 6 2 3" xfId="3948"/>
    <cellStyle name="Comma 6 2 3 2" xfId="9278"/>
    <cellStyle name="Comma 6 2 4" xfId="3949"/>
    <cellStyle name="Comma 6 2 4 2" xfId="9279"/>
    <cellStyle name="Comma 6 2 5" xfId="9276"/>
    <cellStyle name="Comma 6 3" xfId="3950"/>
    <cellStyle name="Comma 6 3 2" xfId="9280"/>
    <cellStyle name="Comma 6 4" xfId="3951"/>
    <cellStyle name="Comma 6 4 2" xfId="9281"/>
    <cellStyle name="Comma 6 5" xfId="3952"/>
    <cellStyle name="Comma 6 5 2" xfId="9282"/>
    <cellStyle name="Comma 6 6" xfId="9275"/>
    <cellStyle name="Comma 7" xfId="3953"/>
    <cellStyle name="Comma 7 2" xfId="3954"/>
    <cellStyle name="Comma 7 2 2" xfId="3955"/>
    <cellStyle name="Comma 7 2 2 2" xfId="9285"/>
    <cellStyle name="Comma 7 2 3" xfId="3956"/>
    <cellStyle name="Comma 7 2 3 2" xfId="9286"/>
    <cellStyle name="Comma 7 2 4" xfId="3957"/>
    <cellStyle name="Comma 7 2 4 2" xfId="9287"/>
    <cellStyle name="Comma 7 2 5" xfId="9284"/>
    <cellStyle name="Comma 7 3" xfId="3958"/>
    <cellStyle name="Comma 7 3 2" xfId="9288"/>
    <cellStyle name="Comma 7 4" xfId="3959"/>
    <cellStyle name="Comma 7 4 2" xfId="9289"/>
    <cellStyle name="Comma 7 5" xfId="3960"/>
    <cellStyle name="Comma 7 5 2" xfId="9290"/>
    <cellStyle name="Comma 7 6" xfId="9283"/>
    <cellStyle name="Comma 8" xfId="3961"/>
    <cellStyle name="Comma 8 2" xfId="3962"/>
    <cellStyle name="Comma 8 2 2" xfId="9292"/>
    <cellStyle name="Comma 8 3" xfId="3963"/>
    <cellStyle name="Comma 8 3 2" xfId="9293"/>
    <cellStyle name="Comma 8 4" xfId="3964"/>
    <cellStyle name="Comma 8 4 2" xfId="9294"/>
    <cellStyle name="Comma 8 5" xfId="9291"/>
    <cellStyle name="Comma 9" xfId="3965"/>
    <cellStyle name="Currency" xfId="5363" builtinId="4"/>
    <cellStyle name="Currency 2" xfId="3966"/>
    <cellStyle name="Currency 2 2" xfId="3967"/>
    <cellStyle name="Currency 2 2 2" xfId="3968"/>
    <cellStyle name="Currency 2 3" xfId="3969"/>
    <cellStyle name="Currency 2 3 2" xfId="3970"/>
    <cellStyle name="Currency 2 3 2 2" xfId="9296"/>
    <cellStyle name="Currency 2 3 3" xfId="9295"/>
    <cellStyle name="Currency 2 4" xfId="3971"/>
    <cellStyle name="Currency 2 5" xfId="3972"/>
    <cellStyle name="Currency 2 6" xfId="3973"/>
    <cellStyle name="Currency 2 6 2" xfId="9297"/>
    <cellStyle name="Currency 2 7" xfId="3974"/>
    <cellStyle name="Currency 2 7 2" xfId="9298"/>
    <cellStyle name="Currency 3" xfId="3975"/>
    <cellStyle name="Currency 3 2" xfId="3976"/>
    <cellStyle name="Currency 3 2 2" xfId="3977"/>
    <cellStyle name="Currency 3 3" xfId="3978"/>
    <cellStyle name="Currency 3 3 2" xfId="3979"/>
    <cellStyle name="Currency 3 4" xfId="3980"/>
    <cellStyle name="Currency 3 5" xfId="3981"/>
    <cellStyle name="Currency 3 6" xfId="3982"/>
    <cellStyle name="Currency 3 6 2" xfId="9299"/>
    <cellStyle name="Currency 4" xfId="3983"/>
    <cellStyle name="Currency 4 2" xfId="3984"/>
    <cellStyle name="Currency 4 2 2" xfId="3985"/>
    <cellStyle name="Currency 4 3" xfId="3986"/>
    <cellStyle name="Currency 5" xfId="3987"/>
    <cellStyle name="Currency 5 2" xfId="3988"/>
    <cellStyle name="Currency 6" xfId="3989"/>
    <cellStyle name="Currency 7" xfId="3990"/>
    <cellStyle name="Currency 7 2" xfId="3991"/>
    <cellStyle name="Currency 7 2 2" xfId="9301"/>
    <cellStyle name="Currency 7 3" xfId="3992"/>
    <cellStyle name="Currency 7 3 2" xfId="9302"/>
    <cellStyle name="Currency 7 4" xfId="3993"/>
    <cellStyle name="Currency 7 4 2" xfId="9303"/>
    <cellStyle name="Currency 7 5" xfId="9300"/>
    <cellStyle name="Currency 8" xfId="3994"/>
    <cellStyle name="Euro" xfId="3995"/>
    <cellStyle name="Euro 2" xfId="3996"/>
    <cellStyle name="Explanatory Text" xfId="3997" builtinId="53" customBuiltin="1"/>
    <cellStyle name="Good" xfId="3998" builtinId="26" customBuiltin="1"/>
    <cellStyle name="Heading 1" xfId="3999" builtinId="16" customBuiltin="1"/>
    <cellStyle name="Heading 2" xfId="4000" builtinId="17" customBuiltin="1"/>
    <cellStyle name="Heading 3" xfId="4001" builtinId="18" customBuiltin="1"/>
    <cellStyle name="Heading 4" xfId="4002" builtinId="19" customBuiltin="1"/>
    <cellStyle name="Hide Cells" xfId="4003"/>
    <cellStyle name="Hide Cells 2" xfId="4004"/>
    <cellStyle name="Hyperlink 2" xfId="4005"/>
    <cellStyle name="Input" xfId="4006" builtinId="20" customBuiltin="1"/>
    <cellStyle name="INPUT CELL" xfId="4007"/>
    <cellStyle name="Linked Cell" xfId="4008" builtinId="24" customBuiltin="1"/>
    <cellStyle name="Neutral" xfId="4009" builtinId="28" customBuiltin="1"/>
    <cellStyle name="Normal" xfId="0" builtinId="0"/>
    <cellStyle name="Normal 10" xfId="4010"/>
    <cellStyle name="Normal 10 10" xfId="9304"/>
    <cellStyle name="Normal 10 2" xfId="4011"/>
    <cellStyle name="Normal 10 2 2" xfId="4012"/>
    <cellStyle name="Normal 10 2 2 2" xfId="4013"/>
    <cellStyle name="Normal 10 2 2 2 2" xfId="9307"/>
    <cellStyle name="Normal 10 2 2 3" xfId="4014"/>
    <cellStyle name="Normal 10 2 2 3 2" xfId="9308"/>
    <cellStyle name="Normal 10 2 2 4" xfId="4015"/>
    <cellStyle name="Normal 10 2 2 4 2" xfId="9309"/>
    <cellStyle name="Normal 10 2 2 5" xfId="9306"/>
    <cellStyle name="Normal 10 2 3" xfId="4016"/>
    <cellStyle name="Normal 10 2 3 2" xfId="4017"/>
    <cellStyle name="Normal 10 2 3 2 2" xfId="9311"/>
    <cellStyle name="Normal 10 2 3 3" xfId="4018"/>
    <cellStyle name="Normal 10 2 3 3 2" xfId="9312"/>
    <cellStyle name="Normal 10 2 3 4" xfId="4019"/>
    <cellStyle name="Normal 10 2 3 4 2" xfId="9313"/>
    <cellStyle name="Normal 10 2 3 5" xfId="9310"/>
    <cellStyle name="Normal 10 2 4" xfId="4020"/>
    <cellStyle name="Normal 10 2 4 2" xfId="9314"/>
    <cellStyle name="Normal 10 2 5" xfId="4021"/>
    <cellStyle name="Normal 10 2 5 2" xfId="9315"/>
    <cellStyle name="Normal 10 2 6" xfId="4022"/>
    <cellStyle name="Normal 10 2 6 2" xfId="9316"/>
    <cellStyle name="Normal 10 2 7" xfId="9305"/>
    <cellStyle name="Normal 10 3" xfId="4023"/>
    <cellStyle name="Normal 10 3 2" xfId="4024"/>
    <cellStyle name="Normal 10 3 2 2" xfId="4025"/>
    <cellStyle name="Normal 10 3 2 2 2" xfId="9319"/>
    <cellStyle name="Normal 10 3 2 3" xfId="4026"/>
    <cellStyle name="Normal 10 3 2 3 2" xfId="9320"/>
    <cellStyle name="Normal 10 3 2 4" xfId="4027"/>
    <cellStyle name="Normal 10 3 2 4 2" xfId="9321"/>
    <cellStyle name="Normal 10 3 2 5" xfId="9318"/>
    <cellStyle name="Normal 10 3 3" xfId="4028"/>
    <cellStyle name="Normal 10 3 3 2" xfId="4029"/>
    <cellStyle name="Normal 10 3 3 2 2" xfId="9323"/>
    <cellStyle name="Normal 10 3 3 3" xfId="4030"/>
    <cellStyle name="Normal 10 3 3 3 2" xfId="9324"/>
    <cellStyle name="Normal 10 3 3 4" xfId="4031"/>
    <cellStyle name="Normal 10 3 3 4 2" xfId="9325"/>
    <cellStyle name="Normal 10 3 3 5" xfId="9322"/>
    <cellStyle name="Normal 10 3 4" xfId="4032"/>
    <cellStyle name="Normal 10 3 4 2" xfId="9326"/>
    <cellStyle name="Normal 10 3 5" xfId="4033"/>
    <cellStyle name="Normal 10 3 5 2" xfId="9327"/>
    <cellStyle name="Normal 10 3 6" xfId="4034"/>
    <cellStyle name="Normal 10 3 6 2" xfId="9328"/>
    <cellStyle name="Normal 10 3 7" xfId="9317"/>
    <cellStyle name="Normal 10 4" xfId="4035"/>
    <cellStyle name="Normal 10 4 2" xfId="9329"/>
    <cellStyle name="Normal 10 5" xfId="4036"/>
    <cellStyle name="Normal 10 5 2" xfId="9330"/>
    <cellStyle name="Normal 10 6" xfId="4037"/>
    <cellStyle name="Normal 10 6 2" xfId="9331"/>
    <cellStyle name="Normal 10 7" xfId="4038"/>
    <cellStyle name="Normal 10 7 2" xfId="9332"/>
    <cellStyle name="Normal 10 8" xfId="4039"/>
    <cellStyle name="Normal 10 8 2" xfId="9333"/>
    <cellStyle name="Normal 10 9" xfId="4040"/>
    <cellStyle name="Normal 10 9 2" xfId="9334"/>
    <cellStyle name="Normal 11" xfId="4041"/>
    <cellStyle name="Normal 11 2" xfId="4042"/>
    <cellStyle name="Normal 11 2 2" xfId="9336"/>
    <cellStyle name="Normal 11 3" xfId="4043"/>
    <cellStyle name="Normal 11 3 2" xfId="9337"/>
    <cellStyle name="Normal 11 4" xfId="9335"/>
    <cellStyle name="Normal 12" xfId="4044"/>
    <cellStyle name="Normal 12 2" xfId="4045"/>
    <cellStyle name="Normal 12 2 2" xfId="4046"/>
    <cellStyle name="Normal 12 2 2 2" xfId="9340"/>
    <cellStyle name="Normal 12 2 3" xfId="4047"/>
    <cellStyle name="Normal 12 2 3 2" xfId="9341"/>
    <cellStyle name="Normal 12 2 4" xfId="4048"/>
    <cellStyle name="Normal 12 2 4 2" xfId="9342"/>
    <cellStyle name="Normal 12 2 5" xfId="9339"/>
    <cellStyle name="Normal 12 3" xfId="4049"/>
    <cellStyle name="Normal 12 3 2" xfId="4050"/>
    <cellStyle name="Normal 12 3 2 2" xfId="9344"/>
    <cellStyle name="Normal 12 3 3" xfId="4051"/>
    <cellStyle name="Normal 12 3 3 2" xfId="9345"/>
    <cellStyle name="Normal 12 3 4" xfId="4052"/>
    <cellStyle name="Normal 12 3 4 2" xfId="9346"/>
    <cellStyle name="Normal 12 3 5" xfId="9343"/>
    <cellStyle name="Normal 12 4" xfId="4053"/>
    <cellStyle name="Normal 12 4 2" xfId="4054"/>
    <cellStyle name="Normal 12 4 2 2" xfId="9348"/>
    <cellStyle name="Normal 12 4 3" xfId="4055"/>
    <cellStyle name="Normal 12 4 3 2" xfId="9349"/>
    <cellStyle name="Normal 12 4 4" xfId="4056"/>
    <cellStyle name="Normal 12 4 4 2" xfId="9350"/>
    <cellStyle name="Normal 12 4 5" xfId="9347"/>
    <cellStyle name="Normal 12 5" xfId="4057"/>
    <cellStyle name="Normal 12 5 2" xfId="9351"/>
    <cellStyle name="Normal 12 6" xfId="4058"/>
    <cellStyle name="Normal 12 6 2" xfId="9352"/>
    <cellStyle name="Normal 12 7" xfId="4059"/>
    <cellStyle name="Normal 12 7 2" xfId="9353"/>
    <cellStyle name="Normal 12 8" xfId="4060"/>
    <cellStyle name="Normal 12 8 2" xfId="9354"/>
    <cellStyle name="Normal 12 9" xfId="9338"/>
    <cellStyle name="Normal 13" xfId="4061"/>
    <cellStyle name="Normal 13 2" xfId="4062"/>
    <cellStyle name="Normal 13 2 2" xfId="4063"/>
    <cellStyle name="Normal 13 2 2 2" xfId="9357"/>
    <cellStyle name="Normal 13 2 3" xfId="4064"/>
    <cellStyle name="Normal 13 2 3 2" xfId="9358"/>
    <cellStyle name="Normal 13 2 4" xfId="4065"/>
    <cellStyle name="Normal 13 2 4 2" xfId="9359"/>
    <cellStyle name="Normal 13 2 5" xfId="9356"/>
    <cellStyle name="Normal 13 3" xfId="4066"/>
    <cellStyle name="Normal 13 3 2" xfId="4067"/>
    <cellStyle name="Normal 13 3 2 2" xfId="9361"/>
    <cellStyle name="Normal 13 3 3" xfId="4068"/>
    <cellStyle name="Normal 13 3 3 2" xfId="9362"/>
    <cellStyle name="Normal 13 3 4" xfId="4069"/>
    <cellStyle name="Normal 13 3 4 2" xfId="9363"/>
    <cellStyle name="Normal 13 3 5" xfId="9360"/>
    <cellStyle name="Normal 13 4" xfId="4070"/>
    <cellStyle name="Normal 13 4 2" xfId="9364"/>
    <cellStyle name="Normal 13 5" xfId="4071"/>
    <cellStyle name="Normal 13 5 2" xfId="9365"/>
    <cellStyle name="Normal 13 6" xfId="4072"/>
    <cellStyle name="Normal 13 6 2" xfId="9366"/>
    <cellStyle name="Normal 13 7" xfId="4073"/>
    <cellStyle name="Normal 13 7 2" xfId="9367"/>
    <cellStyle name="Normal 13 8" xfId="4074"/>
    <cellStyle name="Normal 13 8 2" xfId="9368"/>
    <cellStyle name="Normal 13 9" xfId="9355"/>
    <cellStyle name="Normal 14" xfId="4075"/>
    <cellStyle name="Normal 14 2" xfId="4076"/>
    <cellStyle name="Normal 14 2 2" xfId="9370"/>
    <cellStyle name="Normal 14 3" xfId="4077"/>
    <cellStyle name="Normal 14 3 2" xfId="9371"/>
    <cellStyle name="Normal 14 4" xfId="9369"/>
    <cellStyle name="Normal 15" xfId="4078"/>
    <cellStyle name="Normal 15 2" xfId="4079"/>
    <cellStyle name="Normal 15 2 2" xfId="9373"/>
    <cellStyle name="Normal 15 3" xfId="4080"/>
    <cellStyle name="Normal 15 3 2" xfId="9374"/>
    <cellStyle name="Normal 15 4" xfId="4081"/>
    <cellStyle name="Normal 15 4 2" xfId="9375"/>
    <cellStyle name="Normal 15 5" xfId="4082"/>
    <cellStyle name="Normal 15 5 2" xfId="9376"/>
    <cellStyle name="Normal 15 6" xfId="4083"/>
    <cellStyle name="Normal 15 6 2" xfId="9377"/>
    <cellStyle name="Normal 15 7" xfId="9372"/>
    <cellStyle name="Normal 16" xfId="4084"/>
    <cellStyle name="Normal 16 2" xfId="4085"/>
    <cellStyle name="Normal 16 2 2" xfId="9379"/>
    <cellStyle name="Normal 16 3" xfId="4086"/>
    <cellStyle name="Normal 16 3 2" xfId="9380"/>
    <cellStyle name="Normal 16 4" xfId="4087"/>
    <cellStyle name="Normal 16 4 2" xfId="9381"/>
    <cellStyle name="Normal 16 5" xfId="4088"/>
    <cellStyle name="Normal 16 5 2" xfId="9382"/>
    <cellStyle name="Normal 16 6" xfId="4089"/>
    <cellStyle name="Normal 16 6 2" xfId="9383"/>
    <cellStyle name="Normal 16 7" xfId="9378"/>
    <cellStyle name="Normal 17" xfId="4090"/>
    <cellStyle name="Normal 17 2" xfId="4091"/>
    <cellStyle name="Normal 17 2 2" xfId="9385"/>
    <cellStyle name="Normal 17 3" xfId="4092"/>
    <cellStyle name="Normal 17 3 2" xfId="9386"/>
    <cellStyle name="Normal 17 4" xfId="9384"/>
    <cellStyle name="Normal 18" xfId="4093"/>
    <cellStyle name="Normal 18 2" xfId="9387"/>
    <cellStyle name="Normal 19" xfId="4094"/>
    <cellStyle name="Normal 19 2" xfId="9388"/>
    <cellStyle name="Normal 2" xfId="4095"/>
    <cellStyle name="Normal 2 10" xfId="4096"/>
    <cellStyle name="Normal 2 10 2" xfId="4097"/>
    <cellStyle name="Normal 2 10 2 2" xfId="9391"/>
    <cellStyle name="Normal 2 10 3" xfId="4098"/>
    <cellStyle name="Normal 2 10 3 2" xfId="9392"/>
    <cellStyle name="Normal 2 10 4" xfId="4099"/>
    <cellStyle name="Normal 2 10 4 2" xfId="9393"/>
    <cellStyle name="Normal 2 10 5" xfId="9390"/>
    <cellStyle name="Normal 2 11" xfId="4100"/>
    <cellStyle name="Normal 2 11 2" xfId="9394"/>
    <cellStyle name="Normal 2 12" xfId="4101"/>
    <cellStyle name="Normal 2 12 2" xfId="9395"/>
    <cellStyle name="Normal 2 13" xfId="9389"/>
    <cellStyle name="Normal 2 2" xfId="4102"/>
    <cellStyle name="Normal 2 2 2" xfId="4103"/>
    <cellStyle name="Normal 2 2 2 2" xfId="9397"/>
    <cellStyle name="Normal 2 2 3" xfId="9396"/>
    <cellStyle name="Normal 2 3" xfId="4104"/>
    <cellStyle name="Normal 2 3 10" xfId="4105"/>
    <cellStyle name="Normal 2 3 10 2" xfId="9399"/>
    <cellStyle name="Normal 2 3 11" xfId="4106"/>
    <cellStyle name="Normal 2 3 11 2" xfId="9400"/>
    <cellStyle name="Normal 2 3 12" xfId="4107"/>
    <cellStyle name="Normal 2 3 12 2" xfId="9401"/>
    <cellStyle name="Normal 2 3 13" xfId="4108"/>
    <cellStyle name="Normal 2 3 13 2" xfId="9402"/>
    <cellStyle name="Normal 2 3 14" xfId="9398"/>
    <cellStyle name="Normal 2 3 2" xfId="4109"/>
    <cellStyle name="Normal 2 3 2 10" xfId="9403"/>
    <cellStyle name="Normal 2 3 2 2" xfId="4110"/>
    <cellStyle name="Normal 2 3 2 2 2" xfId="4111"/>
    <cellStyle name="Normal 2 3 2 2 2 2" xfId="4112"/>
    <cellStyle name="Normal 2 3 2 2 2 2 2" xfId="9406"/>
    <cellStyle name="Normal 2 3 2 2 2 3" xfId="4113"/>
    <cellStyle name="Normal 2 3 2 2 2 3 2" xfId="9407"/>
    <cellStyle name="Normal 2 3 2 2 2 4" xfId="4114"/>
    <cellStyle name="Normal 2 3 2 2 2 4 2" xfId="9408"/>
    <cellStyle name="Normal 2 3 2 2 2 5" xfId="9405"/>
    <cellStyle name="Normal 2 3 2 2 3" xfId="4115"/>
    <cellStyle name="Normal 2 3 2 2 3 2" xfId="4116"/>
    <cellStyle name="Normal 2 3 2 2 3 2 2" xfId="9410"/>
    <cellStyle name="Normal 2 3 2 2 3 3" xfId="4117"/>
    <cellStyle name="Normal 2 3 2 2 3 3 2" xfId="9411"/>
    <cellStyle name="Normal 2 3 2 2 3 4" xfId="4118"/>
    <cellStyle name="Normal 2 3 2 2 3 4 2" xfId="9412"/>
    <cellStyle name="Normal 2 3 2 2 3 5" xfId="9409"/>
    <cellStyle name="Normal 2 3 2 2 4" xfId="4119"/>
    <cellStyle name="Normal 2 3 2 2 4 2" xfId="4120"/>
    <cellStyle name="Normal 2 3 2 2 4 2 2" xfId="9414"/>
    <cellStyle name="Normal 2 3 2 2 4 3" xfId="4121"/>
    <cellStyle name="Normal 2 3 2 2 4 3 2" xfId="9415"/>
    <cellStyle name="Normal 2 3 2 2 4 4" xfId="4122"/>
    <cellStyle name="Normal 2 3 2 2 4 4 2" xfId="9416"/>
    <cellStyle name="Normal 2 3 2 2 4 5" xfId="9413"/>
    <cellStyle name="Normal 2 3 2 2 5" xfId="4123"/>
    <cellStyle name="Normal 2 3 2 2 5 2" xfId="9417"/>
    <cellStyle name="Normal 2 3 2 2 6" xfId="4124"/>
    <cellStyle name="Normal 2 3 2 2 6 2" xfId="9418"/>
    <cellStyle name="Normal 2 3 2 2 7" xfId="4125"/>
    <cellStyle name="Normal 2 3 2 2 7 2" xfId="9419"/>
    <cellStyle name="Normal 2 3 2 2 8" xfId="9404"/>
    <cellStyle name="Normal 2 3 2 3" xfId="4126"/>
    <cellStyle name="Normal 2 3 2 3 2" xfId="4127"/>
    <cellStyle name="Normal 2 3 2 3 2 2" xfId="4128"/>
    <cellStyle name="Normal 2 3 2 3 2 2 2" xfId="9422"/>
    <cellStyle name="Normal 2 3 2 3 2 3" xfId="4129"/>
    <cellStyle name="Normal 2 3 2 3 2 3 2" xfId="9423"/>
    <cellStyle name="Normal 2 3 2 3 2 4" xfId="4130"/>
    <cellStyle name="Normal 2 3 2 3 2 4 2" xfId="9424"/>
    <cellStyle name="Normal 2 3 2 3 2 5" xfId="9421"/>
    <cellStyle name="Normal 2 3 2 3 3" xfId="4131"/>
    <cellStyle name="Normal 2 3 2 3 3 2" xfId="4132"/>
    <cellStyle name="Normal 2 3 2 3 3 2 2" xfId="9426"/>
    <cellStyle name="Normal 2 3 2 3 3 3" xfId="4133"/>
    <cellStyle name="Normal 2 3 2 3 3 3 2" xfId="9427"/>
    <cellStyle name="Normal 2 3 2 3 3 4" xfId="4134"/>
    <cellStyle name="Normal 2 3 2 3 3 4 2" xfId="9428"/>
    <cellStyle name="Normal 2 3 2 3 3 5" xfId="9425"/>
    <cellStyle name="Normal 2 3 2 3 4" xfId="4135"/>
    <cellStyle name="Normal 2 3 2 3 4 2" xfId="9429"/>
    <cellStyle name="Normal 2 3 2 3 5" xfId="4136"/>
    <cellStyle name="Normal 2 3 2 3 5 2" xfId="9430"/>
    <cellStyle name="Normal 2 3 2 3 6" xfId="4137"/>
    <cellStyle name="Normal 2 3 2 3 6 2" xfId="9431"/>
    <cellStyle name="Normal 2 3 2 3 7" xfId="9420"/>
    <cellStyle name="Normal 2 3 2 4" xfId="4138"/>
    <cellStyle name="Normal 2 3 2 4 2" xfId="4139"/>
    <cellStyle name="Normal 2 3 2 4 2 2" xfId="9433"/>
    <cellStyle name="Normal 2 3 2 4 3" xfId="4140"/>
    <cellStyle name="Normal 2 3 2 4 3 2" xfId="9434"/>
    <cellStyle name="Normal 2 3 2 4 4" xfId="4141"/>
    <cellStyle name="Normal 2 3 2 4 4 2" xfId="9435"/>
    <cellStyle name="Normal 2 3 2 4 5" xfId="9432"/>
    <cellStyle name="Normal 2 3 2 5" xfId="4142"/>
    <cellStyle name="Normal 2 3 2 5 2" xfId="4143"/>
    <cellStyle name="Normal 2 3 2 5 2 2" xfId="9437"/>
    <cellStyle name="Normal 2 3 2 5 3" xfId="4144"/>
    <cellStyle name="Normal 2 3 2 5 3 2" xfId="9438"/>
    <cellStyle name="Normal 2 3 2 5 4" xfId="4145"/>
    <cellStyle name="Normal 2 3 2 5 4 2" xfId="9439"/>
    <cellStyle name="Normal 2 3 2 5 5" xfId="9436"/>
    <cellStyle name="Normal 2 3 2 6" xfId="4146"/>
    <cellStyle name="Normal 2 3 2 6 2" xfId="4147"/>
    <cellStyle name="Normal 2 3 2 6 2 2" xfId="9441"/>
    <cellStyle name="Normal 2 3 2 6 3" xfId="4148"/>
    <cellStyle name="Normal 2 3 2 6 3 2" xfId="9442"/>
    <cellStyle name="Normal 2 3 2 6 4" xfId="4149"/>
    <cellStyle name="Normal 2 3 2 6 4 2" xfId="9443"/>
    <cellStyle name="Normal 2 3 2 6 5" xfId="9440"/>
    <cellStyle name="Normal 2 3 2 7" xfId="4150"/>
    <cellStyle name="Normal 2 3 2 7 2" xfId="9444"/>
    <cellStyle name="Normal 2 3 2 8" xfId="4151"/>
    <cellStyle name="Normal 2 3 2 8 2" xfId="9445"/>
    <cellStyle name="Normal 2 3 2 9" xfId="4152"/>
    <cellStyle name="Normal 2 3 2 9 2" xfId="9446"/>
    <cellStyle name="Normal 2 3 3" xfId="4153"/>
    <cellStyle name="Normal 2 3 3 2" xfId="4154"/>
    <cellStyle name="Normal 2 3 3 2 2" xfId="4155"/>
    <cellStyle name="Normal 2 3 3 2 2 2" xfId="4156"/>
    <cellStyle name="Normal 2 3 3 2 2 2 2" xfId="9450"/>
    <cellStyle name="Normal 2 3 3 2 2 3" xfId="4157"/>
    <cellStyle name="Normal 2 3 3 2 2 3 2" xfId="9451"/>
    <cellStyle name="Normal 2 3 3 2 2 4" xfId="4158"/>
    <cellStyle name="Normal 2 3 3 2 2 4 2" xfId="9452"/>
    <cellStyle name="Normal 2 3 3 2 2 5" xfId="9449"/>
    <cellStyle name="Normal 2 3 3 2 3" xfId="4159"/>
    <cellStyle name="Normal 2 3 3 2 3 2" xfId="4160"/>
    <cellStyle name="Normal 2 3 3 2 3 2 2" xfId="9454"/>
    <cellStyle name="Normal 2 3 3 2 3 3" xfId="4161"/>
    <cellStyle name="Normal 2 3 3 2 3 3 2" xfId="9455"/>
    <cellStyle name="Normal 2 3 3 2 3 4" xfId="4162"/>
    <cellStyle name="Normal 2 3 3 2 3 4 2" xfId="9456"/>
    <cellStyle name="Normal 2 3 3 2 3 5" xfId="9453"/>
    <cellStyle name="Normal 2 3 3 2 4" xfId="4163"/>
    <cellStyle name="Normal 2 3 3 2 4 2" xfId="9457"/>
    <cellStyle name="Normal 2 3 3 2 5" xfId="4164"/>
    <cellStyle name="Normal 2 3 3 2 5 2" xfId="9458"/>
    <cellStyle name="Normal 2 3 3 2 6" xfId="4165"/>
    <cellStyle name="Normal 2 3 3 2 6 2" xfId="9459"/>
    <cellStyle name="Normal 2 3 3 2 7" xfId="9448"/>
    <cellStyle name="Normal 2 3 3 3" xfId="4166"/>
    <cellStyle name="Normal 2 3 3 3 2" xfId="4167"/>
    <cellStyle name="Normal 2 3 3 3 2 2" xfId="9461"/>
    <cellStyle name="Normal 2 3 3 3 3" xfId="4168"/>
    <cellStyle name="Normal 2 3 3 3 3 2" xfId="9462"/>
    <cellStyle name="Normal 2 3 3 3 4" xfId="4169"/>
    <cellStyle name="Normal 2 3 3 3 4 2" xfId="9463"/>
    <cellStyle name="Normal 2 3 3 3 5" xfId="9460"/>
    <cellStyle name="Normal 2 3 3 4" xfId="4170"/>
    <cellStyle name="Normal 2 3 3 4 2" xfId="4171"/>
    <cellStyle name="Normal 2 3 3 4 2 2" xfId="9465"/>
    <cellStyle name="Normal 2 3 3 4 3" xfId="4172"/>
    <cellStyle name="Normal 2 3 3 4 3 2" xfId="9466"/>
    <cellStyle name="Normal 2 3 3 4 4" xfId="4173"/>
    <cellStyle name="Normal 2 3 3 4 4 2" xfId="9467"/>
    <cellStyle name="Normal 2 3 3 4 5" xfId="9464"/>
    <cellStyle name="Normal 2 3 3 5" xfId="4174"/>
    <cellStyle name="Normal 2 3 3 5 2" xfId="4175"/>
    <cellStyle name="Normal 2 3 3 5 2 2" xfId="9469"/>
    <cellStyle name="Normal 2 3 3 5 3" xfId="4176"/>
    <cellStyle name="Normal 2 3 3 5 3 2" xfId="9470"/>
    <cellStyle name="Normal 2 3 3 5 4" xfId="4177"/>
    <cellStyle name="Normal 2 3 3 5 4 2" xfId="9471"/>
    <cellStyle name="Normal 2 3 3 5 5" xfId="9468"/>
    <cellStyle name="Normal 2 3 3 6" xfId="4178"/>
    <cellStyle name="Normal 2 3 3 6 2" xfId="9472"/>
    <cellStyle name="Normal 2 3 3 7" xfId="4179"/>
    <cellStyle name="Normal 2 3 3 7 2" xfId="9473"/>
    <cellStyle name="Normal 2 3 3 8" xfId="4180"/>
    <cellStyle name="Normal 2 3 3 8 2" xfId="9474"/>
    <cellStyle name="Normal 2 3 3 9" xfId="9447"/>
    <cellStyle name="Normal 2 3 4" xfId="4181"/>
    <cellStyle name="Normal 2 3 4 2" xfId="4182"/>
    <cellStyle name="Normal 2 3 4 2 2" xfId="4183"/>
    <cellStyle name="Normal 2 3 4 2 2 2" xfId="9477"/>
    <cellStyle name="Normal 2 3 4 2 3" xfId="4184"/>
    <cellStyle name="Normal 2 3 4 2 3 2" xfId="9478"/>
    <cellStyle name="Normal 2 3 4 2 4" xfId="4185"/>
    <cellStyle name="Normal 2 3 4 2 4 2" xfId="9479"/>
    <cellStyle name="Normal 2 3 4 2 5" xfId="9476"/>
    <cellStyle name="Normal 2 3 4 3" xfId="4186"/>
    <cellStyle name="Normal 2 3 4 3 2" xfId="4187"/>
    <cellStyle name="Normal 2 3 4 3 2 2" xfId="9481"/>
    <cellStyle name="Normal 2 3 4 3 3" xfId="4188"/>
    <cellStyle name="Normal 2 3 4 3 3 2" xfId="9482"/>
    <cellStyle name="Normal 2 3 4 3 4" xfId="4189"/>
    <cellStyle name="Normal 2 3 4 3 4 2" xfId="9483"/>
    <cellStyle name="Normal 2 3 4 3 5" xfId="9480"/>
    <cellStyle name="Normal 2 3 4 4" xfId="4190"/>
    <cellStyle name="Normal 2 3 4 4 2" xfId="4191"/>
    <cellStyle name="Normal 2 3 4 4 2 2" xfId="9485"/>
    <cellStyle name="Normal 2 3 4 4 3" xfId="4192"/>
    <cellStyle name="Normal 2 3 4 4 3 2" xfId="9486"/>
    <cellStyle name="Normal 2 3 4 4 4" xfId="4193"/>
    <cellStyle name="Normal 2 3 4 4 4 2" xfId="9487"/>
    <cellStyle name="Normal 2 3 4 4 5" xfId="9484"/>
    <cellStyle name="Normal 2 3 4 5" xfId="4194"/>
    <cellStyle name="Normal 2 3 4 5 2" xfId="9488"/>
    <cellStyle name="Normal 2 3 4 6" xfId="4195"/>
    <cellStyle name="Normal 2 3 4 6 2" xfId="9489"/>
    <cellStyle name="Normal 2 3 4 7" xfId="4196"/>
    <cellStyle name="Normal 2 3 4 7 2" xfId="9490"/>
    <cellStyle name="Normal 2 3 4 8" xfId="9475"/>
    <cellStyle name="Normal 2 3 5" xfId="4197"/>
    <cellStyle name="Normal 2 3 5 2" xfId="4198"/>
    <cellStyle name="Normal 2 3 5 2 2" xfId="4199"/>
    <cellStyle name="Normal 2 3 5 2 2 2" xfId="9493"/>
    <cellStyle name="Normal 2 3 5 2 3" xfId="4200"/>
    <cellStyle name="Normal 2 3 5 2 3 2" xfId="9494"/>
    <cellStyle name="Normal 2 3 5 2 4" xfId="4201"/>
    <cellStyle name="Normal 2 3 5 2 4 2" xfId="9495"/>
    <cellStyle name="Normal 2 3 5 2 5" xfId="9492"/>
    <cellStyle name="Normal 2 3 5 3" xfId="4202"/>
    <cellStyle name="Normal 2 3 5 3 2" xfId="4203"/>
    <cellStyle name="Normal 2 3 5 3 2 2" xfId="9497"/>
    <cellStyle name="Normal 2 3 5 3 3" xfId="4204"/>
    <cellStyle name="Normal 2 3 5 3 3 2" xfId="9498"/>
    <cellStyle name="Normal 2 3 5 3 4" xfId="4205"/>
    <cellStyle name="Normal 2 3 5 3 4 2" xfId="9499"/>
    <cellStyle name="Normal 2 3 5 3 5" xfId="9496"/>
    <cellStyle name="Normal 2 3 5 4" xfId="4206"/>
    <cellStyle name="Normal 2 3 5 4 2" xfId="9500"/>
    <cellStyle name="Normal 2 3 5 5" xfId="4207"/>
    <cellStyle name="Normal 2 3 5 5 2" xfId="9501"/>
    <cellStyle name="Normal 2 3 5 6" xfId="4208"/>
    <cellStyle name="Normal 2 3 5 6 2" xfId="9502"/>
    <cellStyle name="Normal 2 3 5 7" xfId="9491"/>
    <cellStyle name="Normal 2 3 6" xfId="4209"/>
    <cellStyle name="Normal 2 3 6 2" xfId="4210"/>
    <cellStyle name="Normal 2 3 6 2 2" xfId="9504"/>
    <cellStyle name="Normal 2 3 6 3" xfId="4211"/>
    <cellStyle name="Normal 2 3 6 3 2" xfId="9505"/>
    <cellStyle name="Normal 2 3 6 4" xfId="4212"/>
    <cellStyle name="Normal 2 3 6 4 2" xfId="9506"/>
    <cellStyle name="Normal 2 3 6 5" xfId="9503"/>
    <cellStyle name="Normal 2 3 7" xfId="4213"/>
    <cellStyle name="Normal 2 3 7 2" xfId="4214"/>
    <cellStyle name="Normal 2 3 7 2 2" xfId="9508"/>
    <cellStyle name="Normal 2 3 7 3" xfId="4215"/>
    <cellStyle name="Normal 2 3 7 3 2" xfId="9509"/>
    <cellStyle name="Normal 2 3 7 4" xfId="4216"/>
    <cellStyle name="Normal 2 3 7 4 2" xfId="9510"/>
    <cellStyle name="Normal 2 3 7 5" xfId="9507"/>
    <cellStyle name="Normal 2 3 8" xfId="4217"/>
    <cellStyle name="Normal 2 3 8 2" xfId="4218"/>
    <cellStyle name="Normal 2 3 8 2 2" xfId="9512"/>
    <cellStyle name="Normal 2 3 8 3" xfId="4219"/>
    <cellStyle name="Normal 2 3 8 3 2" xfId="9513"/>
    <cellStyle name="Normal 2 3 8 4" xfId="4220"/>
    <cellStyle name="Normal 2 3 8 4 2" xfId="9514"/>
    <cellStyle name="Normal 2 3 8 5" xfId="9511"/>
    <cellStyle name="Normal 2 3 9" xfId="4221"/>
    <cellStyle name="Normal 2 3 9 2" xfId="9515"/>
    <cellStyle name="Normal 2 4" xfId="4222"/>
    <cellStyle name="Normal 2 4 10" xfId="4223"/>
    <cellStyle name="Normal 2 4 10 2" xfId="9517"/>
    <cellStyle name="Normal 2 4 11" xfId="9516"/>
    <cellStyle name="Normal 2 4 2" xfId="4224"/>
    <cellStyle name="Normal 2 4 2 2" xfId="4225"/>
    <cellStyle name="Normal 2 4 2 2 2" xfId="4226"/>
    <cellStyle name="Normal 2 4 2 2 2 2" xfId="9520"/>
    <cellStyle name="Normal 2 4 2 2 3" xfId="4227"/>
    <cellStyle name="Normal 2 4 2 2 3 2" xfId="9521"/>
    <cellStyle name="Normal 2 4 2 2 4" xfId="4228"/>
    <cellStyle name="Normal 2 4 2 2 4 2" xfId="9522"/>
    <cellStyle name="Normal 2 4 2 2 5" xfId="9519"/>
    <cellStyle name="Normal 2 4 2 3" xfId="4229"/>
    <cellStyle name="Normal 2 4 2 3 2" xfId="4230"/>
    <cellStyle name="Normal 2 4 2 3 2 2" xfId="9524"/>
    <cellStyle name="Normal 2 4 2 3 3" xfId="4231"/>
    <cellStyle name="Normal 2 4 2 3 3 2" xfId="9525"/>
    <cellStyle name="Normal 2 4 2 3 4" xfId="4232"/>
    <cellStyle name="Normal 2 4 2 3 4 2" xfId="9526"/>
    <cellStyle name="Normal 2 4 2 3 5" xfId="9523"/>
    <cellStyle name="Normal 2 4 2 4" xfId="4233"/>
    <cellStyle name="Normal 2 4 2 4 2" xfId="4234"/>
    <cellStyle name="Normal 2 4 2 4 2 2" xfId="9528"/>
    <cellStyle name="Normal 2 4 2 4 3" xfId="4235"/>
    <cellStyle name="Normal 2 4 2 4 3 2" xfId="9529"/>
    <cellStyle name="Normal 2 4 2 4 4" xfId="4236"/>
    <cellStyle name="Normal 2 4 2 4 4 2" xfId="9530"/>
    <cellStyle name="Normal 2 4 2 4 5" xfId="9527"/>
    <cellStyle name="Normal 2 4 2 5" xfId="4237"/>
    <cellStyle name="Normal 2 4 2 5 2" xfId="9531"/>
    <cellStyle name="Normal 2 4 2 6" xfId="4238"/>
    <cellStyle name="Normal 2 4 2 6 2" xfId="9532"/>
    <cellStyle name="Normal 2 4 2 7" xfId="4239"/>
    <cellStyle name="Normal 2 4 2 7 2" xfId="9533"/>
    <cellStyle name="Normal 2 4 2 8" xfId="9518"/>
    <cellStyle name="Normal 2 4 3" xfId="4240"/>
    <cellStyle name="Normal 2 4 3 2" xfId="4241"/>
    <cellStyle name="Normal 2 4 3 2 2" xfId="4242"/>
    <cellStyle name="Normal 2 4 3 2 2 2" xfId="9536"/>
    <cellStyle name="Normal 2 4 3 2 3" xfId="4243"/>
    <cellStyle name="Normal 2 4 3 2 3 2" xfId="9537"/>
    <cellStyle name="Normal 2 4 3 2 4" xfId="4244"/>
    <cellStyle name="Normal 2 4 3 2 4 2" xfId="9538"/>
    <cellStyle name="Normal 2 4 3 2 5" xfId="9535"/>
    <cellStyle name="Normal 2 4 3 3" xfId="4245"/>
    <cellStyle name="Normal 2 4 3 3 2" xfId="4246"/>
    <cellStyle name="Normal 2 4 3 3 2 2" xfId="9540"/>
    <cellStyle name="Normal 2 4 3 3 3" xfId="4247"/>
    <cellStyle name="Normal 2 4 3 3 3 2" xfId="9541"/>
    <cellStyle name="Normal 2 4 3 3 4" xfId="4248"/>
    <cellStyle name="Normal 2 4 3 3 4 2" xfId="9542"/>
    <cellStyle name="Normal 2 4 3 3 5" xfId="9539"/>
    <cellStyle name="Normal 2 4 3 4" xfId="4249"/>
    <cellStyle name="Normal 2 4 3 4 2" xfId="9543"/>
    <cellStyle name="Normal 2 4 3 5" xfId="4250"/>
    <cellStyle name="Normal 2 4 3 5 2" xfId="9544"/>
    <cellStyle name="Normal 2 4 3 6" xfId="4251"/>
    <cellStyle name="Normal 2 4 3 6 2" xfId="9545"/>
    <cellStyle name="Normal 2 4 3 7" xfId="9534"/>
    <cellStyle name="Normal 2 4 4" xfId="4252"/>
    <cellStyle name="Normal 2 4 4 2" xfId="4253"/>
    <cellStyle name="Normal 2 4 4 2 2" xfId="9547"/>
    <cellStyle name="Normal 2 4 4 3" xfId="4254"/>
    <cellStyle name="Normal 2 4 4 3 2" xfId="9548"/>
    <cellStyle name="Normal 2 4 4 4" xfId="4255"/>
    <cellStyle name="Normal 2 4 4 4 2" xfId="9549"/>
    <cellStyle name="Normal 2 4 4 5" xfId="9546"/>
    <cellStyle name="Normal 2 4 5" xfId="4256"/>
    <cellStyle name="Normal 2 4 5 2" xfId="4257"/>
    <cellStyle name="Normal 2 4 5 2 2" xfId="9551"/>
    <cellStyle name="Normal 2 4 5 3" xfId="4258"/>
    <cellStyle name="Normal 2 4 5 3 2" xfId="9552"/>
    <cellStyle name="Normal 2 4 5 4" xfId="4259"/>
    <cellStyle name="Normal 2 4 5 4 2" xfId="9553"/>
    <cellStyle name="Normal 2 4 5 5" xfId="9550"/>
    <cellStyle name="Normal 2 4 6" xfId="4260"/>
    <cellStyle name="Normal 2 4 6 2" xfId="4261"/>
    <cellStyle name="Normal 2 4 6 2 2" xfId="9555"/>
    <cellStyle name="Normal 2 4 6 3" xfId="4262"/>
    <cellStyle name="Normal 2 4 6 3 2" xfId="9556"/>
    <cellStyle name="Normal 2 4 6 4" xfId="4263"/>
    <cellStyle name="Normal 2 4 6 4 2" xfId="9557"/>
    <cellStyle name="Normal 2 4 6 5" xfId="9554"/>
    <cellStyle name="Normal 2 4 7" xfId="4264"/>
    <cellStyle name="Normal 2 4 7 2" xfId="9558"/>
    <cellStyle name="Normal 2 4 8" xfId="4265"/>
    <cellStyle name="Normal 2 4 8 2" xfId="9559"/>
    <cellStyle name="Normal 2 4 9" xfId="4266"/>
    <cellStyle name="Normal 2 4 9 2" xfId="9560"/>
    <cellStyle name="Normal 2 5" xfId="4267"/>
    <cellStyle name="Normal 2 5 2" xfId="4268"/>
    <cellStyle name="Normal 2 5 2 2" xfId="4269"/>
    <cellStyle name="Normal 2 5 2 2 2" xfId="4270"/>
    <cellStyle name="Normal 2 5 2 2 2 2" xfId="9564"/>
    <cellStyle name="Normal 2 5 2 2 3" xfId="4271"/>
    <cellStyle name="Normal 2 5 2 2 3 2" xfId="9565"/>
    <cellStyle name="Normal 2 5 2 2 4" xfId="4272"/>
    <cellStyle name="Normal 2 5 2 2 4 2" xfId="9566"/>
    <cellStyle name="Normal 2 5 2 2 5" xfId="9563"/>
    <cellStyle name="Normal 2 5 2 3" xfId="4273"/>
    <cellStyle name="Normal 2 5 2 3 2" xfId="4274"/>
    <cellStyle name="Normal 2 5 2 3 2 2" xfId="9568"/>
    <cellStyle name="Normal 2 5 2 3 3" xfId="4275"/>
    <cellStyle name="Normal 2 5 2 3 3 2" xfId="9569"/>
    <cellStyle name="Normal 2 5 2 3 4" xfId="4276"/>
    <cellStyle name="Normal 2 5 2 3 4 2" xfId="9570"/>
    <cellStyle name="Normal 2 5 2 3 5" xfId="9567"/>
    <cellStyle name="Normal 2 5 2 4" xfId="4277"/>
    <cellStyle name="Normal 2 5 2 4 2" xfId="9571"/>
    <cellStyle name="Normal 2 5 2 5" xfId="4278"/>
    <cellStyle name="Normal 2 5 2 5 2" xfId="9572"/>
    <cellStyle name="Normal 2 5 2 6" xfId="4279"/>
    <cellStyle name="Normal 2 5 2 6 2" xfId="9573"/>
    <cellStyle name="Normal 2 5 2 7" xfId="9562"/>
    <cellStyle name="Normal 2 5 3" xfId="4280"/>
    <cellStyle name="Normal 2 5 3 2" xfId="4281"/>
    <cellStyle name="Normal 2 5 3 2 2" xfId="9575"/>
    <cellStyle name="Normal 2 5 3 3" xfId="4282"/>
    <cellStyle name="Normal 2 5 3 3 2" xfId="9576"/>
    <cellStyle name="Normal 2 5 3 4" xfId="4283"/>
    <cellStyle name="Normal 2 5 3 4 2" xfId="9577"/>
    <cellStyle name="Normal 2 5 3 5" xfId="9574"/>
    <cellStyle name="Normal 2 5 4" xfId="4284"/>
    <cellStyle name="Normal 2 5 4 2" xfId="4285"/>
    <cellStyle name="Normal 2 5 4 2 2" xfId="9579"/>
    <cellStyle name="Normal 2 5 4 3" xfId="4286"/>
    <cellStyle name="Normal 2 5 4 3 2" xfId="9580"/>
    <cellStyle name="Normal 2 5 4 4" xfId="4287"/>
    <cellStyle name="Normal 2 5 4 4 2" xfId="9581"/>
    <cellStyle name="Normal 2 5 4 5" xfId="9578"/>
    <cellStyle name="Normal 2 5 5" xfId="4288"/>
    <cellStyle name="Normal 2 5 5 2" xfId="4289"/>
    <cellStyle name="Normal 2 5 5 2 2" xfId="9583"/>
    <cellStyle name="Normal 2 5 5 3" xfId="4290"/>
    <cellStyle name="Normal 2 5 5 3 2" xfId="9584"/>
    <cellStyle name="Normal 2 5 5 4" xfId="4291"/>
    <cellStyle name="Normal 2 5 5 4 2" xfId="9585"/>
    <cellStyle name="Normal 2 5 5 5" xfId="9582"/>
    <cellStyle name="Normal 2 5 6" xfId="4292"/>
    <cellStyle name="Normal 2 5 6 2" xfId="9586"/>
    <cellStyle name="Normal 2 5 7" xfId="4293"/>
    <cellStyle name="Normal 2 5 7 2" xfId="9587"/>
    <cellStyle name="Normal 2 5 8" xfId="4294"/>
    <cellStyle name="Normal 2 5 8 2" xfId="9588"/>
    <cellStyle name="Normal 2 5 9" xfId="9561"/>
    <cellStyle name="Normal 2 6" xfId="4295"/>
    <cellStyle name="Normal 2 6 2" xfId="4296"/>
    <cellStyle name="Normal 2 6 2 2" xfId="4297"/>
    <cellStyle name="Normal 2 6 2 2 2" xfId="9591"/>
    <cellStyle name="Normal 2 6 2 3" xfId="4298"/>
    <cellStyle name="Normal 2 6 2 3 2" xfId="9592"/>
    <cellStyle name="Normal 2 6 2 4" xfId="4299"/>
    <cellStyle name="Normal 2 6 2 4 2" xfId="9593"/>
    <cellStyle name="Normal 2 6 2 5" xfId="9590"/>
    <cellStyle name="Normal 2 6 3" xfId="4300"/>
    <cellStyle name="Normal 2 6 3 2" xfId="4301"/>
    <cellStyle name="Normal 2 6 3 2 2" xfId="9595"/>
    <cellStyle name="Normal 2 6 3 3" xfId="4302"/>
    <cellStyle name="Normal 2 6 3 3 2" xfId="9596"/>
    <cellStyle name="Normal 2 6 3 4" xfId="4303"/>
    <cellStyle name="Normal 2 6 3 4 2" xfId="9597"/>
    <cellStyle name="Normal 2 6 3 5" xfId="9594"/>
    <cellStyle name="Normal 2 6 4" xfId="4304"/>
    <cellStyle name="Normal 2 6 4 2" xfId="4305"/>
    <cellStyle name="Normal 2 6 4 2 2" xfId="9599"/>
    <cellStyle name="Normal 2 6 4 3" xfId="4306"/>
    <cellStyle name="Normal 2 6 4 3 2" xfId="9600"/>
    <cellStyle name="Normal 2 6 4 4" xfId="4307"/>
    <cellStyle name="Normal 2 6 4 4 2" xfId="9601"/>
    <cellStyle name="Normal 2 6 4 5" xfId="9598"/>
    <cellStyle name="Normal 2 6 5" xfId="4308"/>
    <cellStyle name="Normal 2 6 5 2" xfId="9602"/>
    <cellStyle name="Normal 2 6 6" xfId="4309"/>
    <cellStyle name="Normal 2 6 6 2" xfId="9603"/>
    <cellStyle name="Normal 2 6 7" xfId="4310"/>
    <cellStyle name="Normal 2 6 7 2" xfId="9604"/>
    <cellStyle name="Normal 2 6 8" xfId="9589"/>
    <cellStyle name="Normal 2 7" xfId="4311"/>
    <cellStyle name="Normal 2 7 2" xfId="4312"/>
    <cellStyle name="Normal 2 7 2 2" xfId="4313"/>
    <cellStyle name="Normal 2 7 2 2 2" xfId="9607"/>
    <cellStyle name="Normal 2 7 2 3" xfId="4314"/>
    <cellStyle name="Normal 2 7 2 3 2" xfId="9608"/>
    <cellStyle name="Normal 2 7 2 4" xfId="4315"/>
    <cellStyle name="Normal 2 7 2 4 2" xfId="9609"/>
    <cellStyle name="Normal 2 7 2 5" xfId="9606"/>
    <cellStyle name="Normal 2 7 3" xfId="4316"/>
    <cellStyle name="Normal 2 7 3 2" xfId="4317"/>
    <cellStyle name="Normal 2 7 3 2 2" xfId="9611"/>
    <cellStyle name="Normal 2 7 3 3" xfId="4318"/>
    <cellStyle name="Normal 2 7 3 3 2" xfId="9612"/>
    <cellStyle name="Normal 2 7 3 4" xfId="4319"/>
    <cellStyle name="Normal 2 7 3 4 2" xfId="9613"/>
    <cellStyle name="Normal 2 7 3 5" xfId="9610"/>
    <cellStyle name="Normal 2 7 4" xfId="4320"/>
    <cellStyle name="Normal 2 7 4 2" xfId="9614"/>
    <cellStyle name="Normal 2 7 5" xfId="4321"/>
    <cellStyle name="Normal 2 7 5 2" xfId="9615"/>
    <cellStyle name="Normal 2 7 6" xfId="4322"/>
    <cellStyle name="Normal 2 7 6 2" xfId="9616"/>
    <cellStyle name="Normal 2 7 7" xfId="9605"/>
    <cellStyle name="Normal 2 8" xfId="4323"/>
    <cellStyle name="Normal 2 8 2" xfId="4324"/>
    <cellStyle name="Normal 2 8 2 2" xfId="9618"/>
    <cellStyle name="Normal 2 8 3" xfId="4325"/>
    <cellStyle name="Normal 2 8 3 2" xfId="9619"/>
    <cellStyle name="Normal 2 8 4" xfId="4326"/>
    <cellStyle name="Normal 2 8 4 2" xfId="9620"/>
    <cellStyle name="Normal 2 8 5" xfId="9617"/>
    <cellStyle name="Normal 2 9" xfId="4327"/>
    <cellStyle name="Normal 2 9 2" xfId="4328"/>
    <cellStyle name="Normal 2 9 2 2" xfId="9622"/>
    <cellStyle name="Normal 2 9 3" xfId="4329"/>
    <cellStyle name="Normal 2 9 3 2" xfId="9623"/>
    <cellStyle name="Normal 2 9 4" xfId="4330"/>
    <cellStyle name="Normal 2 9 4 2" xfId="9624"/>
    <cellStyle name="Normal 2 9 5" xfId="9621"/>
    <cellStyle name="Normal 20" xfId="4331"/>
    <cellStyle name="Normal 20 2" xfId="9625"/>
    <cellStyle name="Normal 21" xfId="4332"/>
    <cellStyle name="Normal 21 2" xfId="9626"/>
    <cellStyle name="Normal 22" xfId="4333"/>
    <cellStyle name="Normal 22 2" xfId="9627"/>
    <cellStyle name="Normal 23" xfId="4334"/>
    <cellStyle name="Normal 23 2" xfId="9628"/>
    <cellStyle name="Normal 24" xfId="4335"/>
    <cellStyle name="Normal 24 2" xfId="9629"/>
    <cellStyle name="Normal 25" xfId="4336"/>
    <cellStyle name="Normal 25 2" xfId="9630"/>
    <cellStyle name="Normal 26" xfId="4337"/>
    <cellStyle name="Normal 26 2" xfId="9631"/>
    <cellStyle name="Normal 27" xfId="4338"/>
    <cellStyle name="Normal 27 2" xfId="9632"/>
    <cellStyle name="Normal 28" xfId="4339"/>
    <cellStyle name="Normal 28 2" xfId="9633"/>
    <cellStyle name="Normal 29" xfId="4340"/>
    <cellStyle name="Normal 29 2" xfId="9634"/>
    <cellStyle name="Normal 3" xfId="4341"/>
    <cellStyle name="Normal 3 10" xfId="4342"/>
    <cellStyle name="Normal 3 10 2" xfId="9636"/>
    <cellStyle name="Normal 3 11" xfId="4343"/>
    <cellStyle name="Normal 3 11 2" xfId="9637"/>
    <cellStyle name="Normal 3 12" xfId="4344"/>
    <cellStyle name="Normal 3 12 2" xfId="9638"/>
    <cellStyle name="Normal 3 13" xfId="4345"/>
    <cellStyle name="Normal 3 13 2" xfId="9639"/>
    <cellStyle name="Normal 3 14" xfId="4346"/>
    <cellStyle name="Normal 3 14 2" xfId="9640"/>
    <cellStyle name="Normal 3 15" xfId="9635"/>
    <cellStyle name="Normal 3 2" xfId="4347"/>
    <cellStyle name="Normal 3 2 10" xfId="4348"/>
    <cellStyle name="Normal 3 2 10 2" xfId="9642"/>
    <cellStyle name="Normal 3 2 11" xfId="4349"/>
    <cellStyle name="Normal 3 2 11 2" xfId="9643"/>
    <cellStyle name="Normal 3 2 12" xfId="4350"/>
    <cellStyle name="Normal 3 2 12 2" xfId="9644"/>
    <cellStyle name="Normal 3 2 13" xfId="4351"/>
    <cellStyle name="Normal 3 2 13 2" xfId="9645"/>
    <cellStyle name="Normal 3 2 14" xfId="9641"/>
    <cellStyle name="Normal 3 2 2" xfId="4352"/>
    <cellStyle name="Normal 3 2 2 10" xfId="9646"/>
    <cellStyle name="Normal 3 2 2 2" xfId="4353"/>
    <cellStyle name="Normal 3 2 2 2 2" xfId="4354"/>
    <cellStyle name="Normal 3 2 2 2 2 2" xfId="4355"/>
    <cellStyle name="Normal 3 2 2 2 2 2 2" xfId="9649"/>
    <cellStyle name="Normal 3 2 2 2 2 3" xfId="4356"/>
    <cellStyle name="Normal 3 2 2 2 2 3 2" xfId="9650"/>
    <cellStyle name="Normal 3 2 2 2 2 4" xfId="4357"/>
    <cellStyle name="Normal 3 2 2 2 2 4 2" xfId="9651"/>
    <cellStyle name="Normal 3 2 2 2 2 5" xfId="9648"/>
    <cellStyle name="Normal 3 2 2 2 3" xfId="4358"/>
    <cellStyle name="Normal 3 2 2 2 3 2" xfId="4359"/>
    <cellStyle name="Normal 3 2 2 2 3 2 2" xfId="9653"/>
    <cellStyle name="Normal 3 2 2 2 3 3" xfId="4360"/>
    <cellStyle name="Normal 3 2 2 2 3 3 2" xfId="9654"/>
    <cellStyle name="Normal 3 2 2 2 3 4" xfId="4361"/>
    <cellStyle name="Normal 3 2 2 2 3 4 2" xfId="9655"/>
    <cellStyle name="Normal 3 2 2 2 3 5" xfId="9652"/>
    <cellStyle name="Normal 3 2 2 2 4" xfId="4362"/>
    <cellStyle name="Normal 3 2 2 2 4 2" xfId="4363"/>
    <cellStyle name="Normal 3 2 2 2 4 2 2" xfId="9657"/>
    <cellStyle name="Normal 3 2 2 2 4 3" xfId="4364"/>
    <cellStyle name="Normal 3 2 2 2 4 3 2" xfId="9658"/>
    <cellStyle name="Normal 3 2 2 2 4 4" xfId="4365"/>
    <cellStyle name="Normal 3 2 2 2 4 4 2" xfId="9659"/>
    <cellStyle name="Normal 3 2 2 2 4 5" xfId="9656"/>
    <cellStyle name="Normal 3 2 2 2 5" xfId="4366"/>
    <cellStyle name="Normal 3 2 2 2 5 2" xfId="9660"/>
    <cellStyle name="Normal 3 2 2 2 6" xfId="4367"/>
    <cellStyle name="Normal 3 2 2 2 6 2" xfId="9661"/>
    <cellStyle name="Normal 3 2 2 2 7" xfId="4368"/>
    <cellStyle name="Normal 3 2 2 2 7 2" xfId="9662"/>
    <cellStyle name="Normal 3 2 2 2 8" xfId="9647"/>
    <cellStyle name="Normal 3 2 2 3" xfId="4369"/>
    <cellStyle name="Normal 3 2 2 3 2" xfId="4370"/>
    <cellStyle name="Normal 3 2 2 3 2 2" xfId="4371"/>
    <cellStyle name="Normal 3 2 2 3 2 2 2" xfId="9665"/>
    <cellStyle name="Normal 3 2 2 3 2 3" xfId="4372"/>
    <cellStyle name="Normal 3 2 2 3 2 3 2" xfId="9666"/>
    <cellStyle name="Normal 3 2 2 3 2 4" xfId="4373"/>
    <cellStyle name="Normal 3 2 2 3 2 4 2" xfId="9667"/>
    <cellStyle name="Normal 3 2 2 3 2 5" xfId="9664"/>
    <cellStyle name="Normal 3 2 2 3 3" xfId="4374"/>
    <cellStyle name="Normal 3 2 2 3 3 2" xfId="4375"/>
    <cellStyle name="Normal 3 2 2 3 3 2 2" xfId="9669"/>
    <cellStyle name="Normal 3 2 2 3 3 3" xfId="4376"/>
    <cellStyle name="Normal 3 2 2 3 3 3 2" xfId="9670"/>
    <cellStyle name="Normal 3 2 2 3 3 4" xfId="4377"/>
    <cellStyle name="Normal 3 2 2 3 3 4 2" xfId="9671"/>
    <cellStyle name="Normal 3 2 2 3 3 5" xfId="9668"/>
    <cellStyle name="Normal 3 2 2 3 4" xfId="4378"/>
    <cellStyle name="Normal 3 2 2 3 4 2" xfId="9672"/>
    <cellStyle name="Normal 3 2 2 3 5" xfId="4379"/>
    <cellStyle name="Normal 3 2 2 3 5 2" xfId="9673"/>
    <cellStyle name="Normal 3 2 2 3 6" xfId="4380"/>
    <cellStyle name="Normal 3 2 2 3 6 2" xfId="9674"/>
    <cellStyle name="Normal 3 2 2 3 7" xfId="9663"/>
    <cellStyle name="Normal 3 2 2 4" xfId="4381"/>
    <cellStyle name="Normal 3 2 2 4 2" xfId="4382"/>
    <cellStyle name="Normal 3 2 2 4 2 2" xfId="9676"/>
    <cellStyle name="Normal 3 2 2 4 3" xfId="4383"/>
    <cellStyle name="Normal 3 2 2 4 3 2" xfId="9677"/>
    <cellStyle name="Normal 3 2 2 4 4" xfId="4384"/>
    <cellStyle name="Normal 3 2 2 4 4 2" xfId="9678"/>
    <cellStyle name="Normal 3 2 2 4 5" xfId="9675"/>
    <cellStyle name="Normal 3 2 2 5" xfId="4385"/>
    <cellStyle name="Normal 3 2 2 5 2" xfId="4386"/>
    <cellStyle name="Normal 3 2 2 5 2 2" xfId="9680"/>
    <cellStyle name="Normal 3 2 2 5 3" xfId="4387"/>
    <cellStyle name="Normal 3 2 2 5 3 2" xfId="9681"/>
    <cellStyle name="Normal 3 2 2 5 4" xfId="4388"/>
    <cellStyle name="Normal 3 2 2 5 4 2" xfId="9682"/>
    <cellStyle name="Normal 3 2 2 5 5" xfId="9679"/>
    <cellStyle name="Normal 3 2 2 6" xfId="4389"/>
    <cellStyle name="Normal 3 2 2 6 2" xfId="4390"/>
    <cellStyle name="Normal 3 2 2 6 2 2" xfId="9684"/>
    <cellStyle name="Normal 3 2 2 6 3" xfId="4391"/>
    <cellStyle name="Normal 3 2 2 6 3 2" xfId="9685"/>
    <cellStyle name="Normal 3 2 2 6 4" xfId="4392"/>
    <cellStyle name="Normal 3 2 2 6 4 2" xfId="9686"/>
    <cellStyle name="Normal 3 2 2 6 5" xfId="9683"/>
    <cellStyle name="Normal 3 2 2 7" xfId="4393"/>
    <cellStyle name="Normal 3 2 2 7 2" xfId="9687"/>
    <cellStyle name="Normal 3 2 2 8" xfId="4394"/>
    <cellStyle name="Normal 3 2 2 8 2" xfId="9688"/>
    <cellStyle name="Normal 3 2 2 9" xfId="4395"/>
    <cellStyle name="Normal 3 2 2 9 2" xfId="9689"/>
    <cellStyle name="Normal 3 2 3" xfId="4396"/>
    <cellStyle name="Normal 3 2 3 2" xfId="4397"/>
    <cellStyle name="Normal 3 2 3 2 2" xfId="4398"/>
    <cellStyle name="Normal 3 2 3 2 2 2" xfId="4399"/>
    <cellStyle name="Normal 3 2 3 2 2 2 2" xfId="9693"/>
    <cellStyle name="Normal 3 2 3 2 2 3" xfId="4400"/>
    <cellStyle name="Normal 3 2 3 2 2 3 2" xfId="9694"/>
    <cellStyle name="Normal 3 2 3 2 2 4" xfId="4401"/>
    <cellStyle name="Normal 3 2 3 2 2 4 2" xfId="9695"/>
    <cellStyle name="Normal 3 2 3 2 2 5" xfId="9692"/>
    <cellStyle name="Normal 3 2 3 2 3" xfId="4402"/>
    <cellStyle name="Normal 3 2 3 2 3 2" xfId="4403"/>
    <cellStyle name="Normal 3 2 3 2 3 2 2" xfId="9697"/>
    <cellStyle name="Normal 3 2 3 2 3 3" xfId="4404"/>
    <cellStyle name="Normal 3 2 3 2 3 3 2" xfId="9698"/>
    <cellStyle name="Normal 3 2 3 2 3 4" xfId="4405"/>
    <cellStyle name="Normal 3 2 3 2 3 4 2" xfId="9699"/>
    <cellStyle name="Normal 3 2 3 2 3 5" xfId="9696"/>
    <cellStyle name="Normal 3 2 3 2 4" xfId="4406"/>
    <cellStyle name="Normal 3 2 3 2 4 2" xfId="9700"/>
    <cellStyle name="Normal 3 2 3 2 5" xfId="4407"/>
    <cellStyle name="Normal 3 2 3 2 5 2" xfId="9701"/>
    <cellStyle name="Normal 3 2 3 2 6" xfId="4408"/>
    <cellStyle name="Normal 3 2 3 2 6 2" xfId="9702"/>
    <cellStyle name="Normal 3 2 3 2 7" xfId="9691"/>
    <cellStyle name="Normal 3 2 3 3" xfId="4409"/>
    <cellStyle name="Normal 3 2 3 3 2" xfId="4410"/>
    <cellStyle name="Normal 3 2 3 3 2 2" xfId="9704"/>
    <cellStyle name="Normal 3 2 3 3 3" xfId="4411"/>
    <cellStyle name="Normal 3 2 3 3 3 2" xfId="9705"/>
    <cellStyle name="Normal 3 2 3 3 4" xfId="4412"/>
    <cellStyle name="Normal 3 2 3 3 4 2" xfId="9706"/>
    <cellStyle name="Normal 3 2 3 3 5" xfId="9703"/>
    <cellStyle name="Normal 3 2 3 4" xfId="4413"/>
    <cellStyle name="Normal 3 2 3 4 2" xfId="4414"/>
    <cellStyle name="Normal 3 2 3 4 2 2" xfId="9708"/>
    <cellStyle name="Normal 3 2 3 4 3" xfId="4415"/>
    <cellStyle name="Normal 3 2 3 4 3 2" xfId="9709"/>
    <cellStyle name="Normal 3 2 3 4 4" xfId="4416"/>
    <cellStyle name="Normal 3 2 3 4 4 2" xfId="9710"/>
    <cellStyle name="Normal 3 2 3 4 5" xfId="9707"/>
    <cellStyle name="Normal 3 2 3 5" xfId="4417"/>
    <cellStyle name="Normal 3 2 3 5 2" xfId="4418"/>
    <cellStyle name="Normal 3 2 3 5 2 2" xfId="9712"/>
    <cellStyle name="Normal 3 2 3 5 3" xfId="4419"/>
    <cellStyle name="Normal 3 2 3 5 3 2" xfId="9713"/>
    <cellStyle name="Normal 3 2 3 5 4" xfId="4420"/>
    <cellStyle name="Normal 3 2 3 5 4 2" xfId="9714"/>
    <cellStyle name="Normal 3 2 3 5 5" xfId="9711"/>
    <cellStyle name="Normal 3 2 3 6" xfId="4421"/>
    <cellStyle name="Normal 3 2 3 6 2" xfId="9715"/>
    <cellStyle name="Normal 3 2 3 7" xfId="4422"/>
    <cellStyle name="Normal 3 2 3 7 2" xfId="9716"/>
    <cellStyle name="Normal 3 2 3 8" xfId="4423"/>
    <cellStyle name="Normal 3 2 3 8 2" xfId="9717"/>
    <cellStyle name="Normal 3 2 3 9" xfId="9690"/>
    <cellStyle name="Normal 3 2 4" xfId="4424"/>
    <cellStyle name="Normal 3 2 4 2" xfId="4425"/>
    <cellStyle name="Normal 3 2 4 2 2" xfId="4426"/>
    <cellStyle name="Normal 3 2 4 2 2 2" xfId="9720"/>
    <cellStyle name="Normal 3 2 4 2 3" xfId="4427"/>
    <cellStyle name="Normal 3 2 4 2 3 2" xfId="9721"/>
    <cellStyle name="Normal 3 2 4 2 4" xfId="4428"/>
    <cellStyle name="Normal 3 2 4 2 4 2" xfId="9722"/>
    <cellStyle name="Normal 3 2 4 2 5" xfId="9719"/>
    <cellStyle name="Normal 3 2 4 3" xfId="4429"/>
    <cellStyle name="Normal 3 2 4 3 2" xfId="4430"/>
    <cellStyle name="Normal 3 2 4 3 2 2" xfId="9724"/>
    <cellStyle name="Normal 3 2 4 3 3" xfId="4431"/>
    <cellStyle name="Normal 3 2 4 3 3 2" xfId="9725"/>
    <cellStyle name="Normal 3 2 4 3 4" xfId="4432"/>
    <cellStyle name="Normal 3 2 4 3 4 2" xfId="9726"/>
    <cellStyle name="Normal 3 2 4 3 5" xfId="9723"/>
    <cellStyle name="Normal 3 2 4 4" xfId="4433"/>
    <cellStyle name="Normal 3 2 4 4 2" xfId="4434"/>
    <cellStyle name="Normal 3 2 4 4 2 2" xfId="9728"/>
    <cellStyle name="Normal 3 2 4 4 3" xfId="4435"/>
    <cellStyle name="Normal 3 2 4 4 3 2" xfId="9729"/>
    <cellStyle name="Normal 3 2 4 4 4" xfId="4436"/>
    <cellStyle name="Normal 3 2 4 4 4 2" xfId="9730"/>
    <cellStyle name="Normal 3 2 4 4 5" xfId="9727"/>
    <cellStyle name="Normal 3 2 4 5" xfId="4437"/>
    <cellStyle name="Normal 3 2 4 5 2" xfId="9731"/>
    <cellStyle name="Normal 3 2 4 6" xfId="4438"/>
    <cellStyle name="Normal 3 2 4 6 2" xfId="9732"/>
    <cellStyle name="Normal 3 2 4 7" xfId="4439"/>
    <cellStyle name="Normal 3 2 4 7 2" xfId="9733"/>
    <cellStyle name="Normal 3 2 4 8" xfId="9718"/>
    <cellStyle name="Normal 3 2 5" xfId="4440"/>
    <cellStyle name="Normal 3 2 5 2" xfId="4441"/>
    <cellStyle name="Normal 3 2 5 2 2" xfId="4442"/>
    <cellStyle name="Normal 3 2 5 2 2 2" xfId="9736"/>
    <cellStyle name="Normal 3 2 5 2 3" xfId="4443"/>
    <cellStyle name="Normal 3 2 5 2 3 2" xfId="9737"/>
    <cellStyle name="Normal 3 2 5 2 4" xfId="4444"/>
    <cellStyle name="Normal 3 2 5 2 4 2" xfId="9738"/>
    <cellStyle name="Normal 3 2 5 2 5" xfId="9735"/>
    <cellStyle name="Normal 3 2 5 3" xfId="4445"/>
    <cellStyle name="Normal 3 2 5 3 2" xfId="4446"/>
    <cellStyle name="Normal 3 2 5 3 2 2" xfId="9740"/>
    <cellStyle name="Normal 3 2 5 3 3" xfId="4447"/>
    <cellStyle name="Normal 3 2 5 3 3 2" xfId="9741"/>
    <cellStyle name="Normal 3 2 5 3 4" xfId="4448"/>
    <cellStyle name="Normal 3 2 5 3 4 2" xfId="9742"/>
    <cellStyle name="Normal 3 2 5 3 5" xfId="9739"/>
    <cellStyle name="Normal 3 2 5 4" xfId="4449"/>
    <cellStyle name="Normal 3 2 5 4 2" xfId="9743"/>
    <cellStyle name="Normal 3 2 5 5" xfId="4450"/>
    <cellStyle name="Normal 3 2 5 5 2" xfId="9744"/>
    <cellStyle name="Normal 3 2 5 6" xfId="4451"/>
    <cellStyle name="Normal 3 2 5 6 2" xfId="9745"/>
    <cellStyle name="Normal 3 2 5 7" xfId="9734"/>
    <cellStyle name="Normal 3 2 6" xfId="4452"/>
    <cellStyle name="Normal 3 2 6 2" xfId="4453"/>
    <cellStyle name="Normal 3 2 6 2 2" xfId="9747"/>
    <cellStyle name="Normal 3 2 6 3" xfId="4454"/>
    <cellStyle name="Normal 3 2 6 3 2" xfId="9748"/>
    <cellStyle name="Normal 3 2 6 4" xfId="4455"/>
    <cellStyle name="Normal 3 2 6 4 2" xfId="9749"/>
    <cellStyle name="Normal 3 2 6 5" xfId="9746"/>
    <cellStyle name="Normal 3 2 7" xfId="4456"/>
    <cellStyle name="Normal 3 2 7 2" xfId="4457"/>
    <cellStyle name="Normal 3 2 7 2 2" xfId="9751"/>
    <cellStyle name="Normal 3 2 7 3" xfId="4458"/>
    <cellStyle name="Normal 3 2 7 3 2" xfId="9752"/>
    <cellStyle name="Normal 3 2 7 4" xfId="4459"/>
    <cellStyle name="Normal 3 2 7 4 2" xfId="9753"/>
    <cellStyle name="Normal 3 2 7 5" xfId="9750"/>
    <cellStyle name="Normal 3 2 8" xfId="4460"/>
    <cellStyle name="Normal 3 2 8 2" xfId="4461"/>
    <cellStyle name="Normal 3 2 8 2 2" xfId="9755"/>
    <cellStyle name="Normal 3 2 8 3" xfId="4462"/>
    <cellStyle name="Normal 3 2 8 3 2" xfId="9756"/>
    <cellStyle name="Normal 3 2 8 4" xfId="4463"/>
    <cellStyle name="Normal 3 2 8 4 2" xfId="9757"/>
    <cellStyle name="Normal 3 2 8 5" xfId="9754"/>
    <cellStyle name="Normal 3 2 9" xfId="4464"/>
    <cellStyle name="Normal 3 2 9 2" xfId="9758"/>
    <cellStyle name="Normal 3 3" xfId="4465"/>
    <cellStyle name="Normal 3 3 10" xfId="9759"/>
    <cellStyle name="Normal 3 3 2" xfId="4466"/>
    <cellStyle name="Normal 3 3 2 2" xfId="4467"/>
    <cellStyle name="Normal 3 3 2 2 2" xfId="4468"/>
    <cellStyle name="Normal 3 3 2 2 2 2" xfId="9762"/>
    <cellStyle name="Normal 3 3 2 2 3" xfId="4469"/>
    <cellStyle name="Normal 3 3 2 2 3 2" xfId="9763"/>
    <cellStyle name="Normal 3 3 2 2 4" xfId="4470"/>
    <cellStyle name="Normal 3 3 2 2 4 2" xfId="9764"/>
    <cellStyle name="Normal 3 3 2 2 5" xfId="9761"/>
    <cellStyle name="Normal 3 3 2 3" xfId="4471"/>
    <cellStyle name="Normal 3 3 2 3 2" xfId="4472"/>
    <cellStyle name="Normal 3 3 2 3 2 2" xfId="9766"/>
    <cellStyle name="Normal 3 3 2 3 3" xfId="4473"/>
    <cellStyle name="Normal 3 3 2 3 3 2" xfId="9767"/>
    <cellStyle name="Normal 3 3 2 3 4" xfId="4474"/>
    <cellStyle name="Normal 3 3 2 3 4 2" xfId="9768"/>
    <cellStyle name="Normal 3 3 2 3 5" xfId="9765"/>
    <cellStyle name="Normal 3 3 2 4" xfId="4475"/>
    <cellStyle name="Normal 3 3 2 4 2" xfId="4476"/>
    <cellStyle name="Normal 3 3 2 4 2 2" xfId="9770"/>
    <cellStyle name="Normal 3 3 2 4 3" xfId="4477"/>
    <cellStyle name="Normal 3 3 2 4 3 2" xfId="9771"/>
    <cellStyle name="Normal 3 3 2 4 4" xfId="4478"/>
    <cellStyle name="Normal 3 3 2 4 4 2" xfId="9772"/>
    <cellStyle name="Normal 3 3 2 4 5" xfId="9769"/>
    <cellStyle name="Normal 3 3 2 5" xfId="4479"/>
    <cellStyle name="Normal 3 3 2 5 2" xfId="9773"/>
    <cellStyle name="Normal 3 3 2 6" xfId="4480"/>
    <cellStyle name="Normal 3 3 2 6 2" xfId="9774"/>
    <cellStyle name="Normal 3 3 2 7" xfId="4481"/>
    <cellStyle name="Normal 3 3 2 7 2" xfId="9775"/>
    <cellStyle name="Normal 3 3 2 8" xfId="9760"/>
    <cellStyle name="Normal 3 3 3" xfId="4482"/>
    <cellStyle name="Normal 3 3 3 2" xfId="4483"/>
    <cellStyle name="Normal 3 3 3 2 2" xfId="4484"/>
    <cellStyle name="Normal 3 3 3 2 2 2" xfId="9778"/>
    <cellStyle name="Normal 3 3 3 2 3" xfId="4485"/>
    <cellStyle name="Normal 3 3 3 2 3 2" xfId="9779"/>
    <cellStyle name="Normal 3 3 3 2 4" xfId="4486"/>
    <cellStyle name="Normal 3 3 3 2 4 2" xfId="9780"/>
    <cellStyle name="Normal 3 3 3 2 5" xfId="9777"/>
    <cellStyle name="Normal 3 3 3 3" xfId="4487"/>
    <cellStyle name="Normal 3 3 3 3 2" xfId="4488"/>
    <cellStyle name="Normal 3 3 3 3 2 2" xfId="9782"/>
    <cellStyle name="Normal 3 3 3 3 3" xfId="4489"/>
    <cellStyle name="Normal 3 3 3 3 3 2" xfId="9783"/>
    <cellStyle name="Normal 3 3 3 3 4" xfId="4490"/>
    <cellStyle name="Normal 3 3 3 3 4 2" xfId="9784"/>
    <cellStyle name="Normal 3 3 3 3 5" xfId="9781"/>
    <cellStyle name="Normal 3 3 3 4" xfId="4491"/>
    <cellStyle name="Normal 3 3 3 4 2" xfId="9785"/>
    <cellStyle name="Normal 3 3 3 5" xfId="4492"/>
    <cellStyle name="Normal 3 3 3 5 2" xfId="9786"/>
    <cellStyle name="Normal 3 3 3 6" xfId="4493"/>
    <cellStyle name="Normal 3 3 3 6 2" xfId="9787"/>
    <cellStyle name="Normal 3 3 3 7" xfId="9776"/>
    <cellStyle name="Normal 3 3 4" xfId="4494"/>
    <cellStyle name="Normal 3 3 4 2" xfId="4495"/>
    <cellStyle name="Normal 3 3 4 2 2" xfId="9789"/>
    <cellStyle name="Normal 3 3 4 3" xfId="4496"/>
    <cellStyle name="Normal 3 3 4 3 2" xfId="9790"/>
    <cellStyle name="Normal 3 3 4 4" xfId="4497"/>
    <cellStyle name="Normal 3 3 4 4 2" xfId="9791"/>
    <cellStyle name="Normal 3 3 4 5" xfId="9788"/>
    <cellStyle name="Normal 3 3 5" xfId="4498"/>
    <cellStyle name="Normal 3 3 5 2" xfId="4499"/>
    <cellStyle name="Normal 3 3 5 2 2" xfId="9793"/>
    <cellStyle name="Normal 3 3 5 3" xfId="4500"/>
    <cellStyle name="Normal 3 3 5 3 2" xfId="9794"/>
    <cellStyle name="Normal 3 3 5 4" xfId="4501"/>
    <cellStyle name="Normal 3 3 5 4 2" xfId="9795"/>
    <cellStyle name="Normal 3 3 5 5" xfId="9792"/>
    <cellStyle name="Normal 3 3 6" xfId="4502"/>
    <cellStyle name="Normal 3 3 6 2" xfId="4503"/>
    <cellStyle name="Normal 3 3 6 2 2" xfId="9797"/>
    <cellStyle name="Normal 3 3 6 3" xfId="4504"/>
    <cellStyle name="Normal 3 3 6 3 2" xfId="9798"/>
    <cellStyle name="Normal 3 3 6 4" xfId="4505"/>
    <cellStyle name="Normal 3 3 6 4 2" xfId="9799"/>
    <cellStyle name="Normal 3 3 6 5" xfId="9796"/>
    <cellStyle name="Normal 3 3 7" xfId="4506"/>
    <cellStyle name="Normal 3 3 7 2" xfId="9800"/>
    <cellStyle name="Normal 3 3 8" xfId="4507"/>
    <cellStyle name="Normal 3 3 8 2" xfId="9801"/>
    <cellStyle name="Normal 3 3 9" xfId="4508"/>
    <cellStyle name="Normal 3 3 9 2" xfId="9802"/>
    <cellStyle name="Normal 3 4" xfId="4509"/>
    <cellStyle name="Normal 3 4 2" xfId="4510"/>
    <cellStyle name="Normal 3 4 2 2" xfId="4511"/>
    <cellStyle name="Normal 3 4 2 2 2" xfId="4512"/>
    <cellStyle name="Normal 3 4 2 2 2 2" xfId="9806"/>
    <cellStyle name="Normal 3 4 2 2 3" xfId="4513"/>
    <cellStyle name="Normal 3 4 2 2 3 2" xfId="9807"/>
    <cellStyle name="Normal 3 4 2 2 4" xfId="4514"/>
    <cellStyle name="Normal 3 4 2 2 4 2" xfId="9808"/>
    <cellStyle name="Normal 3 4 2 2 5" xfId="9805"/>
    <cellStyle name="Normal 3 4 2 3" xfId="4515"/>
    <cellStyle name="Normal 3 4 2 3 2" xfId="4516"/>
    <cellStyle name="Normal 3 4 2 3 2 2" xfId="9810"/>
    <cellStyle name="Normal 3 4 2 3 3" xfId="4517"/>
    <cellStyle name="Normal 3 4 2 3 3 2" xfId="9811"/>
    <cellStyle name="Normal 3 4 2 3 4" xfId="4518"/>
    <cellStyle name="Normal 3 4 2 3 4 2" xfId="9812"/>
    <cellStyle name="Normal 3 4 2 3 5" xfId="9809"/>
    <cellStyle name="Normal 3 4 2 4" xfId="4519"/>
    <cellStyle name="Normal 3 4 2 4 2" xfId="9813"/>
    <cellStyle name="Normal 3 4 2 5" xfId="4520"/>
    <cellStyle name="Normal 3 4 2 5 2" xfId="9814"/>
    <cellStyle name="Normal 3 4 2 6" xfId="4521"/>
    <cellStyle name="Normal 3 4 2 6 2" xfId="9815"/>
    <cellStyle name="Normal 3 4 2 7" xfId="9804"/>
    <cellStyle name="Normal 3 4 3" xfId="4522"/>
    <cellStyle name="Normal 3 4 3 2" xfId="4523"/>
    <cellStyle name="Normal 3 4 3 2 2" xfId="9817"/>
    <cellStyle name="Normal 3 4 3 3" xfId="4524"/>
    <cellStyle name="Normal 3 4 3 3 2" xfId="9818"/>
    <cellStyle name="Normal 3 4 3 4" xfId="4525"/>
    <cellStyle name="Normal 3 4 3 4 2" xfId="9819"/>
    <cellStyle name="Normal 3 4 3 5" xfId="9816"/>
    <cellStyle name="Normal 3 4 4" xfId="4526"/>
    <cellStyle name="Normal 3 4 4 2" xfId="4527"/>
    <cellStyle name="Normal 3 4 4 2 2" xfId="9821"/>
    <cellStyle name="Normal 3 4 4 3" xfId="4528"/>
    <cellStyle name="Normal 3 4 4 3 2" xfId="9822"/>
    <cellStyle name="Normal 3 4 4 4" xfId="4529"/>
    <cellStyle name="Normal 3 4 4 4 2" xfId="9823"/>
    <cellStyle name="Normal 3 4 4 5" xfId="9820"/>
    <cellStyle name="Normal 3 4 5" xfId="4530"/>
    <cellStyle name="Normal 3 4 5 2" xfId="4531"/>
    <cellStyle name="Normal 3 4 5 2 2" xfId="9825"/>
    <cellStyle name="Normal 3 4 5 3" xfId="4532"/>
    <cellStyle name="Normal 3 4 5 3 2" xfId="9826"/>
    <cellStyle name="Normal 3 4 5 4" xfId="4533"/>
    <cellStyle name="Normal 3 4 5 4 2" xfId="9827"/>
    <cellStyle name="Normal 3 4 5 5" xfId="9824"/>
    <cellStyle name="Normal 3 4 6" xfId="4534"/>
    <cellStyle name="Normal 3 4 6 2" xfId="9828"/>
    <cellStyle name="Normal 3 4 7" xfId="4535"/>
    <cellStyle name="Normal 3 4 7 2" xfId="9829"/>
    <cellStyle name="Normal 3 4 8" xfId="4536"/>
    <cellStyle name="Normal 3 4 8 2" xfId="9830"/>
    <cellStyle name="Normal 3 4 9" xfId="9803"/>
    <cellStyle name="Normal 3 5" xfId="4537"/>
    <cellStyle name="Normal 3 5 2" xfId="4538"/>
    <cellStyle name="Normal 3 5 2 2" xfId="4539"/>
    <cellStyle name="Normal 3 5 2 2 2" xfId="9833"/>
    <cellStyle name="Normal 3 5 2 3" xfId="4540"/>
    <cellStyle name="Normal 3 5 2 3 2" xfId="9834"/>
    <cellStyle name="Normal 3 5 2 4" xfId="4541"/>
    <cellStyle name="Normal 3 5 2 4 2" xfId="9835"/>
    <cellStyle name="Normal 3 5 2 5" xfId="9832"/>
    <cellStyle name="Normal 3 5 3" xfId="4542"/>
    <cellStyle name="Normal 3 5 3 2" xfId="4543"/>
    <cellStyle name="Normal 3 5 3 2 2" xfId="9837"/>
    <cellStyle name="Normal 3 5 3 3" xfId="4544"/>
    <cellStyle name="Normal 3 5 3 3 2" xfId="9838"/>
    <cellStyle name="Normal 3 5 3 4" xfId="4545"/>
    <cellStyle name="Normal 3 5 3 4 2" xfId="9839"/>
    <cellStyle name="Normal 3 5 3 5" xfId="9836"/>
    <cellStyle name="Normal 3 5 4" xfId="4546"/>
    <cellStyle name="Normal 3 5 4 2" xfId="4547"/>
    <cellStyle name="Normal 3 5 4 2 2" xfId="9841"/>
    <cellStyle name="Normal 3 5 4 3" xfId="4548"/>
    <cellStyle name="Normal 3 5 4 3 2" xfId="9842"/>
    <cellStyle name="Normal 3 5 4 4" xfId="4549"/>
    <cellStyle name="Normal 3 5 4 4 2" xfId="9843"/>
    <cellStyle name="Normal 3 5 4 5" xfId="9840"/>
    <cellStyle name="Normal 3 5 5" xfId="4550"/>
    <cellStyle name="Normal 3 5 5 2" xfId="9844"/>
    <cellStyle name="Normal 3 5 6" xfId="4551"/>
    <cellStyle name="Normal 3 5 6 2" xfId="9845"/>
    <cellStyle name="Normal 3 5 7" xfId="4552"/>
    <cellStyle name="Normal 3 5 7 2" xfId="9846"/>
    <cellStyle name="Normal 3 5 8" xfId="9831"/>
    <cellStyle name="Normal 3 6" xfId="4553"/>
    <cellStyle name="Normal 3 6 2" xfId="4554"/>
    <cellStyle name="Normal 3 6 2 2" xfId="4555"/>
    <cellStyle name="Normal 3 6 2 2 2" xfId="9849"/>
    <cellStyle name="Normal 3 6 2 3" xfId="4556"/>
    <cellStyle name="Normal 3 6 2 3 2" xfId="9850"/>
    <cellStyle name="Normal 3 6 2 4" xfId="4557"/>
    <cellStyle name="Normal 3 6 2 4 2" xfId="9851"/>
    <cellStyle name="Normal 3 6 2 5" xfId="9848"/>
    <cellStyle name="Normal 3 6 3" xfId="4558"/>
    <cellStyle name="Normal 3 6 3 2" xfId="4559"/>
    <cellStyle name="Normal 3 6 3 2 2" xfId="9853"/>
    <cellStyle name="Normal 3 6 3 3" xfId="4560"/>
    <cellStyle name="Normal 3 6 3 3 2" xfId="9854"/>
    <cellStyle name="Normal 3 6 3 4" xfId="4561"/>
    <cellStyle name="Normal 3 6 3 4 2" xfId="9855"/>
    <cellStyle name="Normal 3 6 3 5" xfId="9852"/>
    <cellStyle name="Normal 3 6 4" xfId="4562"/>
    <cellStyle name="Normal 3 6 4 2" xfId="9856"/>
    <cellStyle name="Normal 3 6 5" xfId="4563"/>
    <cellStyle name="Normal 3 6 5 2" xfId="9857"/>
    <cellStyle name="Normal 3 6 6" xfId="4564"/>
    <cellStyle name="Normal 3 6 6 2" xfId="9858"/>
    <cellStyle name="Normal 3 6 7" xfId="9847"/>
    <cellStyle name="Normal 3 7" xfId="4565"/>
    <cellStyle name="Normal 3 7 2" xfId="4566"/>
    <cellStyle name="Normal 3 7 2 2" xfId="9860"/>
    <cellStyle name="Normal 3 7 3" xfId="4567"/>
    <cellStyle name="Normal 3 7 3 2" xfId="9861"/>
    <cellStyle name="Normal 3 7 4" xfId="4568"/>
    <cellStyle name="Normal 3 7 4 2" xfId="9862"/>
    <cellStyle name="Normal 3 7 5" xfId="9859"/>
    <cellStyle name="Normal 3 8" xfId="4569"/>
    <cellStyle name="Normal 3 8 2" xfId="4570"/>
    <cellStyle name="Normal 3 8 2 2" xfId="9864"/>
    <cellStyle name="Normal 3 8 3" xfId="4571"/>
    <cellStyle name="Normal 3 8 3 2" xfId="9865"/>
    <cellStyle name="Normal 3 8 4" xfId="4572"/>
    <cellStyle name="Normal 3 8 4 2" xfId="9866"/>
    <cellStyle name="Normal 3 8 5" xfId="9863"/>
    <cellStyle name="Normal 3 9" xfId="4573"/>
    <cellStyle name="Normal 3 9 2" xfId="4574"/>
    <cellStyle name="Normal 3 9 2 2" xfId="9868"/>
    <cellStyle name="Normal 3 9 3" xfId="4575"/>
    <cellStyle name="Normal 3 9 3 2" xfId="9869"/>
    <cellStyle name="Normal 3 9 4" xfId="4576"/>
    <cellStyle name="Normal 3 9 4 2" xfId="9870"/>
    <cellStyle name="Normal 3 9 5" xfId="9867"/>
    <cellStyle name="Normal 30" xfId="4577"/>
    <cellStyle name="Normal 30 2" xfId="9871"/>
    <cellStyle name="Normal 4" xfId="4578"/>
    <cellStyle name="Normal 4 10" xfId="4579"/>
    <cellStyle name="Normal 4 10 2" xfId="9873"/>
    <cellStyle name="Normal 4 11" xfId="4580"/>
    <cellStyle name="Normal 4 11 2" xfId="9874"/>
    <cellStyle name="Normal 4 12" xfId="4581"/>
    <cellStyle name="Normal 4 12 2" xfId="9875"/>
    <cellStyle name="Normal 4 13" xfId="9872"/>
    <cellStyle name="Normal 4 2" xfId="4582"/>
    <cellStyle name="Normal 4 2 10" xfId="9876"/>
    <cellStyle name="Normal 4 2 2" xfId="4583"/>
    <cellStyle name="Normal 4 2 2 2" xfId="4584"/>
    <cellStyle name="Normal 4 2 2 2 2" xfId="4585"/>
    <cellStyle name="Normal 4 2 2 2 2 2" xfId="9879"/>
    <cellStyle name="Normal 4 2 2 2 3" xfId="4586"/>
    <cellStyle name="Normal 4 2 2 2 3 2" xfId="9880"/>
    <cellStyle name="Normal 4 2 2 2 4" xfId="4587"/>
    <cellStyle name="Normal 4 2 2 2 4 2" xfId="9881"/>
    <cellStyle name="Normal 4 2 2 2 5" xfId="9878"/>
    <cellStyle name="Normal 4 2 2 3" xfId="4588"/>
    <cellStyle name="Normal 4 2 2 3 2" xfId="4589"/>
    <cellStyle name="Normal 4 2 2 3 2 2" xfId="9883"/>
    <cellStyle name="Normal 4 2 2 3 3" xfId="4590"/>
    <cellStyle name="Normal 4 2 2 3 3 2" xfId="9884"/>
    <cellStyle name="Normal 4 2 2 3 4" xfId="4591"/>
    <cellStyle name="Normal 4 2 2 3 4 2" xfId="9885"/>
    <cellStyle name="Normal 4 2 2 3 5" xfId="9882"/>
    <cellStyle name="Normal 4 2 2 4" xfId="4592"/>
    <cellStyle name="Normal 4 2 2 4 2" xfId="4593"/>
    <cellStyle name="Normal 4 2 2 4 2 2" xfId="9887"/>
    <cellStyle name="Normal 4 2 2 4 3" xfId="4594"/>
    <cellStyle name="Normal 4 2 2 4 3 2" xfId="9888"/>
    <cellStyle name="Normal 4 2 2 4 4" xfId="4595"/>
    <cellStyle name="Normal 4 2 2 4 4 2" xfId="9889"/>
    <cellStyle name="Normal 4 2 2 4 5" xfId="9886"/>
    <cellStyle name="Normal 4 2 2 5" xfId="4596"/>
    <cellStyle name="Normal 4 2 2 5 2" xfId="9890"/>
    <cellStyle name="Normal 4 2 2 6" xfId="4597"/>
    <cellStyle name="Normal 4 2 2 6 2" xfId="9891"/>
    <cellStyle name="Normal 4 2 2 7" xfId="4598"/>
    <cellStyle name="Normal 4 2 2 7 2" xfId="9892"/>
    <cellStyle name="Normal 4 2 2 8" xfId="9877"/>
    <cellStyle name="Normal 4 2 3" xfId="4599"/>
    <cellStyle name="Normal 4 2 3 2" xfId="4600"/>
    <cellStyle name="Normal 4 2 3 2 2" xfId="4601"/>
    <cellStyle name="Normal 4 2 3 2 2 2" xfId="9895"/>
    <cellStyle name="Normal 4 2 3 2 3" xfId="4602"/>
    <cellStyle name="Normal 4 2 3 2 3 2" xfId="9896"/>
    <cellStyle name="Normal 4 2 3 2 4" xfId="4603"/>
    <cellStyle name="Normal 4 2 3 2 4 2" xfId="9897"/>
    <cellStyle name="Normal 4 2 3 2 5" xfId="9894"/>
    <cellStyle name="Normal 4 2 3 3" xfId="4604"/>
    <cellStyle name="Normal 4 2 3 3 2" xfId="4605"/>
    <cellStyle name="Normal 4 2 3 3 2 2" xfId="9899"/>
    <cellStyle name="Normal 4 2 3 3 3" xfId="4606"/>
    <cellStyle name="Normal 4 2 3 3 3 2" xfId="9900"/>
    <cellStyle name="Normal 4 2 3 3 4" xfId="4607"/>
    <cellStyle name="Normal 4 2 3 3 4 2" xfId="9901"/>
    <cellStyle name="Normal 4 2 3 3 5" xfId="9898"/>
    <cellStyle name="Normal 4 2 3 4" xfId="4608"/>
    <cellStyle name="Normal 4 2 3 4 2" xfId="9902"/>
    <cellStyle name="Normal 4 2 3 5" xfId="4609"/>
    <cellStyle name="Normal 4 2 3 5 2" xfId="9903"/>
    <cellStyle name="Normal 4 2 3 6" xfId="4610"/>
    <cellStyle name="Normal 4 2 3 6 2" xfId="9904"/>
    <cellStyle name="Normal 4 2 3 7" xfId="9893"/>
    <cellStyle name="Normal 4 2 4" xfId="4611"/>
    <cellStyle name="Normal 4 2 4 2" xfId="4612"/>
    <cellStyle name="Normal 4 2 4 2 2" xfId="9906"/>
    <cellStyle name="Normal 4 2 4 3" xfId="4613"/>
    <cellStyle name="Normal 4 2 4 3 2" xfId="9907"/>
    <cellStyle name="Normal 4 2 4 4" xfId="4614"/>
    <cellStyle name="Normal 4 2 4 4 2" xfId="9908"/>
    <cellStyle name="Normal 4 2 4 5" xfId="9905"/>
    <cellStyle name="Normal 4 2 5" xfId="4615"/>
    <cellStyle name="Normal 4 2 5 2" xfId="4616"/>
    <cellStyle name="Normal 4 2 5 2 2" xfId="9910"/>
    <cellStyle name="Normal 4 2 5 3" xfId="4617"/>
    <cellStyle name="Normal 4 2 5 3 2" xfId="9911"/>
    <cellStyle name="Normal 4 2 5 4" xfId="4618"/>
    <cellStyle name="Normal 4 2 5 4 2" xfId="9912"/>
    <cellStyle name="Normal 4 2 5 5" xfId="9909"/>
    <cellStyle name="Normal 4 2 6" xfId="4619"/>
    <cellStyle name="Normal 4 2 6 2" xfId="4620"/>
    <cellStyle name="Normal 4 2 6 2 2" xfId="9914"/>
    <cellStyle name="Normal 4 2 6 3" xfId="4621"/>
    <cellStyle name="Normal 4 2 6 3 2" xfId="9915"/>
    <cellStyle name="Normal 4 2 6 4" xfId="4622"/>
    <cellStyle name="Normal 4 2 6 4 2" xfId="9916"/>
    <cellStyle name="Normal 4 2 6 5" xfId="9913"/>
    <cellStyle name="Normal 4 2 7" xfId="4623"/>
    <cellStyle name="Normal 4 2 7 2" xfId="9917"/>
    <cellStyle name="Normal 4 2 8" xfId="4624"/>
    <cellStyle name="Normal 4 2 8 2" xfId="9918"/>
    <cellStyle name="Normal 4 2 9" xfId="4625"/>
    <cellStyle name="Normal 4 2 9 2" xfId="9919"/>
    <cellStyle name="Normal 4 3" xfId="4626"/>
    <cellStyle name="Normal 4 3 2" xfId="4627"/>
    <cellStyle name="Normal 4 3 2 2" xfId="4628"/>
    <cellStyle name="Normal 4 3 2 2 2" xfId="4629"/>
    <cellStyle name="Normal 4 3 2 2 2 2" xfId="9923"/>
    <cellStyle name="Normal 4 3 2 2 3" xfId="4630"/>
    <cellStyle name="Normal 4 3 2 2 3 2" xfId="9924"/>
    <cellStyle name="Normal 4 3 2 2 4" xfId="4631"/>
    <cellStyle name="Normal 4 3 2 2 4 2" xfId="9925"/>
    <cellStyle name="Normal 4 3 2 2 5" xfId="9922"/>
    <cellStyle name="Normal 4 3 2 3" xfId="4632"/>
    <cellStyle name="Normal 4 3 2 3 2" xfId="4633"/>
    <cellStyle name="Normal 4 3 2 3 2 2" xfId="9927"/>
    <cellStyle name="Normal 4 3 2 3 3" xfId="4634"/>
    <cellStyle name="Normal 4 3 2 3 3 2" xfId="9928"/>
    <cellStyle name="Normal 4 3 2 3 4" xfId="4635"/>
    <cellStyle name="Normal 4 3 2 3 4 2" xfId="9929"/>
    <cellStyle name="Normal 4 3 2 3 5" xfId="9926"/>
    <cellStyle name="Normal 4 3 2 4" xfId="4636"/>
    <cellStyle name="Normal 4 3 2 4 2" xfId="9930"/>
    <cellStyle name="Normal 4 3 2 5" xfId="4637"/>
    <cellStyle name="Normal 4 3 2 5 2" xfId="9931"/>
    <cellStyle name="Normal 4 3 2 6" xfId="4638"/>
    <cellStyle name="Normal 4 3 2 6 2" xfId="9932"/>
    <cellStyle name="Normal 4 3 2 7" xfId="9921"/>
    <cellStyle name="Normal 4 3 3" xfId="4639"/>
    <cellStyle name="Normal 4 3 3 2" xfId="4640"/>
    <cellStyle name="Normal 4 3 3 2 2" xfId="9934"/>
    <cellStyle name="Normal 4 3 3 3" xfId="4641"/>
    <cellStyle name="Normal 4 3 3 3 2" xfId="9935"/>
    <cellStyle name="Normal 4 3 3 4" xfId="4642"/>
    <cellStyle name="Normal 4 3 3 4 2" xfId="9936"/>
    <cellStyle name="Normal 4 3 3 5" xfId="9933"/>
    <cellStyle name="Normal 4 3 4" xfId="4643"/>
    <cellStyle name="Normal 4 3 4 2" xfId="4644"/>
    <cellStyle name="Normal 4 3 4 2 2" xfId="9938"/>
    <cellStyle name="Normal 4 3 4 3" xfId="4645"/>
    <cellStyle name="Normal 4 3 4 3 2" xfId="9939"/>
    <cellStyle name="Normal 4 3 4 4" xfId="4646"/>
    <cellStyle name="Normal 4 3 4 4 2" xfId="9940"/>
    <cellStyle name="Normal 4 3 4 5" xfId="9937"/>
    <cellStyle name="Normal 4 3 5" xfId="4647"/>
    <cellStyle name="Normal 4 3 5 2" xfId="4648"/>
    <cellStyle name="Normal 4 3 5 2 2" xfId="9942"/>
    <cellStyle name="Normal 4 3 5 3" xfId="4649"/>
    <cellStyle name="Normal 4 3 5 3 2" xfId="9943"/>
    <cellStyle name="Normal 4 3 5 4" xfId="4650"/>
    <cellStyle name="Normal 4 3 5 4 2" xfId="9944"/>
    <cellStyle name="Normal 4 3 5 5" xfId="9941"/>
    <cellStyle name="Normal 4 3 6" xfId="4651"/>
    <cellStyle name="Normal 4 3 6 2" xfId="9945"/>
    <cellStyle name="Normal 4 3 7" xfId="4652"/>
    <cellStyle name="Normal 4 3 7 2" xfId="9946"/>
    <cellStyle name="Normal 4 3 8" xfId="4653"/>
    <cellStyle name="Normal 4 3 8 2" xfId="9947"/>
    <cellStyle name="Normal 4 3 9" xfId="9920"/>
    <cellStyle name="Normal 4 4" xfId="4654"/>
    <cellStyle name="Normal 4 4 2" xfId="4655"/>
    <cellStyle name="Normal 4 4 2 2" xfId="4656"/>
    <cellStyle name="Normal 4 4 2 2 2" xfId="9950"/>
    <cellStyle name="Normal 4 4 2 3" xfId="4657"/>
    <cellStyle name="Normal 4 4 2 3 2" xfId="9951"/>
    <cellStyle name="Normal 4 4 2 4" xfId="4658"/>
    <cellStyle name="Normal 4 4 2 4 2" xfId="9952"/>
    <cellStyle name="Normal 4 4 2 5" xfId="9949"/>
    <cellStyle name="Normal 4 4 3" xfId="4659"/>
    <cellStyle name="Normal 4 4 3 2" xfId="4660"/>
    <cellStyle name="Normal 4 4 3 2 2" xfId="9954"/>
    <cellStyle name="Normal 4 4 3 3" xfId="4661"/>
    <cellStyle name="Normal 4 4 3 3 2" xfId="9955"/>
    <cellStyle name="Normal 4 4 3 4" xfId="4662"/>
    <cellStyle name="Normal 4 4 3 4 2" xfId="9956"/>
    <cellStyle name="Normal 4 4 3 5" xfId="9953"/>
    <cellStyle name="Normal 4 4 4" xfId="4663"/>
    <cellStyle name="Normal 4 4 4 2" xfId="4664"/>
    <cellStyle name="Normal 4 4 4 2 2" xfId="9958"/>
    <cellStyle name="Normal 4 4 4 3" xfId="4665"/>
    <cellStyle name="Normal 4 4 4 3 2" xfId="9959"/>
    <cellStyle name="Normal 4 4 4 4" xfId="4666"/>
    <cellStyle name="Normal 4 4 4 4 2" xfId="9960"/>
    <cellStyle name="Normal 4 4 4 5" xfId="9957"/>
    <cellStyle name="Normal 4 4 5" xfId="4667"/>
    <cellStyle name="Normal 4 4 5 2" xfId="9961"/>
    <cellStyle name="Normal 4 4 6" xfId="4668"/>
    <cellStyle name="Normal 4 4 6 2" xfId="9962"/>
    <cellStyle name="Normal 4 4 7" xfId="4669"/>
    <cellStyle name="Normal 4 4 7 2" xfId="9963"/>
    <cellStyle name="Normal 4 4 8" xfId="9948"/>
    <cellStyle name="Normal 4 5" xfId="4670"/>
    <cellStyle name="Normal 4 5 2" xfId="4671"/>
    <cellStyle name="Normal 4 5 2 2" xfId="4672"/>
    <cellStyle name="Normal 4 5 2 2 2" xfId="9966"/>
    <cellStyle name="Normal 4 5 2 3" xfId="4673"/>
    <cellStyle name="Normal 4 5 2 3 2" xfId="9967"/>
    <cellStyle name="Normal 4 5 2 4" xfId="4674"/>
    <cellStyle name="Normal 4 5 2 4 2" xfId="9968"/>
    <cellStyle name="Normal 4 5 2 5" xfId="9965"/>
    <cellStyle name="Normal 4 5 3" xfId="4675"/>
    <cellStyle name="Normal 4 5 3 2" xfId="4676"/>
    <cellStyle name="Normal 4 5 3 2 2" xfId="9970"/>
    <cellStyle name="Normal 4 5 3 3" xfId="4677"/>
    <cellStyle name="Normal 4 5 3 3 2" xfId="9971"/>
    <cellStyle name="Normal 4 5 3 4" xfId="4678"/>
    <cellStyle name="Normal 4 5 3 4 2" xfId="9972"/>
    <cellStyle name="Normal 4 5 3 5" xfId="9969"/>
    <cellStyle name="Normal 4 5 4" xfId="4679"/>
    <cellStyle name="Normal 4 5 4 2" xfId="9973"/>
    <cellStyle name="Normal 4 5 5" xfId="4680"/>
    <cellStyle name="Normal 4 5 5 2" xfId="9974"/>
    <cellStyle name="Normal 4 5 6" xfId="4681"/>
    <cellStyle name="Normal 4 5 6 2" xfId="9975"/>
    <cellStyle name="Normal 4 5 7" xfId="9964"/>
    <cellStyle name="Normal 4 6" xfId="4682"/>
    <cellStyle name="Normal 4 6 2" xfId="4683"/>
    <cellStyle name="Normal 4 6 2 2" xfId="9977"/>
    <cellStyle name="Normal 4 6 3" xfId="4684"/>
    <cellStyle name="Normal 4 6 3 2" xfId="9978"/>
    <cellStyle name="Normal 4 6 4" xfId="4685"/>
    <cellStyle name="Normal 4 6 4 2" xfId="9979"/>
    <cellStyle name="Normal 4 6 5" xfId="9976"/>
    <cellStyle name="Normal 4 7" xfId="4686"/>
    <cellStyle name="Normal 4 7 2" xfId="9980"/>
    <cellStyle name="Normal 4 8" xfId="4687"/>
    <cellStyle name="Normal 4 8 2" xfId="9981"/>
    <cellStyle name="Normal 4 9" xfId="4688"/>
    <cellStyle name="Normal 4 9 2" xfId="9982"/>
    <cellStyle name="Normal 5" xfId="4689"/>
    <cellStyle name="Normal 5 10" xfId="4690"/>
    <cellStyle name="Normal 5 10 2" xfId="9984"/>
    <cellStyle name="Normal 5 11" xfId="4691"/>
    <cellStyle name="Normal 5 11 2" xfId="9985"/>
    <cellStyle name="Normal 5 12" xfId="4692"/>
    <cellStyle name="Normal 5 12 2" xfId="9986"/>
    <cellStyle name="Normal 5 13" xfId="4693"/>
    <cellStyle name="Normal 5 13 2" xfId="9987"/>
    <cellStyle name="Normal 5 14" xfId="9983"/>
    <cellStyle name="Normal 5 2" xfId="4694"/>
    <cellStyle name="Normal 5 2 10" xfId="9988"/>
    <cellStyle name="Normal 5 2 2" xfId="4695"/>
    <cellStyle name="Normal 5 2 2 2" xfId="4696"/>
    <cellStyle name="Normal 5 2 2 2 2" xfId="4697"/>
    <cellStyle name="Normal 5 2 2 2 2 2" xfId="9991"/>
    <cellStyle name="Normal 5 2 2 2 3" xfId="4698"/>
    <cellStyle name="Normal 5 2 2 2 3 2" xfId="9992"/>
    <cellStyle name="Normal 5 2 2 2 4" xfId="4699"/>
    <cellStyle name="Normal 5 2 2 2 4 2" xfId="9993"/>
    <cellStyle name="Normal 5 2 2 2 5" xfId="9990"/>
    <cellStyle name="Normal 5 2 2 3" xfId="4700"/>
    <cellStyle name="Normal 5 2 2 3 2" xfId="4701"/>
    <cellStyle name="Normal 5 2 2 3 2 2" xfId="9995"/>
    <cellStyle name="Normal 5 2 2 3 3" xfId="4702"/>
    <cellStyle name="Normal 5 2 2 3 3 2" xfId="9996"/>
    <cellStyle name="Normal 5 2 2 3 4" xfId="4703"/>
    <cellStyle name="Normal 5 2 2 3 4 2" xfId="9997"/>
    <cellStyle name="Normal 5 2 2 3 5" xfId="9994"/>
    <cellStyle name="Normal 5 2 2 4" xfId="4704"/>
    <cellStyle name="Normal 5 2 2 4 2" xfId="4705"/>
    <cellStyle name="Normal 5 2 2 4 2 2" xfId="9999"/>
    <cellStyle name="Normal 5 2 2 4 3" xfId="4706"/>
    <cellStyle name="Normal 5 2 2 4 3 2" xfId="10000"/>
    <cellStyle name="Normal 5 2 2 4 4" xfId="4707"/>
    <cellStyle name="Normal 5 2 2 4 4 2" xfId="10001"/>
    <cellStyle name="Normal 5 2 2 4 5" xfId="9998"/>
    <cellStyle name="Normal 5 2 2 5" xfId="4708"/>
    <cellStyle name="Normal 5 2 2 5 2" xfId="10002"/>
    <cellStyle name="Normal 5 2 2 6" xfId="4709"/>
    <cellStyle name="Normal 5 2 2 6 2" xfId="10003"/>
    <cellStyle name="Normal 5 2 2 7" xfId="4710"/>
    <cellStyle name="Normal 5 2 2 7 2" xfId="10004"/>
    <cellStyle name="Normal 5 2 2 8" xfId="9989"/>
    <cellStyle name="Normal 5 2 3" xfId="4711"/>
    <cellStyle name="Normal 5 2 3 2" xfId="4712"/>
    <cellStyle name="Normal 5 2 3 2 2" xfId="4713"/>
    <cellStyle name="Normal 5 2 3 2 2 2" xfId="10007"/>
    <cellStyle name="Normal 5 2 3 2 3" xfId="4714"/>
    <cellStyle name="Normal 5 2 3 2 3 2" xfId="10008"/>
    <cellStyle name="Normal 5 2 3 2 4" xfId="4715"/>
    <cellStyle name="Normal 5 2 3 2 4 2" xfId="10009"/>
    <cellStyle name="Normal 5 2 3 2 5" xfId="10006"/>
    <cellStyle name="Normal 5 2 3 3" xfId="4716"/>
    <cellStyle name="Normal 5 2 3 3 2" xfId="4717"/>
    <cellStyle name="Normal 5 2 3 3 2 2" xfId="10011"/>
    <cellStyle name="Normal 5 2 3 3 3" xfId="4718"/>
    <cellStyle name="Normal 5 2 3 3 3 2" xfId="10012"/>
    <cellStyle name="Normal 5 2 3 3 4" xfId="4719"/>
    <cellStyle name="Normal 5 2 3 3 4 2" xfId="10013"/>
    <cellStyle name="Normal 5 2 3 3 5" xfId="10010"/>
    <cellStyle name="Normal 5 2 3 4" xfId="4720"/>
    <cellStyle name="Normal 5 2 3 4 2" xfId="10014"/>
    <cellStyle name="Normal 5 2 3 5" xfId="4721"/>
    <cellStyle name="Normal 5 2 3 5 2" xfId="10015"/>
    <cellStyle name="Normal 5 2 3 6" xfId="4722"/>
    <cellStyle name="Normal 5 2 3 6 2" xfId="10016"/>
    <cellStyle name="Normal 5 2 3 7" xfId="10005"/>
    <cellStyle name="Normal 5 2 4" xfId="4723"/>
    <cellStyle name="Normal 5 2 4 2" xfId="4724"/>
    <cellStyle name="Normal 5 2 4 2 2" xfId="10018"/>
    <cellStyle name="Normal 5 2 4 3" xfId="4725"/>
    <cellStyle name="Normal 5 2 4 3 2" xfId="10019"/>
    <cellStyle name="Normal 5 2 4 4" xfId="4726"/>
    <cellStyle name="Normal 5 2 4 4 2" xfId="10020"/>
    <cellStyle name="Normal 5 2 4 5" xfId="10017"/>
    <cellStyle name="Normal 5 2 5" xfId="4727"/>
    <cellStyle name="Normal 5 2 5 2" xfId="4728"/>
    <cellStyle name="Normal 5 2 5 2 2" xfId="10022"/>
    <cellStyle name="Normal 5 2 5 3" xfId="4729"/>
    <cellStyle name="Normal 5 2 5 3 2" xfId="10023"/>
    <cellStyle name="Normal 5 2 5 4" xfId="4730"/>
    <cellStyle name="Normal 5 2 5 4 2" xfId="10024"/>
    <cellStyle name="Normal 5 2 5 5" xfId="10021"/>
    <cellStyle name="Normal 5 2 6" xfId="4731"/>
    <cellStyle name="Normal 5 2 6 2" xfId="4732"/>
    <cellStyle name="Normal 5 2 6 2 2" xfId="10026"/>
    <cellStyle name="Normal 5 2 6 3" xfId="4733"/>
    <cellStyle name="Normal 5 2 6 3 2" xfId="10027"/>
    <cellStyle name="Normal 5 2 6 4" xfId="4734"/>
    <cellStyle name="Normal 5 2 6 4 2" xfId="10028"/>
    <cellStyle name="Normal 5 2 6 5" xfId="10025"/>
    <cellStyle name="Normal 5 2 7" xfId="4735"/>
    <cellStyle name="Normal 5 2 7 2" xfId="10029"/>
    <cellStyle name="Normal 5 2 8" xfId="4736"/>
    <cellStyle name="Normal 5 2 8 2" xfId="10030"/>
    <cellStyle name="Normal 5 2 9" xfId="4737"/>
    <cellStyle name="Normal 5 2 9 2" xfId="10031"/>
    <cellStyle name="Normal 5 3" xfId="4738"/>
    <cellStyle name="Normal 5 3 2" xfId="4739"/>
    <cellStyle name="Normal 5 3 2 2" xfId="4740"/>
    <cellStyle name="Normal 5 3 2 2 2" xfId="4741"/>
    <cellStyle name="Normal 5 3 2 2 2 2" xfId="10035"/>
    <cellStyle name="Normal 5 3 2 2 3" xfId="4742"/>
    <cellStyle name="Normal 5 3 2 2 3 2" xfId="10036"/>
    <cellStyle name="Normal 5 3 2 2 4" xfId="4743"/>
    <cellStyle name="Normal 5 3 2 2 4 2" xfId="10037"/>
    <cellStyle name="Normal 5 3 2 2 5" xfId="10034"/>
    <cellStyle name="Normal 5 3 2 3" xfId="4744"/>
    <cellStyle name="Normal 5 3 2 3 2" xfId="4745"/>
    <cellStyle name="Normal 5 3 2 3 2 2" xfId="10039"/>
    <cellStyle name="Normal 5 3 2 3 3" xfId="4746"/>
    <cellStyle name="Normal 5 3 2 3 3 2" xfId="10040"/>
    <cellStyle name="Normal 5 3 2 3 4" xfId="4747"/>
    <cellStyle name="Normal 5 3 2 3 4 2" xfId="10041"/>
    <cellStyle name="Normal 5 3 2 3 5" xfId="10038"/>
    <cellStyle name="Normal 5 3 2 4" xfId="4748"/>
    <cellStyle name="Normal 5 3 2 4 2" xfId="10042"/>
    <cellStyle name="Normal 5 3 2 5" xfId="4749"/>
    <cellStyle name="Normal 5 3 2 5 2" xfId="10043"/>
    <cellStyle name="Normal 5 3 2 6" xfId="4750"/>
    <cellStyle name="Normal 5 3 2 6 2" xfId="10044"/>
    <cellStyle name="Normal 5 3 2 7" xfId="10033"/>
    <cellStyle name="Normal 5 3 3" xfId="4751"/>
    <cellStyle name="Normal 5 3 3 2" xfId="4752"/>
    <cellStyle name="Normal 5 3 3 2 2" xfId="10046"/>
    <cellStyle name="Normal 5 3 3 3" xfId="4753"/>
    <cellStyle name="Normal 5 3 3 3 2" xfId="10047"/>
    <cellStyle name="Normal 5 3 3 4" xfId="4754"/>
    <cellStyle name="Normal 5 3 3 4 2" xfId="10048"/>
    <cellStyle name="Normal 5 3 3 5" xfId="10045"/>
    <cellStyle name="Normal 5 3 4" xfId="4755"/>
    <cellStyle name="Normal 5 3 4 2" xfId="4756"/>
    <cellStyle name="Normal 5 3 4 2 2" xfId="10050"/>
    <cellStyle name="Normal 5 3 4 3" xfId="4757"/>
    <cellStyle name="Normal 5 3 4 3 2" xfId="10051"/>
    <cellStyle name="Normal 5 3 4 4" xfId="4758"/>
    <cellStyle name="Normal 5 3 4 4 2" xfId="10052"/>
    <cellStyle name="Normal 5 3 4 5" xfId="10049"/>
    <cellStyle name="Normal 5 3 5" xfId="4759"/>
    <cellStyle name="Normal 5 3 5 2" xfId="4760"/>
    <cellStyle name="Normal 5 3 5 2 2" xfId="10054"/>
    <cellStyle name="Normal 5 3 5 3" xfId="4761"/>
    <cellStyle name="Normal 5 3 5 3 2" xfId="10055"/>
    <cellStyle name="Normal 5 3 5 4" xfId="4762"/>
    <cellStyle name="Normal 5 3 5 4 2" xfId="10056"/>
    <cellStyle name="Normal 5 3 5 5" xfId="10053"/>
    <cellStyle name="Normal 5 3 6" xfId="4763"/>
    <cellStyle name="Normal 5 3 6 2" xfId="10057"/>
    <cellStyle name="Normal 5 3 7" xfId="4764"/>
    <cellStyle name="Normal 5 3 7 2" xfId="10058"/>
    <cellStyle name="Normal 5 3 8" xfId="4765"/>
    <cellStyle name="Normal 5 3 8 2" xfId="10059"/>
    <cellStyle name="Normal 5 3 9" xfId="10032"/>
    <cellStyle name="Normal 5 4" xfId="4766"/>
    <cellStyle name="Normal 5 4 2" xfId="4767"/>
    <cellStyle name="Normal 5 4 2 2" xfId="4768"/>
    <cellStyle name="Normal 5 4 2 2 2" xfId="10062"/>
    <cellStyle name="Normal 5 4 2 3" xfId="4769"/>
    <cellStyle name="Normal 5 4 2 3 2" xfId="10063"/>
    <cellStyle name="Normal 5 4 2 4" xfId="4770"/>
    <cellStyle name="Normal 5 4 2 4 2" xfId="10064"/>
    <cellStyle name="Normal 5 4 2 5" xfId="10061"/>
    <cellStyle name="Normal 5 4 3" xfId="4771"/>
    <cellStyle name="Normal 5 4 3 2" xfId="4772"/>
    <cellStyle name="Normal 5 4 3 2 2" xfId="10066"/>
    <cellStyle name="Normal 5 4 3 3" xfId="4773"/>
    <cellStyle name="Normal 5 4 3 3 2" xfId="10067"/>
    <cellStyle name="Normal 5 4 3 4" xfId="4774"/>
    <cellStyle name="Normal 5 4 3 4 2" xfId="10068"/>
    <cellStyle name="Normal 5 4 3 5" xfId="10065"/>
    <cellStyle name="Normal 5 4 4" xfId="4775"/>
    <cellStyle name="Normal 5 4 4 2" xfId="4776"/>
    <cellStyle name="Normal 5 4 4 2 2" xfId="10070"/>
    <cellStyle name="Normal 5 4 4 3" xfId="4777"/>
    <cellStyle name="Normal 5 4 4 3 2" xfId="10071"/>
    <cellStyle name="Normal 5 4 4 4" xfId="4778"/>
    <cellStyle name="Normal 5 4 4 4 2" xfId="10072"/>
    <cellStyle name="Normal 5 4 4 5" xfId="10069"/>
    <cellStyle name="Normal 5 4 5" xfId="4779"/>
    <cellStyle name="Normal 5 4 5 2" xfId="10073"/>
    <cellStyle name="Normal 5 4 6" xfId="4780"/>
    <cellStyle name="Normal 5 4 6 2" xfId="10074"/>
    <cellStyle name="Normal 5 4 7" xfId="4781"/>
    <cellStyle name="Normal 5 4 7 2" xfId="10075"/>
    <cellStyle name="Normal 5 4 8" xfId="10060"/>
    <cellStyle name="Normal 5 5" xfId="4782"/>
    <cellStyle name="Normal 5 5 2" xfId="4783"/>
    <cellStyle name="Normal 5 5 2 2" xfId="4784"/>
    <cellStyle name="Normal 5 5 2 2 2" xfId="10078"/>
    <cellStyle name="Normal 5 5 2 3" xfId="4785"/>
    <cellStyle name="Normal 5 5 2 3 2" xfId="10079"/>
    <cellStyle name="Normal 5 5 2 4" xfId="4786"/>
    <cellStyle name="Normal 5 5 2 4 2" xfId="10080"/>
    <cellStyle name="Normal 5 5 2 5" xfId="10077"/>
    <cellStyle name="Normal 5 5 3" xfId="4787"/>
    <cellStyle name="Normal 5 5 3 2" xfId="4788"/>
    <cellStyle name="Normal 5 5 3 2 2" xfId="10082"/>
    <cellStyle name="Normal 5 5 3 3" xfId="4789"/>
    <cellStyle name="Normal 5 5 3 3 2" xfId="10083"/>
    <cellStyle name="Normal 5 5 3 4" xfId="4790"/>
    <cellStyle name="Normal 5 5 3 4 2" xfId="10084"/>
    <cellStyle name="Normal 5 5 3 5" xfId="10081"/>
    <cellStyle name="Normal 5 5 4" xfId="4791"/>
    <cellStyle name="Normal 5 5 4 2" xfId="10085"/>
    <cellStyle name="Normal 5 5 5" xfId="4792"/>
    <cellStyle name="Normal 5 5 5 2" xfId="10086"/>
    <cellStyle name="Normal 5 5 6" xfId="4793"/>
    <cellStyle name="Normal 5 5 6 2" xfId="10087"/>
    <cellStyle name="Normal 5 5 7" xfId="10076"/>
    <cellStyle name="Normal 5 6" xfId="4794"/>
    <cellStyle name="Normal 5 6 2" xfId="4795"/>
    <cellStyle name="Normal 5 6 2 2" xfId="10089"/>
    <cellStyle name="Normal 5 6 3" xfId="4796"/>
    <cellStyle name="Normal 5 6 3 2" xfId="10090"/>
    <cellStyle name="Normal 5 6 4" xfId="4797"/>
    <cellStyle name="Normal 5 6 4 2" xfId="10091"/>
    <cellStyle name="Normal 5 6 5" xfId="10088"/>
    <cellStyle name="Normal 5 7" xfId="4798"/>
    <cellStyle name="Normal 5 7 2" xfId="4799"/>
    <cellStyle name="Normal 5 7 2 2" xfId="10093"/>
    <cellStyle name="Normal 5 7 3" xfId="4800"/>
    <cellStyle name="Normal 5 7 3 2" xfId="10094"/>
    <cellStyle name="Normal 5 7 4" xfId="4801"/>
    <cellStyle name="Normal 5 7 4 2" xfId="10095"/>
    <cellStyle name="Normal 5 7 5" xfId="10092"/>
    <cellStyle name="Normal 5 8" xfId="4802"/>
    <cellStyle name="Normal 5 8 2" xfId="4803"/>
    <cellStyle name="Normal 5 8 2 2" xfId="10097"/>
    <cellStyle name="Normal 5 8 3" xfId="4804"/>
    <cellStyle name="Normal 5 8 3 2" xfId="10098"/>
    <cellStyle name="Normal 5 8 4" xfId="4805"/>
    <cellStyle name="Normal 5 8 4 2" xfId="10099"/>
    <cellStyle name="Normal 5 8 5" xfId="10096"/>
    <cellStyle name="Normal 5 9" xfId="4806"/>
    <cellStyle name="Normal 5 9 2" xfId="10100"/>
    <cellStyle name="Normal 6" xfId="4807"/>
    <cellStyle name="Normal 6 2" xfId="4808"/>
    <cellStyle name="Normal 6 2 2" xfId="10102"/>
    <cellStyle name="Normal 6 3" xfId="4809"/>
    <cellStyle name="Normal 6 3 2" xfId="10103"/>
    <cellStyle name="Normal 6 4" xfId="10101"/>
    <cellStyle name="Normal 7" xfId="4810"/>
    <cellStyle name="Normal 7 2" xfId="4811"/>
    <cellStyle name="Normal 7 2 2" xfId="4812"/>
    <cellStyle name="Normal 7 2 2 2" xfId="10106"/>
    <cellStyle name="Normal 7 2 3" xfId="4813"/>
    <cellStyle name="Normal 7 2 3 2" xfId="10107"/>
    <cellStyle name="Normal 7 2 4" xfId="10105"/>
    <cellStyle name="Normal 7 3" xfId="4814"/>
    <cellStyle name="Normal 7 3 2" xfId="10108"/>
    <cellStyle name="Normal 7 4" xfId="4815"/>
    <cellStyle name="Normal 7 4 2" xfId="10109"/>
    <cellStyle name="Normal 7 5" xfId="4816"/>
    <cellStyle name="Normal 7 5 2" xfId="10110"/>
    <cellStyle name="Normal 7 6" xfId="4817"/>
    <cellStyle name="Normal 7 6 2" xfId="10111"/>
    <cellStyle name="Normal 7 7" xfId="10104"/>
    <cellStyle name="Normal 8" xfId="4818"/>
    <cellStyle name="Normal 8 10" xfId="4819"/>
    <cellStyle name="Normal 8 10 2" xfId="10113"/>
    <cellStyle name="Normal 8 11" xfId="4820"/>
    <cellStyle name="Normal 8 11 2" xfId="10114"/>
    <cellStyle name="Normal 8 12" xfId="10112"/>
    <cellStyle name="Normal 8 2" xfId="4821"/>
    <cellStyle name="Normal 8 2 2" xfId="4822"/>
    <cellStyle name="Normal 8 2 2 2" xfId="4823"/>
    <cellStyle name="Normal 8 2 2 2 2" xfId="10117"/>
    <cellStyle name="Normal 8 2 2 3" xfId="4824"/>
    <cellStyle name="Normal 8 2 2 3 2" xfId="10118"/>
    <cellStyle name="Normal 8 2 2 4" xfId="4825"/>
    <cellStyle name="Normal 8 2 2 4 2" xfId="10119"/>
    <cellStyle name="Normal 8 2 2 5" xfId="10116"/>
    <cellStyle name="Normal 8 2 3" xfId="4826"/>
    <cellStyle name="Normal 8 2 3 2" xfId="4827"/>
    <cellStyle name="Normal 8 2 3 2 2" xfId="10121"/>
    <cellStyle name="Normal 8 2 3 3" xfId="4828"/>
    <cellStyle name="Normal 8 2 3 3 2" xfId="10122"/>
    <cellStyle name="Normal 8 2 3 4" xfId="4829"/>
    <cellStyle name="Normal 8 2 3 4 2" xfId="10123"/>
    <cellStyle name="Normal 8 2 3 5" xfId="10120"/>
    <cellStyle name="Normal 8 2 4" xfId="4830"/>
    <cellStyle name="Normal 8 2 4 2" xfId="4831"/>
    <cellStyle name="Normal 8 2 4 2 2" xfId="10125"/>
    <cellStyle name="Normal 8 2 4 3" xfId="4832"/>
    <cellStyle name="Normal 8 2 4 3 2" xfId="10126"/>
    <cellStyle name="Normal 8 2 4 4" xfId="4833"/>
    <cellStyle name="Normal 8 2 4 4 2" xfId="10127"/>
    <cellStyle name="Normal 8 2 4 5" xfId="10124"/>
    <cellStyle name="Normal 8 2 5" xfId="4834"/>
    <cellStyle name="Normal 8 2 5 2" xfId="10128"/>
    <cellStyle name="Normal 8 2 6" xfId="4835"/>
    <cellStyle name="Normal 8 2 6 2" xfId="10129"/>
    <cellStyle name="Normal 8 2 7" xfId="4836"/>
    <cellStyle name="Normal 8 2 7 2" xfId="10130"/>
    <cellStyle name="Normal 8 2 8" xfId="10115"/>
    <cellStyle name="Normal 8 3" xfId="4837"/>
    <cellStyle name="Normal 8 3 2" xfId="4838"/>
    <cellStyle name="Normal 8 3 2 2" xfId="4839"/>
    <cellStyle name="Normal 8 3 2 2 2" xfId="10133"/>
    <cellStyle name="Normal 8 3 2 3" xfId="4840"/>
    <cellStyle name="Normal 8 3 2 3 2" xfId="10134"/>
    <cellStyle name="Normal 8 3 2 4" xfId="4841"/>
    <cellStyle name="Normal 8 3 2 4 2" xfId="10135"/>
    <cellStyle name="Normal 8 3 2 5" xfId="10132"/>
    <cellStyle name="Normal 8 3 3" xfId="4842"/>
    <cellStyle name="Normal 8 3 3 2" xfId="4843"/>
    <cellStyle name="Normal 8 3 3 2 2" xfId="10137"/>
    <cellStyle name="Normal 8 3 3 3" xfId="4844"/>
    <cellStyle name="Normal 8 3 3 3 2" xfId="10138"/>
    <cellStyle name="Normal 8 3 3 4" xfId="4845"/>
    <cellStyle name="Normal 8 3 3 4 2" xfId="10139"/>
    <cellStyle name="Normal 8 3 3 5" xfId="10136"/>
    <cellStyle name="Normal 8 3 4" xfId="4846"/>
    <cellStyle name="Normal 8 3 4 2" xfId="10140"/>
    <cellStyle name="Normal 8 3 5" xfId="4847"/>
    <cellStyle name="Normal 8 3 5 2" xfId="10141"/>
    <cellStyle name="Normal 8 3 6" xfId="4848"/>
    <cellStyle name="Normal 8 3 6 2" xfId="10142"/>
    <cellStyle name="Normal 8 3 7" xfId="10131"/>
    <cellStyle name="Normal 8 4" xfId="4849"/>
    <cellStyle name="Normal 8 4 2" xfId="4850"/>
    <cellStyle name="Normal 8 4 2 2" xfId="10144"/>
    <cellStyle name="Normal 8 4 3" xfId="4851"/>
    <cellStyle name="Normal 8 4 3 2" xfId="10145"/>
    <cellStyle name="Normal 8 4 4" xfId="4852"/>
    <cellStyle name="Normal 8 4 4 2" xfId="10146"/>
    <cellStyle name="Normal 8 4 5" xfId="10143"/>
    <cellStyle name="Normal 8 5" xfId="4853"/>
    <cellStyle name="Normal 8 5 2" xfId="4854"/>
    <cellStyle name="Normal 8 5 2 2" xfId="10148"/>
    <cellStyle name="Normal 8 5 3" xfId="4855"/>
    <cellStyle name="Normal 8 5 3 2" xfId="10149"/>
    <cellStyle name="Normal 8 5 4" xfId="4856"/>
    <cellStyle name="Normal 8 5 4 2" xfId="10150"/>
    <cellStyle name="Normal 8 5 5" xfId="10147"/>
    <cellStyle name="Normal 8 6" xfId="4857"/>
    <cellStyle name="Normal 8 6 2" xfId="4858"/>
    <cellStyle name="Normal 8 6 2 2" xfId="10152"/>
    <cellStyle name="Normal 8 6 3" xfId="4859"/>
    <cellStyle name="Normal 8 6 3 2" xfId="10153"/>
    <cellStyle name="Normal 8 6 4" xfId="4860"/>
    <cellStyle name="Normal 8 6 4 2" xfId="10154"/>
    <cellStyle name="Normal 8 6 5" xfId="10151"/>
    <cellStyle name="Normal 8 7" xfId="4861"/>
    <cellStyle name="Normal 8 7 2" xfId="10155"/>
    <cellStyle name="Normal 8 8" xfId="4862"/>
    <cellStyle name="Normal 8 8 2" xfId="10156"/>
    <cellStyle name="Normal 8 9" xfId="4863"/>
    <cellStyle name="Normal 8 9 2" xfId="10157"/>
    <cellStyle name="Normal 9" xfId="4864"/>
    <cellStyle name="Normal 9 2" xfId="4865"/>
    <cellStyle name="Normal 9 2 2" xfId="10159"/>
    <cellStyle name="Normal 9 3" xfId="4866"/>
    <cellStyle name="Normal 9 3 2" xfId="10160"/>
    <cellStyle name="Normal 9 4" xfId="10158"/>
    <cellStyle name="Note 2" xfId="4867"/>
    <cellStyle name="Note 2 10" xfId="4868"/>
    <cellStyle name="Note 2 10 2" xfId="4869"/>
    <cellStyle name="Note 2 10 2 2" xfId="10163"/>
    <cellStyle name="Note 2 10 3" xfId="4870"/>
    <cellStyle name="Note 2 10 3 2" xfId="10164"/>
    <cellStyle name="Note 2 10 4" xfId="4871"/>
    <cellStyle name="Note 2 10 4 2" xfId="10165"/>
    <cellStyle name="Note 2 10 5" xfId="10162"/>
    <cellStyle name="Note 2 11" xfId="4872"/>
    <cellStyle name="Note 2 11 2" xfId="4873"/>
    <cellStyle name="Note 2 11 2 2" xfId="10167"/>
    <cellStyle name="Note 2 11 3" xfId="4874"/>
    <cellStyle name="Note 2 11 3 2" xfId="10168"/>
    <cellStyle name="Note 2 11 4" xfId="4875"/>
    <cellStyle name="Note 2 11 4 2" xfId="10169"/>
    <cellStyle name="Note 2 11 5" xfId="10166"/>
    <cellStyle name="Note 2 12" xfId="4876"/>
    <cellStyle name="Note 2 12 2" xfId="10170"/>
    <cellStyle name="Note 2 13" xfId="4877"/>
    <cellStyle name="Note 2 13 2" xfId="10171"/>
    <cellStyle name="Note 2 14" xfId="4878"/>
    <cellStyle name="Note 2 14 2" xfId="10172"/>
    <cellStyle name="Note 2 15" xfId="10161"/>
    <cellStyle name="Note 2 2" xfId="4879"/>
    <cellStyle name="Note 2 2 10" xfId="4880"/>
    <cellStyle name="Note 2 2 10 2" xfId="10174"/>
    <cellStyle name="Note 2 2 11" xfId="4881"/>
    <cellStyle name="Note 2 2 11 2" xfId="10175"/>
    <cellStyle name="Note 2 2 12" xfId="10173"/>
    <cellStyle name="Note 2 2 2" xfId="4882"/>
    <cellStyle name="Note 2 2 2 10" xfId="10176"/>
    <cellStyle name="Note 2 2 2 2" xfId="4883"/>
    <cellStyle name="Note 2 2 2 2 2" xfId="4884"/>
    <cellStyle name="Note 2 2 2 2 2 2" xfId="4885"/>
    <cellStyle name="Note 2 2 2 2 2 2 2" xfId="10179"/>
    <cellStyle name="Note 2 2 2 2 2 3" xfId="4886"/>
    <cellStyle name="Note 2 2 2 2 2 3 2" xfId="10180"/>
    <cellStyle name="Note 2 2 2 2 2 4" xfId="4887"/>
    <cellStyle name="Note 2 2 2 2 2 4 2" xfId="10181"/>
    <cellStyle name="Note 2 2 2 2 2 5" xfId="10178"/>
    <cellStyle name="Note 2 2 2 2 3" xfId="4888"/>
    <cellStyle name="Note 2 2 2 2 3 2" xfId="4889"/>
    <cellStyle name="Note 2 2 2 2 3 2 2" xfId="10183"/>
    <cellStyle name="Note 2 2 2 2 3 3" xfId="4890"/>
    <cellStyle name="Note 2 2 2 2 3 3 2" xfId="10184"/>
    <cellStyle name="Note 2 2 2 2 3 4" xfId="4891"/>
    <cellStyle name="Note 2 2 2 2 3 4 2" xfId="10185"/>
    <cellStyle name="Note 2 2 2 2 3 5" xfId="10182"/>
    <cellStyle name="Note 2 2 2 2 4" xfId="4892"/>
    <cellStyle name="Note 2 2 2 2 4 2" xfId="4893"/>
    <cellStyle name="Note 2 2 2 2 4 2 2" xfId="10187"/>
    <cellStyle name="Note 2 2 2 2 4 3" xfId="4894"/>
    <cellStyle name="Note 2 2 2 2 4 3 2" xfId="10188"/>
    <cellStyle name="Note 2 2 2 2 4 4" xfId="4895"/>
    <cellStyle name="Note 2 2 2 2 4 4 2" xfId="10189"/>
    <cellStyle name="Note 2 2 2 2 4 5" xfId="10186"/>
    <cellStyle name="Note 2 2 2 2 5" xfId="4896"/>
    <cellStyle name="Note 2 2 2 2 5 2" xfId="10190"/>
    <cellStyle name="Note 2 2 2 2 6" xfId="4897"/>
    <cellStyle name="Note 2 2 2 2 6 2" xfId="10191"/>
    <cellStyle name="Note 2 2 2 2 7" xfId="4898"/>
    <cellStyle name="Note 2 2 2 2 7 2" xfId="10192"/>
    <cellStyle name="Note 2 2 2 2 8" xfId="10177"/>
    <cellStyle name="Note 2 2 2 3" xfId="4899"/>
    <cellStyle name="Note 2 2 2 3 2" xfId="4900"/>
    <cellStyle name="Note 2 2 2 3 2 2" xfId="4901"/>
    <cellStyle name="Note 2 2 2 3 2 2 2" xfId="10195"/>
    <cellStyle name="Note 2 2 2 3 2 3" xfId="4902"/>
    <cellStyle name="Note 2 2 2 3 2 3 2" xfId="10196"/>
    <cellStyle name="Note 2 2 2 3 2 4" xfId="4903"/>
    <cellStyle name="Note 2 2 2 3 2 4 2" xfId="10197"/>
    <cellStyle name="Note 2 2 2 3 2 5" xfId="10194"/>
    <cellStyle name="Note 2 2 2 3 3" xfId="4904"/>
    <cellStyle name="Note 2 2 2 3 3 2" xfId="4905"/>
    <cellStyle name="Note 2 2 2 3 3 2 2" xfId="10199"/>
    <cellStyle name="Note 2 2 2 3 3 3" xfId="4906"/>
    <cellStyle name="Note 2 2 2 3 3 3 2" xfId="10200"/>
    <cellStyle name="Note 2 2 2 3 3 4" xfId="4907"/>
    <cellStyle name="Note 2 2 2 3 3 4 2" xfId="10201"/>
    <cellStyle name="Note 2 2 2 3 3 5" xfId="10198"/>
    <cellStyle name="Note 2 2 2 3 4" xfId="4908"/>
    <cellStyle name="Note 2 2 2 3 4 2" xfId="10202"/>
    <cellStyle name="Note 2 2 2 3 5" xfId="4909"/>
    <cellStyle name="Note 2 2 2 3 5 2" xfId="10203"/>
    <cellStyle name="Note 2 2 2 3 6" xfId="4910"/>
    <cellStyle name="Note 2 2 2 3 6 2" xfId="10204"/>
    <cellStyle name="Note 2 2 2 3 7" xfId="10193"/>
    <cellStyle name="Note 2 2 2 4" xfId="4911"/>
    <cellStyle name="Note 2 2 2 4 2" xfId="4912"/>
    <cellStyle name="Note 2 2 2 4 2 2" xfId="10206"/>
    <cellStyle name="Note 2 2 2 4 3" xfId="4913"/>
    <cellStyle name="Note 2 2 2 4 3 2" xfId="10207"/>
    <cellStyle name="Note 2 2 2 4 4" xfId="4914"/>
    <cellStyle name="Note 2 2 2 4 4 2" xfId="10208"/>
    <cellStyle name="Note 2 2 2 4 5" xfId="10205"/>
    <cellStyle name="Note 2 2 2 5" xfId="4915"/>
    <cellStyle name="Note 2 2 2 5 2" xfId="4916"/>
    <cellStyle name="Note 2 2 2 5 2 2" xfId="10210"/>
    <cellStyle name="Note 2 2 2 5 3" xfId="4917"/>
    <cellStyle name="Note 2 2 2 5 3 2" xfId="10211"/>
    <cellStyle name="Note 2 2 2 5 4" xfId="4918"/>
    <cellStyle name="Note 2 2 2 5 4 2" xfId="10212"/>
    <cellStyle name="Note 2 2 2 5 5" xfId="10209"/>
    <cellStyle name="Note 2 2 2 6" xfId="4919"/>
    <cellStyle name="Note 2 2 2 6 2" xfId="4920"/>
    <cellStyle name="Note 2 2 2 6 2 2" xfId="10214"/>
    <cellStyle name="Note 2 2 2 6 3" xfId="4921"/>
    <cellStyle name="Note 2 2 2 6 3 2" xfId="10215"/>
    <cellStyle name="Note 2 2 2 6 4" xfId="4922"/>
    <cellStyle name="Note 2 2 2 6 4 2" xfId="10216"/>
    <cellStyle name="Note 2 2 2 6 5" xfId="10213"/>
    <cellStyle name="Note 2 2 2 7" xfId="4923"/>
    <cellStyle name="Note 2 2 2 7 2" xfId="10217"/>
    <cellStyle name="Note 2 2 2 8" xfId="4924"/>
    <cellStyle name="Note 2 2 2 8 2" xfId="10218"/>
    <cellStyle name="Note 2 2 2 9" xfId="4925"/>
    <cellStyle name="Note 2 2 2 9 2" xfId="10219"/>
    <cellStyle name="Note 2 2 3" xfId="4926"/>
    <cellStyle name="Note 2 2 3 2" xfId="4927"/>
    <cellStyle name="Note 2 2 3 2 2" xfId="4928"/>
    <cellStyle name="Note 2 2 3 2 2 2" xfId="4929"/>
    <cellStyle name="Note 2 2 3 2 2 2 2" xfId="10223"/>
    <cellStyle name="Note 2 2 3 2 2 3" xfId="4930"/>
    <cellStyle name="Note 2 2 3 2 2 3 2" xfId="10224"/>
    <cellStyle name="Note 2 2 3 2 2 4" xfId="4931"/>
    <cellStyle name="Note 2 2 3 2 2 4 2" xfId="10225"/>
    <cellStyle name="Note 2 2 3 2 2 5" xfId="10222"/>
    <cellStyle name="Note 2 2 3 2 3" xfId="4932"/>
    <cellStyle name="Note 2 2 3 2 3 2" xfId="4933"/>
    <cellStyle name="Note 2 2 3 2 3 2 2" xfId="10227"/>
    <cellStyle name="Note 2 2 3 2 3 3" xfId="4934"/>
    <cellStyle name="Note 2 2 3 2 3 3 2" xfId="10228"/>
    <cellStyle name="Note 2 2 3 2 3 4" xfId="4935"/>
    <cellStyle name="Note 2 2 3 2 3 4 2" xfId="10229"/>
    <cellStyle name="Note 2 2 3 2 3 5" xfId="10226"/>
    <cellStyle name="Note 2 2 3 2 4" xfId="4936"/>
    <cellStyle name="Note 2 2 3 2 4 2" xfId="10230"/>
    <cellStyle name="Note 2 2 3 2 5" xfId="4937"/>
    <cellStyle name="Note 2 2 3 2 5 2" xfId="10231"/>
    <cellStyle name="Note 2 2 3 2 6" xfId="4938"/>
    <cellStyle name="Note 2 2 3 2 6 2" xfId="10232"/>
    <cellStyle name="Note 2 2 3 2 7" xfId="10221"/>
    <cellStyle name="Note 2 2 3 3" xfId="4939"/>
    <cellStyle name="Note 2 2 3 3 2" xfId="4940"/>
    <cellStyle name="Note 2 2 3 3 2 2" xfId="10234"/>
    <cellStyle name="Note 2 2 3 3 3" xfId="4941"/>
    <cellStyle name="Note 2 2 3 3 3 2" xfId="10235"/>
    <cellStyle name="Note 2 2 3 3 4" xfId="4942"/>
    <cellStyle name="Note 2 2 3 3 4 2" xfId="10236"/>
    <cellStyle name="Note 2 2 3 3 5" xfId="10233"/>
    <cellStyle name="Note 2 2 3 4" xfId="4943"/>
    <cellStyle name="Note 2 2 3 4 2" xfId="4944"/>
    <cellStyle name="Note 2 2 3 4 2 2" xfId="10238"/>
    <cellStyle name="Note 2 2 3 4 3" xfId="4945"/>
    <cellStyle name="Note 2 2 3 4 3 2" xfId="10239"/>
    <cellStyle name="Note 2 2 3 4 4" xfId="4946"/>
    <cellStyle name="Note 2 2 3 4 4 2" xfId="10240"/>
    <cellStyle name="Note 2 2 3 4 5" xfId="10237"/>
    <cellStyle name="Note 2 2 3 5" xfId="4947"/>
    <cellStyle name="Note 2 2 3 5 2" xfId="4948"/>
    <cellStyle name="Note 2 2 3 5 2 2" xfId="10242"/>
    <cellStyle name="Note 2 2 3 5 3" xfId="4949"/>
    <cellStyle name="Note 2 2 3 5 3 2" xfId="10243"/>
    <cellStyle name="Note 2 2 3 5 4" xfId="4950"/>
    <cellStyle name="Note 2 2 3 5 4 2" xfId="10244"/>
    <cellStyle name="Note 2 2 3 5 5" xfId="10241"/>
    <cellStyle name="Note 2 2 3 6" xfId="4951"/>
    <cellStyle name="Note 2 2 3 6 2" xfId="10245"/>
    <cellStyle name="Note 2 2 3 7" xfId="4952"/>
    <cellStyle name="Note 2 2 3 7 2" xfId="10246"/>
    <cellStyle name="Note 2 2 3 8" xfId="4953"/>
    <cellStyle name="Note 2 2 3 8 2" xfId="10247"/>
    <cellStyle name="Note 2 2 3 9" xfId="10220"/>
    <cellStyle name="Note 2 2 4" xfId="4954"/>
    <cellStyle name="Note 2 2 4 2" xfId="4955"/>
    <cellStyle name="Note 2 2 4 2 2" xfId="4956"/>
    <cellStyle name="Note 2 2 4 2 2 2" xfId="10250"/>
    <cellStyle name="Note 2 2 4 2 3" xfId="4957"/>
    <cellStyle name="Note 2 2 4 2 3 2" xfId="10251"/>
    <cellStyle name="Note 2 2 4 2 4" xfId="4958"/>
    <cellStyle name="Note 2 2 4 2 4 2" xfId="10252"/>
    <cellStyle name="Note 2 2 4 2 5" xfId="10249"/>
    <cellStyle name="Note 2 2 4 3" xfId="4959"/>
    <cellStyle name="Note 2 2 4 3 2" xfId="4960"/>
    <cellStyle name="Note 2 2 4 3 2 2" xfId="10254"/>
    <cellStyle name="Note 2 2 4 3 3" xfId="4961"/>
    <cellStyle name="Note 2 2 4 3 3 2" xfId="10255"/>
    <cellStyle name="Note 2 2 4 3 4" xfId="4962"/>
    <cellStyle name="Note 2 2 4 3 4 2" xfId="10256"/>
    <cellStyle name="Note 2 2 4 3 5" xfId="10253"/>
    <cellStyle name="Note 2 2 4 4" xfId="4963"/>
    <cellStyle name="Note 2 2 4 4 2" xfId="4964"/>
    <cellStyle name="Note 2 2 4 4 2 2" xfId="10258"/>
    <cellStyle name="Note 2 2 4 4 3" xfId="4965"/>
    <cellStyle name="Note 2 2 4 4 3 2" xfId="10259"/>
    <cellStyle name="Note 2 2 4 4 4" xfId="4966"/>
    <cellStyle name="Note 2 2 4 4 4 2" xfId="10260"/>
    <cellStyle name="Note 2 2 4 4 5" xfId="10257"/>
    <cellStyle name="Note 2 2 4 5" xfId="4967"/>
    <cellStyle name="Note 2 2 4 5 2" xfId="10261"/>
    <cellStyle name="Note 2 2 4 6" xfId="4968"/>
    <cellStyle name="Note 2 2 4 6 2" xfId="10262"/>
    <cellStyle name="Note 2 2 4 7" xfId="4969"/>
    <cellStyle name="Note 2 2 4 7 2" xfId="10263"/>
    <cellStyle name="Note 2 2 4 8" xfId="10248"/>
    <cellStyle name="Note 2 2 5" xfId="4970"/>
    <cellStyle name="Note 2 2 5 2" xfId="4971"/>
    <cellStyle name="Note 2 2 5 2 2" xfId="4972"/>
    <cellStyle name="Note 2 2 5 2 2 2" xfId="10266"/>
    <cellStyle name="Note 2 2 5 2 3" xfId="4973"/>
    <cellStyle name="Note 2 2 5 2 3 2" xfId="10267"/>
    <cellStyle name="Note 2 2 5 2 4" xfId="4974"/>
    <cellStyle name="Note 2 2 5 2 4 2" xfId="10268"/>
    <cellStyle name="Note 2 2 5 2 5" xfId="10265"/>
    <cellStyle name="Note 2 2 5 3" xfId="4975"/>
    <cellStyle name="Note 2 2 5 3 2" xfId="4976"/>
    <cellStyle name="Note 2 2 5 3 2 2" xfId="10270"/>
    <cellStyle name="Note 2 2 5 3 3" xfId="4977"/>
    <cellStyle name="Note 2 2 5 3 3 2" xfId="10271"/>
    <cellStyle name="Note 2 2 5 3 4" xfId="4978"/>
    <cellStyle name="Note 2 2 5 3 4 2" xfId="10272"/>
    <cellStyle name="Note 2 2 5 3 5" xfId="10269"/>
    <cellStyle name="Note 2 2 5 4" xfId="4979"/>
    <cellStyle name="Note 2 2 5 4 2" xfId="10273"/>
    <cellStyle name="Note 2 2 5 5" xfId="4980"/>
    <cellStyle name="Note 2 2 5 5 2" xfId="10274"/>
    <cellStyle name="Note 2 2 5 6" xfId="4981"/>
    <cellStyle name="Note 2 2 5 6 2" xfId="10275"/>
    <cellStyle name="Note 2 2 5 7" xfId="10264"/>
    <cellStyle name="Note 2 2 6" xfId="4982"/>
    <cellStyle name="Note 2 2 6 2" xfId="4983"/>
    <cellStyle name="Note 2 2 6 2 2" xfId="10277"/>
    <cellStyle name="Note 2 2 6 3" xfId="4984"/>
    <cellStyle name="Note 2 2 6 3 2" xfId="10278"/>
    <cellStyle name="Note 2 2 6 4" xfId="4985"/>
    <cellStyle name="Note 2 2 6 4 2" xfId="10279"/>
    <cellStyle name="Note 2 2 6 5" xfId="10276"/>
    <cellStyle name="Note 2 2 7" xfId="4986"/>
    <cellStyle name="Note 2 2 7 2" xfId="4987"/>
    <cellStyle name="Note 2 2 7 2 2" xfId="10281"/>
    <cellStyle name="Note 2 2 7 3" xfId="4988"/>
    <cellStyle name="Note 2 2 7 3 2" xfId="10282"/>
    <cellStyle name="Note 2 2 7 4" xfId="4989"/>
    <cellStyle name="Note 2 2 7 4 2" xfId="10283"/>
    <cellStyle name="Note 2 2 7 5" xfId="10280"/>
    <cellStyle name="Note 2 2 8" xfId="4990"/>
    <cellStyle name="Note 2 2 8 2" xfId="4991"/>
    <cellStyle name="Note 2 2 8 2 2" xfId="10285"/>
    <cellStyle name="Note 2 2 8 3" xfId="4992"/>
    <cellStyle name="Note 2 2 8 3 2" xfId="10286"/>
    <cellStyle name="Note 2 2 8 4" xfId="4993"/>
    <cellStyle name="Note 2 2 8 4 2" xfId="10287"/>
    <cellStyle name="Note 2 2 8 5" xfId="10284"/>
    <cellStyle name="Note 2 2 9" xfId="4994"/>
    <cellStyle name="Note 2 2 9 2" xfId="10288"/>
    <cellStyle name="Note 2 3" xfId="4995"/>
    <cellStyle name="Note 2 3 10" xfId="4996"/>
    <cellStyle name="Note 2 3 10 2" xfId="10290"/>
    <cellStyle name="Note 2 3 11" xfId="4997"/>
    <cellStyle name="Note 2 3 11 2" xfId="10291"/>
    <cellStyle name="Note 2 3 12" xfId="10289"/>
    <cellStyle name="Note 2 3 2" xfId="4998"/>
    <cellStyle name="Note 2 3 2 10" xfId="10292"/>
    <cellStyle name="Note 2 3 2 2" xfId="4999"/>
    <cellStyle name="Note 2 3 2 2 2" xfId="5000"/>
    <cellStyle name="Note 2 3 2 2 2 2" xfId="5001"/>
    <cellStyle name="Note 2 3 2 2 2 2 2" xfId="10295"/>
    <cellStyle name="Note 2 3 2 2 2 3" xfId="5002"/>
    <cellStyle name="Note 2 3 2 2 2 3 2" xfId="10296"/>
    <cellStyle name="Note 2 3 2 2 2 4" xfId="5003"/>
    <cellStyle name="Note 2 3 2 2 2 4 2" xfId="10297"/>
    <cellStyle name="Note 2 3 2 2 2 5" xfId="10294"/>
    <cellStyle name="Note 2 3 2 2 3" xfId="5004"/>
    <cellStyle name="Note 2 3 2 2 3 2" xfId="5005"/>
    <cellStyle name="Note 2 3 2 2 3 2 2" xfId="10299"/>
    <cellStyle name="Note 2 3 2 2 3 3" xfId="5006"/>
    <cellStyle name="Note 2 3 2 2 3 3 2" xfId="10300"/>
    <cellStyle name="Note 2 3 2 2 3 4" xfId="5007"/>
    <cellStyle name="Note 2 3 2 2 3 4 2" xfId="10301"/>
    <cellStyle name="Note 2 3 2 2 3 5" xfId="10298"/>
    <cellStyle name="Note 2 3 2 2 4" xfId="5008"/>
    <cellStyle name="Note 2 3 2 2 4 2" xfId="5009"/>
    <cellStyle name="Note 2 3 2 2 4 2 2" xfId="10303"/>
    <cellStyle name="Note 2 3 2 2 4 3" xfId="5010"/>
    <cellStyle name="Note 2 3 2 2 4 3 2" xfId="10304"/>
    <cellStyle name="Note 2 3 2 2 4 4" xfId="5011"/>
    <cellStyle name="Note 2 3 2 2 4 4 2" xfId="10305"/>
    <cellStyle name="Note 2 3 2 2 4 5" xfId="10302"/>
    <cellStyle name="Note 2 3 2 2 5" xfId="5012"/>
    <cellStyle name="Note 2 3 2 2 5 2" xfId="10306"/>
    <cellStyle name="Note 2 3 2 2 6" xfId="5013"/>
    <cellStyle name="Note 2 3 2 2 6 2" xfId="10307"/>
    <cellStyle name="Note 2 3 2 2 7" xfId="5014"/>
    <cellStyle name="Note 2 3 2 2 7 2" xfId="10308"/>
    <cellStyle name="Note 2 3 2 2 8" xfId="10293"/>
    <cellStyle name="Note 2 3 2 3" xfId="5015"/>
    <cellStyle name="Note 2 3 2 3 2" xfId="5016"/>
    <cellStyle name="Note 2 3 2 3 2 2" xfId="5017"/>
    <cellStyle name="Note 2 3 2 3 2 2 2" xfId="10311"/>
    <cellStyle name="Note 2 3 2 3 2 3" xfId="5018"/>
    <cellStyle name="Note 2 3 2 3 2 3 2" xfId="10312"/>
    <cellStyle name="Note 2 3 2 3 2 4" xfId="5019"/>
    <cellStyle name="Note 2 3 2 3 2 4 2" xfId="10313"/>
    <cellStyle name="Note 2 3 2 3 2 5" xfId="10310"/>
    <cellStyle name="Note 2 3 2 3 3" xfId="5020"/>
    <cellStyle name="Note 2 3 2 3 3 2" xfId="5021"/>
    <cellStyle name="Note 2 3 2 3 3 2 2" xfId="10315"/>
    <cellStyle name="Note 2 3 2 3 3 3" xfId="5022"/>
    <cellStyle name="Note 2 3 2 3 3 3 2" xfId="10316"/>
    <cellStyle name="Note 2 3 2 3 3 4" xfId="5023"/>
    <cellStyle name="Note 2 3 2 3 3 4 2" xfId="10317"/>
    <cellStyle name="Note 2 3 2 3 3 5" xfId="10314"/>
    <cellStyle name="Note 2 3 2 3 4" xfId="5024"/>
    <cellStyle name="Note 2 3 2 3 4 2" xfId="10318"/>
    <cellStyle name="Note 2 3 2 3 5" xfId="5025"/>
    <cellStyle name="Note 2 3 2 3 5 2" xfId="10319"/>
    <cellStyle name="Note 2 3 2 3 6" xfId="5026"/>
    <cellStyle name="Note 2 3 2 3 6 2" xfId="10320"/>
    <cellStyle name="Note 2 3 2 3 7" xfId="10309"/>
    <cellStyle name="Note 2 3 2 4" xfId="5027"/>
    <cellStyle name="Note 2 3 2 4 2" xfId="5028"/>
    <cellStyle name="Note 2 3 2 4 2 2" xfId="10322"/>
    <cellStyle name="Note 2 3 2 4 3" xfId="5029"/>
    <cellStyle name="Note 2 3 2 4 3 2" xfId="10323"/>
    <cellStyle name="Note 2 3 2 4 4" xfId="5030"/>
    <cellStyle name="Note 2 3 2 4 4 2" xfId="10324"/>
    <cellStyle name="Note 2 3 2 4 5" xfId="10321"/>
    <cellStyle name="Note 2 3 2 5" xfId="5031"/>
    <cellStyle name="Note 2 3 2 5 2" xfId="5032"/>
    <cellStyle name="Note 2 3 2 5 2 2" xfId="10326"/>
    <cellStyle name="Note 2 3 2 5 3" xfId="5033"/>
    <cellStyle name="Note 2 3 2 5 3 2" xfId="10327"/>
    <cellStyle name="Note 2 3 2 5 4" xfId="5034"/>
    <cellStyle name="Note 2 3 2 5 4 2" xfId="10328"/>
    <cellStyle name="Note 2 3 2 5 5" xfId="10325"/>
    <cellStyle name="Note 2 3 2 6" xfId="5035"/>
    <cellStyle name="Note 2 3 2 6 2" xfId="5036"/>
    <cellStyle name="Note 2 3 2 6 2 2" xfId="10330"/>
    <cellStyle name="Note 2 3 2 6 3" xfId="5037"/>
    <cellStyle name="Note 2 3 2 6 3 2" xfId="10331"/>
    <cellStyle name="Note 2 3 2 6 4" xfId="5038"/>
    <cellStyle name="Note 2 3 2 6 4 2" xfId="10332"/>
    <cellStyle name="Note 2 3 2 6 5" xfId="10329"/>
    <cellStyle name="Note 2 3 2 7" xfId="5039"/>
    <cellStyle name="Note 2 3 2 7 2" xfId="10333"/>
    <cellStyle name="Note 2 3 2 8" xfId="5040"/>
    <cellStyle name="Note 2 3 2 8 2" xfId="10334"/>
    <cellStyle name="Note 2 3 2 9" xfId="5041"/>
    <cellStyle name="Note 2 3 2 9 2" xfId="10335"/>
    <cellStyle name="Note 2 3 3" xfId="5042"/>
    <cellStyle name="Note 2 3 3 2" xfId="5043"/>
    <cellStyle name="Note 2 3 3 2 2" xfId="5044"/>
    <cellStyle name="Note 2 3 3 2 2 2" xfId="5045"/>
    <cellStyle name="Note 2 3 3 2 2 2 2" xfId="10339"/>
    <cellStyle name="Note 2 3 3 2 2 3" xfId="5046"/>
    <cellStyle name="Note 2 3 3 2 2 3 2" xfId="10340"/>
    <cellStyle name="Note 2 3 3 2 2 4" xfId="5047"/>
    <cellStyle name="Note 2 3 3 2 2 4 2" xfId="10341"/>
    <cellStyle name="Note 2 3 3 2 2 5" xfId="10338"/>
    <cellStyle name="Note 2 3 3 2 3" xfId="5048"/>
    <cellStyle name="Note 2 3 3 2 3 2" xfId="5049"/>
    <cellStyle name="Note 2 3 3 2 3 2 2" xfId="10343"/>
    <cellStyle name="Note 2 3 3 2 3 3" xfId="5050"/>
    <cellStyle name="Note 2 3 3 2 3 3 2" xfId="10344"/>
    <cellStyle name="Note 2 3 3 2 3 4" xfId="5051"/>
    <cellStyle name="Note 2 3 3 2 3 4 2" xfId="10345"/>
    <cellStyle name="Note 2 3 3 2 3 5" xfId="10342"/>
    <cellStyle name="Note 2 3 3 2 4" xfId="5052"/>
    <cellStyle name="Note 2 3 3 2 4 2" xfId="10346"/>
    <cellStyle name="Note 2 3 3 2 5" xfId="5053"/>
    <cellStyle name="Note 2 3 3 2 5 2" xfId="10347"/>
    <cellStyle name="Note 2 3 3 2 6" xfId="5054"/>
    <cellStyle name="Note 2 3 3 2 6 2" xfId="10348"/>
    <cellStyle name="Note 2 3 3 2 7" xfId="10337"/>
    <cellStyle name="Note 2 3 3 3" xfId="5055"/>
    <cellStyle name="Note 2 3 3 3 2" xfId="5056"/>
    <cellStyle name="Note 2 3 3 3 2 2" xfId="10350"/>
    <cellStyle name="Note 2 3 3 3 3" xfId="5057"/>
    <cellStyle name="Note 2 3 3 3 3 2" xfId="10351"/>
    <cellStyle name="Note 2 3 3 3 4" xfId="5058"/>
    <cellStyle name="Note 2 3 3 3 4 2" xfId="10352"/>
    <cellStyle name="Note 2 3 3 3 5" xfId="10349"/>
    <cellStyle name="Note 2 3 3 4" xfId="5059"/>
    <cellStyle name="Note 2 3 3 4 2" xfId="5060"/>
    <cellStyle name="Note 2 3 3 4 2 2" xfId="10354"/>
    <cellStyle name="Note 2 3 3 4 3" xfId="5061"/>
    <cellStyle name="Note 2 3 3 4 3 2" xfId="10355"/>
    <cellStyle name="Note 2 3 3 4 4" xfId="5062"/>
    <cellStyle name="Note 2 3 3 4 4 2" xfId="10356"/>
    <cellStyle name="Note 2 3 3 4 5" xfId="10353"/>
    <cellStyle name="Note 2 3 3 5" xfId="5063"/>
    <cellStyle name="Note 2 3 3 5 2" xfId="5064"/>
    <cellStyle name="Note 2 3 3 5 2 2" xfId="10358"/>
    <cellStyle name="Note 2 3 3 5 3" xfId="5065"/>
    <cellStyle name="Note 2 3 3 5 3 2" xfId="10359"/>
    <cellStyle name="Note 2 3 3 5 4" xfId="5066"/>
    <cellStyle name="Note 2 3 3 5 4 2" xfId="10360"/>
    <cellStyle name="Note 2 3 3 5 5" xfId="10357"/>
    <cellStyle name="Note 2 3 3 6" xfId="5067"/>
    <cellStyle name="Note 2 3 3 6 2" xfId="10361"/>
    <cellStyle name="Note 2 3 3 7" xfId="5068"/>
    <cellStyle name="Note 2 3 3 7 2" xfId="10362"/>
    <cellStyle name="Note 2 3 3 8" xfId="5069"/>
    <cellStyle name="Note 2 3 3 8 2" xfId="10363"/>
    <cellStyle name="Note 2 3 3 9" xfId="10336"/>
    <cellStyle name="Note 2 3 4" xfId="5070"/>
    <cellStyle name="Note 2 3 4 2" xfId="5071"/>
    <cellStyle name="Note 2 3 4 2 2" xfId="5072"/>
    <cellStyle name="Note 2 3 4 2 2 2" xfId="10366"/>
    <cellStyle name="Note 2 3 4 2 3" xfId="5073"/>
    <cellStyle name="Note 2 3 4 2 3 2" xfId="10367"/>
    <cellStyle name="Note 2 3 4 2 4" xfId="5074"/>
    <cellStyle name="Note 2 3 4 2 4 2" xfId="10368"/>
    <cellStyle name="Note 2 3 4 2 5" xfId="10365"/>
    <cellStyle name="Note 2 3 4 3" xfId="5075"/>
    <cellStyle name="Note 2 3 4 3 2" xfId="5076"/>
    <cellStyle name="Note 2 3 4 3 2 2" xfId="10370"/>
    <cellStyle name="Note 2 3 4 3 3" xfId="5077"/>
    <cellStyle name="Note 2 3 4 3 3 2" xfId="10371"/>
    <cellStyle name="Note 2 3 4 3 4" xfId="5078"/>
    <cellStyle name="Note 2 3 4 3 4 2" xfId="10372"/>
    <cellStyle name="Note 2 3 4 3 5" xfId="10369"/>
    <cellStyle name="Note 2 3 4 4" xfId="5079"/>
    <cellStyle name="Note 2 3 4 4 2" xfId="5080"/>
    <cellStyle name="Note 2 3 4 4 2 2" xfId="10374"/>
    <cellStyle name="Note 2 3 4 4 3" xfId="5081"/>
    <cellStyle name="Note 2 3 4 4 3 2" xfId="10375"/>
    <cellStyle name="Note 2 3 4 4 4" xfId="5082"/>
    <cellStyle name="Note 2 3 4 4 4 2" xfId="10376"/>
    <cellStyle name="Note 2 3 4 4 5" xfId="10373"/>
    <cellStyle name="Note 2 3 4 5" xfId="5083"/>
    <cellStyle name="Note 2 3 4 5 2" xfId="10377"/>
    <cellStyle name="Note 2 3 4 6" xfId="5084"/>
    <cellStyle name="Note 2 3 4 6 2" xfId="10378"/>
    <cellStyle name="Note 2 3 4 7" xfId="5085"/>
    <cellStyle name="Note 2 3 4 7 2" xfId="10379"/>
    <cellStyle name="Note 2 3 4 8" xfId="10364"/>
    <cellStyle name="Note 2 3 5" xfId="5086"/>
    <cellStyle name="Note 2 3 5 2" xfId="5087"/>
    <cellStyle name="Note 2 3 5 2 2" xfId="5088"/>
    <cellStyle name="Note 2 3 5 2 2 2" xfId="10382"/>
    <cellStyle name="Note 2 3 5 2 3" xfId="5089"/>
    <cellStyle name="Note 2 3 5 2 3 2" xfId="10383"/>
    <cellStyle name="Note 2 3 5 2 4" xfId="5090"/>
    <cellStyle name="Note 2 3 5 2 4 2" xfId="10384"/>
    <cellStyle name="Note 2 3 5 2 5" xfId="10381"/>
    <cellStyle name="Note 2 3 5 3" xfId="5091"/>
    <cellStyle name="Note 2 3 5 3 2" xfId="5092"/>
    <cellStyle name="Note 2 3 5 3 2 2" xfId="10386"/>
    <cellStyle name="Note 2 3 5 3 3" xfId="5093"/>
    <cellStyle name="Note 2 3 5 3 3 2" xfId="10387"/>
    <cellStyle name="Note 2 3 5 3 4" xfId="5094"/>
    <cellStyle name="Note 2 3 5 3 4 2" xfId="10388"/>
    <cellStyle name="Note 2 3 5 3 5" xfId="10385"/>
    <cellStyle name="Note 2 3 5 4" xfId="5095"/>
    <cellStyle name="Note 2 3 5 4 2" xfId="10389"/>
    <cellStyle name="Note 2 3 5 5" xfId="5096"/>
    <cellStyle name="Note 2 3 5 5 2" xfId="10390"/>
    <cellStyle name="Note 2 3 5 6" xfId="5097"/>
    <cellStyle name="Note 2 3 5 6 2" xfId="10391"/>
    <cellStyle name="Note 2 3 5 7" xfId="10380"/>
    <cellStyle name="Note 2 3 6" xfId="5098"/>
    <cellStyle name="Note 2 3 6 2" xfId="5099"/>
    <cellStyle name="Note 2 3 6 2 2" xfId="10393"/>
    <cellStyle name="Note 2 3 6 3" xfId="5100"/>
    <cellStyle name="Note 2 3 6 3 2" xfId="10394"/>
    <cellStyle name="Note 2 3 6 4" xfId="5101"/>
    <cellStyle name="Note 2 3 6 4 2" xfId="10395"/>
    <cellStyle name="Note 2 3 6 5" xfId="10392"/>
    <cellStyle name="Note 2 3 7" xfId="5102"/>
    <cellStyle name="Note 2 3 7 2" xfId="5103"/>
    <cellStyle name="Note 2 3 7 2 2" xfId="10397"/>
    <cellStyle name="Note 2 3 7 3" xfId="5104"/>
    <cellStyle name="Note 2 3 7 3 2" xfId="10398"/>
    <cellStyle name="Note 2 3 7 4" xfId="5105"/>
    <cellStyle name="Note 2 3 7 4 2" xfId="10399"/>
    <cellStyle name="Note 2 3 7 5" xfId="10396"/>
    <cellStyle name="Note 2 3 8" xfId="5106"/>
    <cellStyle name="Note 2 3 8 2" xfId="5107"/>
    <cellStyle name="Note 2 3 8 2 2" xfId="10401"/>
    <cellStyle name="Note 2 3 8 3" xfId="5108"/>
    <cellStyle name="Note 2 3 8 3 2" xfId="10402"/>
    <cellStyle name="Note 2 3 8 4" xfId="5109"/>
    <cellStyle name="Note 2 3 8 4 2" xfId="10403"/>
    <cellStyle name="Note 2 3 8 5" xfId="10400"/>
    <cellStyle name="Note 2 3 9" xfId="5110"/>
    <cellStyle name="Note 2 3 9 2" xfId="10404"/>
    <cellStyle name="Note 2 4" xfId="5111"/>
    <cellStyle name="Note 2 4 10" xfId="5112"/>
    <cellStyle name="Note 2 4 10 2" xfId="10406"/>
    <cellStyle name="Note 2 4 11" xfId="5113"/>
    <cellStyle name="Note 2 4 11 2" xfId="10407"/>
    <cellStyle name="Note 2 4 12" xfId="10405"/>
    <cellStyle name="Note 2 4 2" xfId="5114"/>
    <cellStyle name="Note 2 4 2 10" xfId="10408"/>
    <cellStyle name="Note 2 4 2 2" xfId="5115"/>
    <cellStyle name="Note 2 4 2 2 2" xfId="5116"/>
    <cellStyle name="Note 2 4 2 2 2 2" xfId="5117"/>
    <cellStyle name="Note 2 4 2 2 2 2 2" xfId="10411"/>
    <cellStyle name="Note 2 4 2 2 2 3" xfId="5118"/>
    <cellStyle name="Note 2 4 2 2 2 3 2" xfId="10412"/>
    <cellStyle name="Note 2 4 2 2 2 4" xfId="5119"/>
    <cellStyle name="Note 2 4 2 2 2 4 2" xfId="10413"/>
    <cellStyle name="Note 2 4 2 2 2 5" xfId="10410"/>
    <cellStyle name="Note 2 4 2 2 3" xfId="5120"/>
    <cellStyle name="Note 2 4 2 2 3 2" xfId="5121"/>
    <cellStyle name="Note 2 4 2 2 3 2 2" xfId="10415"/>
    <cellStyle name="Note 2 4 2 2 3 3" xfId="5122"/>
    <cellStyle name="Note 2 4 2 2 3 3 2" xfId="10416"/>
    <cellStyle name="Note 2 4 2 2 3 4" xfId="5123"/>
    <cellStyle name="Note 2 4 2 2 3 4 2" xfId="10417"/>
    <cellStyle name="Note 2 4 2 2 3 5" xfId="10414"/>
    <cellStyle name="Note 2 4 2 2 4" xfId="5124"/>
    <cellStyle name="Note 2 4 2 2 4 2" xfId="5125"/>
    <cellStyle name="Note 2 4 2 2 4 2 2" xfId="10419"/>
    <cellStyle name="Note 2 4 2 2 4 3" xfId="5126"/>
    <cellStyle name="Note 2 4 2 2 4 3 2" xfId="10420"/>
    <cellStyle name="Note 2 4 2 2 4 4" xfId="5127"/>
    <cellStyle name="Note 2 4 2 2 4 4 2" xfId="10421"/>
    <cellStyle name="Note 2 4 2 2 4 5" xfId="10418"/>
    <cellStyle name="Note 2 4 2 2 5" xfId="5128"/>
    <cellStyle name="Note 2 4 2 2 5 2" xfId="10422"/>
    <cellStyle name="Note 2 4 2 2 6" xfId="5129"/>
    <cellStyle name="Note 2 4 2 2 6 2" xfId="10423"/>
    <cellStyle name="Note 2 4 2 2 7" xfId="5130"/>
    <cellStyle name="Note 2 4 2 2 7 2" xfId="10424"/>
    <cellStyle name="Note 2 4 2 2 8" xfId="10409"/>
    <cellStyle name="Note 2 4 2 3" xfId="5131"/>
    <cellStyle name="Note 2 4 2 3 2" xfId="5132"/>
    <cellStyle name="Note 2 4 2 3 2 2" xfId="5133"/>
    <cellStyle name="Note 2 4 2 3 2 2 2" xfId="10427"/>
    <cellStyle name="Note 2 4 2 3 2 3" xfId="5134"/>
    <cellStyle name="Note 2 4 2 3 2 3 2" xfId="10428"/>
    <cellStyle name="Note 2 4 2 3 2 4" xfId="5135"/>
    <cellStyle name="Note 2 4 2 3 2 4 2" xfId="10429"/>
    <cellStyle name="Note 2 4 2 3 2 5" xfId="10426"/>
    <cellStyle name="Note 2 4 2 3 3" xfId="5136"/>
    <cellStyle name="Note 2 4 2 3 3 2" xfId="5137"/>
    <cellStyle name="Note 2 4 2 3 3 2 2" xfId="10431"/>
    <cellStyle name="Note 2 4 2 3 3 3" xfId="5138"/>
    <cellStyle name="Note 2 4 2 3 3 3 2" xfId="10432"/>
    <cellStyle name="Note 2 4 2 3 3 4" xfId="5139"/>
    <cellStyle name="Note 2 4 2 3 3 4 2" xfId="10433"/>
    <cellStyle name="Note 2 4 2 3 3 5" xfId="10430"/>
    <cellStyle name="Note 2 4 2 3 4" xfId="5140"/>
    <cellStyle name="Note 2 4 2 3 4 2" xfId="10434"/>
    <cellStyle name="Note 2 4 2 3 5" xfId="5141"/>
    <cellStyle name="Note 2 4 2 3 5 2" xfId="10435"/>
    <cellStyle name="Note 2 4 2 3 6" xfId="5142"/>
    <cellStyle name="Note 2 4 2 3 6 2" xfId="10436"/>
    <cellStyle name="Note 2 4 2 3 7" xfId="10425"/>
    <cellStyle name="Note 2 4 2 4" xfId="5143"/>
    <cellStyle name="Note 2 4 2 4 2" xfId="5144"/>
    <cellStyle name="Note 2 4 2 4 2 2" xfId="10438"/>
    <cellStyle name="Note 2 4 2 4 3" xfId="5145"/>
    <cellStyle name="Note 2 4 2 4 3 2" xfId="10439"/>
    <cellStyle name="Note 2 4 2 4 4" xfId="5146"/>
    <cellStyle name="Note 2 4 2 4 4 2" xfId="10440"/>
    <cellStyle name="Note 2 4 2 4 5" xfId="10437"/>
    <cellStyle name="Note 2 4 2 5" xfId="5147"/>
    <cellStyle name="Note 2 4 2 5 2" xfId="5148"/>
    <cellStyle name="Note 2 4 2 5 2 2" xfId="10442"/>
    <cellStyle name="Note 2 4 2 5 3" xfId="5149"/>
    <cellStyle name="Note 2 4 2 5 3 2" xfId="10443"/>
    <cellStyle name="Note 2 4 2 5 4" xfId="5150"/>
    <cellStyle name="Note 2 4 2 5 4 2" xfId="10444"/>
    <cellStyle name="Note 2 4 2 5 5" xfId="10441"/>
    <cellStyle name="Note 2 4 2 6" xfId="5151"/>
    <cellStyle name="Note 2 4 2 6 2" xfId="5152"/>
    <cellStyle name="Note 2 4 2 6 2 2" xfId="10446"/>
    <cellStyle name="Note 2 4 2 6 3" xfId="5153"/>
    <cellStyle name="Note 2 4 2 6 3 2" xfId="10447"/>
    <cellStyle name="Note 2 4 2 6 4" xfId="5154"/>
    <cellStyle name="Note 2 4 2 6 4 2" xfId="10448"/>
    <cellStyle name="Note 2 4 2 6 5" xfId="10445"/>
    <cellStyle name="Note 2 4 2 7" xfId="5155"/>
    <cellStyle name="Note 2 4 2 7 2" xfId="10449"/>
    <cellStyle name="Note 2 4 2 8" xfId="5156"/>
    <cellStyle name="Note 2 4 2 8 2" xfId="10450"/>
    <cellStyle name="Note 2 4 2 9" xfId="5157"/>
    <cellStyle name="Note 2 4 2 9 2" xfId="10451"/>
    <cellStyle name="Note 2 4 3" xfId="5158"/>
    <cellStyle name="Note 2 4 3 2" xfId="5159"/>
    <cellStyle name="Note 2 4 3 2 2" xfId="5160"/>
    <cellStyle name="Note 2 4 3 2 2 2" xfId="5161"/>
    <cellStyle name="Note 2 4 3 2 2 2 2" xfId="10455"/>
    <cellStyle name="Note 2 4 3 2 2 3" xfId="5162"/>
    <cellStyle name="Note 2 4 3 2 2 3 2" xfId="10456"/>
    <cellStyle name="Note 2 4 3 2 2 4" xfId="5163"/>
    <cellStyle name="Note 2 4 3 2 2 4 2" xfId="10457"/>
    <cellStyle name="Note 2 4 3 2 2 5" xfId="10454"/>
    <cellStyle name="Note 2 4 3 2 3" xfId="5164"/>
    <cellStyle name="Note 2 4 3 2 3 2" xfId="5165"/>
    <cellStyle name="Note 2 4 3 2 3 2 2" xfId="10459"/>
    <cellStyle name="Note 2 4 3 2 3 3" xfId="5166"/>
    <cellStyle name="Note 2 4 3 2 3 3 2" xfId="10460"/>
    <cellStyle name="Note 2 4 3 2 3 4" xfId="5167"/>
    <cellStyle name="Note 2 4 3 2 3 4 2" xfId="10461"/>
    <cellStyle name="Note 2 4 3 2 3 5" xfId="10458"/>
    <cellStyle name="Note 2 4 3 2 4" xfId="5168"/>
    <cellStyle name="Note 2 4 3 2 4 2" xfId="10462"/>
    <cellStyle name="Note 2 4 3 2 5" xfId="5169"/>
    <cellStyle name="Note 2 4 3 2 5 2" xfId="10463"/>
    <cellStyle name="Note 2 4 3 2 6" xfId="5170"/>
    <cellStyle name="Note 2 4 3 2 6 2" xfId="10464"/>
    <cellStyle name="Note 2 4 3 2 7" xfId="10453"/>
    <cellStyle name="Note 2 4 3 3" xfId="5171"/>
    <cellStyle name="Note 2 4 3 3 2" xfId="5172"/>
    <cellStyle name="Note 2 4 3 3 2 2" xfId="10466"/>
    <cellStyle name="Note 2 4 3 3 3" xfId="5173"/>
    <cellStyle name="Note 2 4 3 3 3 2" xfId="10467"/>
    <cellStyle name="Note 2 4 3 3 4" xfId="5174"/>
    <cellStyle name="Note 2 4 3 3 4 2" xfId="10468"/>
    <cellStyle name="Note 2 4 3 3 5" xfId="10465"/>
    <cellStyle name="Note 2 4 3 4" xfId="5175"/>
    <cellStyle name="Note 2 4 3 4 2" xfId="5176"/>
    <cellStyle name="Note 2 4 3 4 2 2" xfId="10470"/>
    <cellStyle name="Note 2 4 3 4 3" xfId="5177"/>
    <cellStyle name="Note 2 4 3 4 3 2" xfId="10471"/>
    <cellStyle name="Note 2 4 3 4 4" xfId="5178"/>
    <cellStyle name="Note 2 4 3 4 4 2" xfId="10472"/>
    <cellStyle name="Note 2 4 3 4 5" xfId="10469"/>
    <cellStyle name="Note 2 4 3 5" xfId="5179"/>
    <cellStyle name="Note 2 4 3 5 2" xfId="5180"/>
    <cellStyle name="Note 2 4 3 5 2 2" xfId="10474"/>
    <cellStyle name="Note 2 4 3 5 3" xfId="5181"/>
    <cellStyle name="Note 2 4 3 5 3 2" xfId="10475"/>
    <cellStyle name="Note 2 4 3 5 4" xfId="5182"/>
    <cellStyle name="Note 2 4 3 5 4 2" xfId="10476"/>
    <cellStyle name="Note 2 4 3 5 5" xfId="10473"/>
    <cellStyle name="Note 2 4 3 6" xfId="5183"/>
    <cellStyle name="Note 2 4 3 6 2" xfId="10477"/>
    <cellStyle name="Note 2 4 3 7" xfId="5184"/>
    <cellStyle name="Note 2 4 3 7 2" xfId="10478"/>
    <cellStyle name="Note 2 4 3 8" xfId="5185"/>
    <cellStyle name="Note 2 4 3 8 2" xfId="10479"/>
    <cellStyle name="Note 2 4 3 9" xfId="10452"/>
    <cellStyle name="Note 2 4 4" xfId="5186"/>
    <cellStyle name="Note 2 4 4 2" xfId="5187"/>
    <cellStyle name="Note 2 4 4 2 2" xfId="5188"/>
    <cellStyle name="Note 2 4 4 2 2 2" xfId="10482"/>
    <cellStyle name="Note 2 4 4 2 3" xfId="5189"/>
    <cellStyle name="Note 2 4 4 2 3 2" xfId="10483"/>
    <cellStyle name="Note 2 4 4 2 4" xfId="5190"/>
    <cellStyle name="Note 2 4 4 2 4 2" xfId="10484"/>
    <cellStyle name="Note 2 4 4 2 5" xfId="10481"/>
    <cellStyle name="Note 2 4 4 3" xfId="5191"/>
    <cellStyle name="Note 2 4 4 3 2" xfId="5192"/>
    <cellStyle name="Note 2 4 4 3 2 2" xfId="10486"/>
    <cellStyle name="Note 2 4 4 3 3" xfId="5193"/>
    <cellStyle name="Note 2 4 4 3 3 2" xfId="10487"/>
    <cellStyle name="Note 2 4 4 3 4" xfId="5194"/>
    <cellStyle name="Note 2 4 4 3 4 2" xfId="10488"/>
    <cellStyle name="Note 2 4 4 3 5" xfId="10485"/>
    <cellStyle name="Note 2 4 4 4" xfId="5195"/>
    <cellStyle name="Note 2 4 4 4 2" xfId="5196"/>
    <cellStyle name="Note 2 4 4 4 2 2" xfId="10490"/>
    <cellStyle name="Note 2 4 4 4 3" xfId="5197"/>
    <cellStyle name="Note 2 4 4 4 3 2" xfId="10491"/>
    <cellStyle name="Note 2 4 4 4 4" xfId="5198"/>
    <cellStyle name="Note 2 4 4 4 4 2" xfId="10492"/>
    <cellStyle name="Note 2 4 4 4 5" xfId="10489"/>
    <cellStyle name="Note 2 4 4 5" xfId="5199"/>
    <cellStyle name="Note 2 4 4 5 2" xfId="10493"/>
    <cellStyle name="Note 2 4 4 6" xfId="5200"/>
    <cellStyle name="Note 2 4 4 6 2" xfId="10494"/>
    <cellStyle name="Note 2 4 4 7" xfId="5201"/>
    <cellStyle name="Note 2 4 4 7 2" xfId="10495"/>
    <cellStyle name="Note 2 4 4 8" xfId="10480"/>
    <cellStyle name="Note 2 4 5" xfId="5202"/>
    <cellStyle name="Note 2 4 5 2" xfId="5203"/>
    <cellStyle name="Note 2 4 5 2 2" xfId="5204"/>
    <cellStyle name="Note 2 4 5 2 2 2" xfId="10498"/>
    <cellStyle name="Note 2 4 5 2 3" xfId="5205"/>
    <cellStyle name="Note 2 4 5 2 3 2" xfId="10499"/>
    <cellStyle name="Note 2 4 5 2 4" xfId="5206"/>
    <cellStyle name="Note 2 4 5 2 4 2" xfId="10500"/>
    <cellStyle name="Note 2 4 5 2 5" xfId="10497"/>
    <cellStyle name="Note 2 4 5 3" xfId="5207"/>
    <cellStyle name="Note 2 4 5 3 2" xfId="5208"/>
    <cellStyle name="Note 2 4 5 3 2 2" xfId="10502"/>
    <cellStyle name="Note 2 4 5 3 3" xfId="5209"/>
    <cellStyle name="Note 2 4 5 3 3 2" xfId="10503"/>
    <cellStyle name="Note 2 4 5 3 4" xfId="5210"/>
    <cellStyle name="Note 2 4 5 3 4 2" xfId="10504"/>
    <cellStyle name="Note 2 4 5 3 5" xfId="10501"/>
    <cellStyle name="Note 2 4 5 4" xfId="5211"/>
    <cellStyle name="Note 2 4 5 4 2" xfId="10505"/>
    <cellStyle name="Note 2 4 5 5" xfId="5212"/>
    <cellStyle name="Note 2 4 5 5 2" xfId="10506"/>
    <cellStyle name="Note 2 4 5 6" xfId="5213"/>
    <cellStyle name="Note 2 4 5 6 2" xfId="10507"/>
    <cellStyle name="Note 2 4 5 7" xfId="10496"/>
    <cellStyle name="Note 2 4 6" xfId="5214"/>
    <cellStyle name="Note 2 4 6 2" xfId="5215"/>
    <cellStyle name="Note 2 4 6 2 2" xfId="10509"/>
    <cellStyle name="Note 2 4 6 3" xfId="5216"/>
    <cellStyle name="Note 2 4 6 3 2" xfId="10510"/>
    <cellStyle name="Note 2 4 6 4" xfId="5217"/>
    <cellStyle name="Note 2 4 6 4 2" xfId="10511"/>
    <cellStyle name="Note 2 4 6 5" xfId="10508"/>
    <cellStyle name="Note 2 4 7" xfId="5218"/>
    <cellStyle name="Note 2 4 7 2" xfId="5219"/>
    <cellStyle name="Note 2 4 7 2 2" xfId="10513"/>
    <cellStyle name="Note 2 4 7 3" xfId="5220"/>
    <cellStyle name="Note 2 4 7 3 2" xfId="10514"/>
    <cellStyle name="Note 2 4 7 4" xfId="5221"/>
    <cellStyle name="Note 2 4 7 4 2" xfId="10515"/>
    <cellStyle name="Note 2 4 7 5" xfId="10512"/>
    <cellStyle name="Note 2 4 8" xfId="5222"/>
    <cellStyle name="Note 2 4 8 2" xfId="5223"/>
    <cellStyle name="Note 2 4 8 2 2" xfId="10517"/>
    <cellStyle name="Note 2 4 8 3" xfId="5224"/>
    <cellStyle name="Note 2 4 8 3 2" xfId="10518"/>
    <cellStyle name="Note 2 4 8 4" xfId="5225"/>
    <cellStyle name="Note 2 4 8 4 2" xfId="10519"/>
    <cellStyle name="Note 2 4 8 5" xfId="10516"/>
    <cellStyle name="Note 2 4 9" xfId="5226"/>
    <cellStyle name="Note 2 4 9 2" xfId="10520"/>
    <cellStyle name="Note 2 5" xfId="5227"/>
    <cellStyle name="Note 2 5 10" xfId="10521"/>
    <cellStyle name="Note 2 5 2" xfId="5228"/>
    <cellStyle name="Note 2 5 2 2" xfId="5229"/>
    <cellStyle name="Note 2 5 2 2 2" xfId="5230"/>
    <cellStyle name="Note 2 5 2 2 2 2" xfId="10524"/>
    <cellStyle name="Note 2 5 2 2 3" xfId="5231"/>
    <cellStyle name="Note 2 5 2 2 3 2" xfId="10525"/>
    <cellStyle name="Note 2 5 2 2 4" xfId="5232"/>
    <cellStyle name="Note 2 5 2 2 4 2" xfId="10526"/>
    <cellStyle name="Note 2 5 2 2 5" xfId="10523"/>
    <cellStyle name="Note 2 5 2 3" xfId="5233"/>
    <cellStyle name="Note 2 5 2 3 2" xfId="5234"/>
    <cellStyle name="Note 2 5 2 3 2 2" xfId="10528"/>
    <cellStyle name="Note 2 5 2 3 3" xfId="5235"/>
    <cellStyle name="Note 2 5 2 3 3 2" xfId="10529"/>
    <cellStyle name="Note 2 5 2 3 4" xfId="5236"/>
    <cellStyle name="Note 2 5 2 3 4 2" xfId="10530"/>
    <cellStyle name="Note 2 5 2 3 5" xfId="10527"/>
    <cellStyle name="Note 2 5 2 4" xfId="5237"/>
    <cellStyle name="Note 2 5 2 4 2" xfId="5238"/>
    <cellStyle name="Note 2 5 2 4 2 2" xfId="10532"/>
    <cellStyle name="Note 2 5 2 4 3" xfId="5239"/>
    <cellStyle name="Note 2 5 2 4 3 2" xfId="10533"/>
    <cellStyle name="Note 2 5 2 4 4" xfId="5240"/>
    <cellStyle name="Note 2 5 2 4 4 2" xfId="10534"/>
    <cellStyle name="Note 2 5 2 4 5" xfId="10531"/>
    <cellStyle name="Note 2 5 2 5" xfId="5241"/>
    <cellStyle name="Note 2 5 2 5 2" xfId="10535"/>
    <cellStyle name="Note 2 5 2 6" xfId="5242"/>
    <cellStyle name="Note 2 5 2 6 2" xfId="10536"/>
    <cellStyle name="Note 2 5 2 7" xfId="5243"/>
    <cellStyle name="Note 2 5 2 7 2" xfId="10537"/>
    <cellStyle name="Note 2 5 2 8" xfId="10522"/>
    <cellStyle name="Note 2 5 3" xfId="5244"/>
    <cellStyle name="Note 2 5 3 2" xfId="5245"/>
    <cellStyle name="Note 2 5 3 2 2" xfId="5246"/>
    <cellStyle name="Note 2 5 3 2 2 2" xfId="10540"/>
    <cellStyle name="Note 2 5 3 2 3" xfId="5247"/>
    <cellStyle name="Note 2 5 3 2 3 2" xfId="10541"/>
    <cellStyle name="Note 2 5 3 2 4" xfId="5248"/>
    <cellStyle name="Note 2 5 3 2 4 2" xfId="10542"/>
    <cellStyle name="Note 2 5 3 2 5" xfId="10539"/>
    <cellStyle name="Note 2 5 3 3" xfId="5249"/>
    <cellStyle name="Note 2 5 3 3 2" xfId="5250"/>
    <cellStyle name="Note 2 5 3 3 2 2" xfId="10544"/>
    <cellStyle name="Note 2 5 3 3 3" xfId="5251"/>
    <cellStyle name="Note 2 5 3 3 3 2" xfId="10545"/>
    <cellStyle name="Note 2 5 3 3 4" xfId="5252"/>
    <cellStyle name="Note 2 5 3 3 4 2" xfId="10546"/>
    <cellStyle name="Note 2 5 3 3 5" xfId="10543"/>
    <cellStyle name="Note 2 5 3 4" xfId="5253"/>
    <cellStyle name="Note 2 5 3 4 2" xfId="10547"/>
    <cellStyle name="Note 2 5 3 5" xfId="5254"/>
    <cellStyle name="Note 2 5 3 5 2" xfId="10548"/>
    <cellStyle name="Note 2 5 3 6" xfId="5255"/>
    <cellStyle name="Note 2 5 3 6 2" xfId="10549"/>
    <cellStyle name="Note 2 5 3 7" xfId="10538"/>
    <cellStyle name="Note 2 5 4" xfId="5256"/>
    <cellStyle name="Note 2 5 4 2" xfId="5257"/>
    <cellStyle name="Note 2 5 4 2 2" xfId="10551"/>
    <cellStyle name="Note 2 5 4 3" xfId="5258"/>
    <cellStyle name="Note 2 5 4 3 2" xfId="10552"/>
    <cellStyle name="Note 2 5 4 4" xfId="5259"/>
    <cellStyle name="Note 2 5 4 4 2" xfId="10553"/>
    <cellStyle name="Note 2 5 4 5" xfId="10550"/>
    <cellStyle name="Note 2 5 5" xfId="5260"/>
    <cellStyle name="Note 2 5 5 2" xfId="5261"/>
    <cellStyle name="Note 2 5 5 2 2" xfId="10555"/>
    <cellStyle name="Note 2 5 5 3" xfId="5262"/>
    <cellStyle name="Note 2 5 5 3 2" xfId="10556"/>
    <cellStyle name="Note 2 5 5 4" xfId="5263"/>
    <cellStyle name="Note 2 5 5 4 2" xfId="10557"/>
    <cellStyle name="Note 2 5 5 5" xfId="10554"/>
    <cellStyle name="Note 2 5 6" xfId="5264"/>
    <cellStyle name="Note 2 5 6 2" xfId="5265"/>
    <cellStyle name="Note 2 5 6 2 2" xfId="10559"/>
    <cellStyle name="Note 2 5 6 3" xfId="5266"/>
    <cellStyle name="Note 2 5 6 3 2" xfId="10560"/>
    <cellStyle name="Note 2 5 6 4" xfId="5267"/>
    <cellStyle name="Note 2 5 6 4 2" xfId="10561"/>
    <cellStyle name="Note 2 5 6 5" xfId="10558"/>
    <cellStyle name="Note 2 5 7" xfId="5268"/>
    <cellStyle name="Note 2 5 7 2" xfId="10562"/>
    <cellStyle name="Note 2 5 8" xfId="5269"/>
    <cellStyle name="Note 2 5 8 2" xfId="10563"/>
    <cellStyle name="Note 2 5 9" xfId="5270"/>
    <cellStyle name="Note 2 5 9 2" xfId="10564"/>
    <cellStyle name="Note 2 6" xfId="5271"/>
    <cellStyle name="Note 2 6 2" xfId="5272"/>
    <cellStyle name="Note 2 6 2 2" xfId="5273"/>
    <cellStyle name="Note 2 6 2 2 2" xfId="5274"/>
    <cellStyle name="Note 2 6 2 2 2 2" xfId="10568"/>
    <cellStyle name="Note 2 6 2 2 3" xfId="5275"/>
    <cellStyle name="Note 2 6 2 2 3 2" xfId="10569"/>
    <cellStyle name="Note 2 6 2 2 4" xfId="5276"/>
    <cellStyle name="Note 2 6 2 2 4 2" xfId="10570"/>
    <cellStyle name="Note 2 6 2 2 5" xfId="10567"/>
    <cellStyle name="Note 2 6 2 3" xfId="5277"/>
    <cellStyle name="Note 2 6 2 3 2" xfId="5278"/>
    <cellStyle name="Note 2 6 2 3 2 2" xfId="10572"/>
    <cellStyle name="Note 2 6 2 3 3" xfId="5279"/>
    <cellStyle name="Note 2 6 2 3 3 2" xfId="10573"/>
    <cellStyle name="Note 2 6 2 3 4" xfId="5280"/>
    <cellStyle name="Note 2 6 2 3 4 2" xfId="10574"/>
    <cellStyle name="Note 2 6 2 3 5" xfId="10571"/>
    <cellStyle name="Note 2 6 2 4" xfId="5281"/>
    <cellStyle name="Note 2 6 2 4 2" xfId="10575"/>
    <cellStyle name="Note 2 6 2 5" xfId="5282"/>
    <cellStyle name="Note 2 6 2 5 2" xfId="10576"/>
    <cellStyle name="Note 2 6 2 6" xfId="5283"/>
    <cellStyle name="Note 2 6 2 6 2" xfId="10577"/>
    <cellStyle name="Note 2 6 2 7" xfId="10566"/>
    <cellStyle name="Note 2 6 3" xfId="5284"/>
    <cellStyle name="Note 2 6 3 2" xfId="5285"/>
    <cellStyle name="Note 2 6 3 2 2" xfId="10579"/>
    <cellStyle name="Note 2 6 3 3" xfId="5286"/>
    <cellStyle name="Note 2 6 3 3 2" xfId="10580"/>
    <cellStyle name="Note 2 6 3 4" xfId="5287"/>
    <cellStyle name="Note 2 6 3 4 2" xfId="10581"/>
    <cellStyle name="Note 2 6 3 5" xfId="10578"/>
    <cellStyle name="Note 2 6 4" xfId="5288"/>
    <cellStyle name="Note 2 6 4 2" xfId="5289"/>
    <cellStyle name="Note 2 6 4 2 2" xfId="10583"/>
    <cellStyle name="Note 2 6 4 3" xfId="5290"/>
    <cellStyle name="Note 2 6 4 3 2" xfId="10584"/>
    <cellStyle name="Note 2 6 4 4" xfId="5291"/>
    <cellStyle name="Note 2 6 4 4 2" xfId="10585"/>
    <cellStyle name="Note 2 6 4 5" xfId="10582"/>
    <cellStyle name="Note 2 6 5" xfId="5292"/>
    <cellStyle name="Note 2 6 5 2" xfId="5293"/>
    <cellStyle name="Note 2 6 5 2 2" xfId="10587"/>
    <cellStyle name="Note 2 6 5 3" xfId="5294"/>
    <cellStyle name="Note 2 6 5 3 2" xfId="10588"/>
    <cellStyle name="Note 2 6 5 4" xfId="5295"/>
    <cellStyle name="Note 2 6 5 4 2" xfId="10589"/>
    <cellStyle name="Note 2 6 5 5" xfId="10586"/>
    <cellStyle name="Note 2 6 6" xfId="5296"/>
    <cellStyle name="Note 2 6 6 2" xfId="10590"/>
    <cellStyle name="Note 2 6 7" xfId="5297"/>
    <cellStyle name="Note 2 6 7 2" xfId="10591"/>
    <cellStyle name="Note 2 6 8" xfId="5298"/>
    <cellStyle name="Note 2 6 8 2" xfId="10592"/>
    <cellStyle name="Note 2 6 9" xfId="10565"/>
    <cellStyle name="Note 2 7" xfId="5299"/>
    <cellStyle name="Note 2 7 2" xfId="5300"/>
    <cellStyle name="Note 2 7 2 2" xfId="5301"/>
    <cellStyle name="Note 2 7 2 2 2" xfId="10595"/>
    <cellStyle name="Note 2 7 2 3" xfId="5302"/>
    <cellStyle name="Note 2 7 2 3 2" xfId="10596"/>
    <cellStyle name="Note 2 7 2 4" xfId="5303"/>
    <cellStyle name="Note 2 7 2 4 2" xfId="10597"/>
    <cellStyle name="Note 2 7 2 5" xfId="10594"/>
    <cellStyle name="Note 2 7 3" xfId="5304"/>
    <cellStyle name="Note 2 7 3 2" xfId="5305"/>
    <cellStyle name="Note 2 7 3 2 2" xfId="10599"/>
    <cellStyle name="Note 2 7 3 3" xfId="5306"/>
    <cellStyle name="Note 2 7 3 3 2" xfId="10600"/>
    <cellStyle name="Note 2 7 3 4" xfId="5307"/>
    <cellStyle name="Note 2 7 3 4 2" xfId="10601"/>
    <cellStyle name="Note 2 7 3 5" xfId="10598"/>
    <cellStyle name="Note 2 7 4" xfId="5308"/>
    <cellStyle name="Note 2 7 4 2" xfId="5309"/>
    <cellStyle name="Note 2 7 4 2 2" xfId="10603"/>
    <cellStyle name="Note 2 7 4 3" xfId="5310"/>
    <cellStyle name="Note 2 7 4 3 2" xfId="10604"/>
    <cellStyle name="Note 2 7 4 4" xfId="5311"/>
    <cellStyle name="Note 2 7 4 4 2" xfId="10605"/>
    <cellStyle name="Note 2 7 4 5" xfId="10602"/>
    <cellStyle name="Note 2 7 5" xfId="5312"/>
    <cellStyle name="Note 2 7 5 2" xfId="10606"/>
    <cellStyle name="Note 2 7 6" xfId="5313"/>
    <cellStyle name="Note 2 7 6 2" xfId="10607"/>
    <cellStyle name="Note 2 7 7" xfId="5314"/>
    <cellStyle name="Note 2 7 7 2" xfId="10608"/>
    <cellStyle name="Note 2 7 8" xfId="10593"/>
    <cellStyle name="Note 2 8" xfId="5315"/>
    <cellStyle name="Note 2 8 2" xfId="5316"/>
    <cellStyle name="Note 2 8 2 2" xfId="5317"/>
    <cellStyle name="Note 2 8 2 2 2" xfId="10611"/>
    <cellStyle name="Note 2 8 2 3" xfId="5318"/>
    <cellStyle name="Note 2 8 2 3 2" xfId="10612"/>
    <cellStyle name="Note 2 8 2 4" xfId="5319"/>
    <cellStyle name="Note 2 8 2 4 2" xfId="10613"/>
    <cellStyle name="Note 2 8 2 5" xfId="10610"/>
    <cellStyle name="Note 2 8 3" xfId="5320"/>
    <cellStyle name="Note 2 8 3 2" xfId="5321"/>
    <cellStyle name="Note 2 8 3 2 2" xfId="10615"/>
    <cellStyle name="Note 2 8 3 3" xfId="5322"/>
    <cellStyle name="Note 2 8 3 3 2" xfId="10616"/>
    <cellStyle name="Note 2 8 3 4" xfId="5323"/>
    <cellStyle name="Note 2 8 3 4 2" xfId="10617"/>
    <cellStyle name="Note 2 8 3 5" xfId="10614"/>
    <cellStyle name="Note 2 8 4" xfId="5324"/>
    <cellStyle name="Note 2 8 4 2" xfId="10618"/>
    <cellStyle name="Note 2 8 5" xfId="5325"/>
    <cellStyle name="Note 2 8 5 2" xfId="10619"/>
    <cellStyle name="Note 2 8 6" xfId="5326"/>
    <cellStyle name="Note 2 8 6 2" xfId="10620"/>
    <cellStyle name="Note 2 8 7" xfId="10609"/>
    <cellStyle name="Note 2 9" xfId="5327"/>
    <cellStyle name="Note 2 9 2" xfId="5328"/>
    <cellStyle name="Note 2 9 2 2" xfId="10622"/>
    <cellStyle name="Note 2 9 3" xfId="5329"/>
    <cellStyle name="Note 2 9 3 2" xfId="10623"/>
    <cellStyle name="Note 2 9 4" xfId="5330"/>
    <cellStyle name="Note 2 9 4 2" xfId="10624"/>
    <cellStyle name="Note 2 9 5" xfId="10621"/>
    <cellStyle name="Note 3" xfId="5331"/>
    <cellStyle name="Note 3 2" xfId="10625"/>
    <cellStyle name="Output" xfId="5332" builtinId="21" customBuiltin="1"/>
    <cellStyle name="Output 2" xfId="10626"/>
    <cellStyle name="Percent" xfId="10657" builtinId="5"/>
    <cellStyle name="Percent 10" xfId="5333"/>
    <cellStyle name="Percent 10 2" xfId="10627"/>
    <cellStyle name="Percent 11" xfId="5334"/>
    <cellStyle name="Percent 11 2" xfId="10628"/>
    <cellStyle name="Percent 12" xfId="5335"/>
    <cellStyle name="Percent 12 2" xfId="10629"/>
    <cellStyle name="Percent 2" xfId="5336"/>
    <cellStyle name="Percent 2 2" xfId="5337"/>
    <cellStyle name="Percent 2 2 2" xfId="10631"/>
    <cellStyle name="Percent 2 3" xfId="5338"/>
    <cellStyle name="Percent 2 3 2" xfId="10632"/>
    <cellStyle name="Percent 2 4" xfId="5339"/>
    <cellStyle name="Percent 2 4 2" xfId="10633"/>
    <cellStyle name="Percent 2 5" xfId="10630"/>
    <cellStyle name="Percent 3" xfId="5340"/>
    <cellStyle name="Percent 3 2" xfId="5341"/>
    <cellStyle name="Percent 3 2 2" xfId="10635"/>
    <cellStyle name="Percent 3 3" xfId="10634"/>
    <cellStyle name="Percent 4" xfId="5342"/>
    <cellStyle name="Percent 4 2" xfId="10636"/>
    <cellStyle name="Percent 5" xfId="5343"/>
    <cellStyle name="Percent 5 2" xfId="10637"/>
    <cellStyle name="Percent 6" xfId="5344"/>
    <cellStyle name="Percent 6 2" xfId="5345"/>
    <cellStyle name="Percent 6 2 2" xfId="10639"/>
    <cellStyle name="Percent 6 3" xfId="5346"/>
    <cellStyle name="Percent 6 3 2" xfId="10640"/>
    <cellStyle name="Percent 6 4" xfId="5347"/>
    <cellStyle name="Percent 6 4 2" xfId="10641"/>
    <cellStyle name="Percent 6 5" xfId="10638"/>
    <cellStyle name="Percent 7" xfId="5348"/>
    <cellStyle name="Percent 7 2" xfId="5349"/>
    <cellStyle name="Percent 7 2 2" xfId="10643"/>
    <cellStyle name="Percent 7 3" xfId="5350"/>
    <cellStyle name="Percent 7 3 2" xfId="10644"/>
    <cellStyle name="Percent 7 4" xfId="5351"/>
    <cellStyle name="Percent 7 4 2" xfId="10645"/>
    <cellStyle name="Percent 7 5" xfId="10642"/>
    <cellStyle name="Percent 8" xfId="5352"/>
    <cellStyle name="Percent 8 2" xfId="5353"/>
    <cellStyle name="Percent 8 2 2" xfId="10647"/>
    <cellStyle name="Percent 8 3" xfId="5354"/>
    <cellStyle name="Percent 8 3 2" xfId="10648"/>
    <cellStyle name="Percent 8 4" xfId="5355"/>
    <cellStyle name="Percent 8 4 2" xfId="10649"/>
    <cellStyle name="Percent 8 5" xfId="10646"/>
    <cellStyle name="Percent 9" xfId="5356"/>
    <cellStyle name="Percent 9 2" xfId="5357"/>
    <cellStyle name="Percent 9 2 2" xfId="10651"/>
    <cellStyle name="Percent 9 3" xfId="5358"/>
    <cellStyle name="Percent 9 3 2" xfId="10652"/>
    <cellStyle name="Percent 9 4" xfId="5359"/>
    <cellStyle name="Percent 9 4 2" xfId="10653"/>
    <cellStyle name="Percent 9 5" xfId="10650"/>
    <cellStyle name="Title" xfId="5360" builtinId="15" customBuiltin="1"/>
    <cellStyle name="Title 2" xfId="10654"/>
    <cellStyle name="Total" xfId="5361" builtinId="25" customBuiltin="1"/>
    <cellStyle name="Total 2" xfId="10655"/>
    <cellStyle name="Warning Text" xfId="5362" builtinId="11" customBuiltin="1"/>
    <cellStyle name="Warning Text 2" xfId="10656"/>
  </cellStyles>
  <dxfs count="2">
    <dxf>
      <numFmt numFmtId="1" formatCode="0"/>
    </dxf>
    <dxf>
      <numFmt numFmtId="1"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3102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sz="1200" b="1" i="0" baseline="0">
                <a:effectLst/>
              </a:rPr>
              <a:t>LOS events &gt; 0.4 sysmins</a:t>
            </a:r>
            <a:endParaRPr lang="en-AU" sz="1200">
              <a:effectLst/>
            </a:endParaRPr>
          </a:p>
        </c:rich>
      </c:tx>
      <c:overlay val="0"/>
    </c:title>
    <c:autoTitleDeleted val="0"/>
    <c:plotArea>
      <c:layout/>
      <c:scatterChart>
        <c:scatterStyle val="lineMarker"/>
        <c:varyColors val="0"/>
        <c:ser>
          <c:idx val="1"/>
          <c:order val="0"/>
          <c:tx>
            <c:strRef>
              <c:f>'LOS proposed'!$A$5</c:f>
              <c:strCache>
                <c:ptCount val="1"/>
                <c:pt idx="0">
                  <c:v>S Curve</c:v>
                </c:pt>
              </c:strCache>
            </c:strRef>
          </c:tx>
          <c:marker>
            <c:symbol val="none"/>
          </c:marker>
          <c:xVal>
            <c:numRef>
              <c:f>'LOS proposed'!$B$4:$F$4</c:f>
              <c:numCache>
                <c:formatCode>General</c:formatCode>
                <c:ptCount val="5"/>
                <c:pt idx="0">
                  <c:v>0</c:v>
                </c:pt>
                <c:pt idx="1">
                  <c:v>0</c:v>
                </c:pt>
                <c:pt idx="2">
                  <c:v>2</c:v>
                </c:pt>
                <c:pt idx="3">
                  <c:v>4</c:v>
                </c:pt>
                <c:pt idx="4">
                  <c:v>6</c:v>
                </c:pt>
              </c:numCache>
            </c:numRef>
          </c:xVal>
          <c:yVal>
            <c:numRef>
              <c:f>'LOS proposed'!$B$5:$F$5</c:f>
              <c:numCache>
                <c:formatCode>General</c:formatCode>
                <c:ptCount val="5"/>
                <c:pt idx="0">
                  <c:v>1.5E-3</c:v>
                </c:pt>
                <c:pt idx="1">
                  <c:v>1.5E-3</c:v>
                </c:pt>
                <c:pt idx="2">
                  <c:v>0</c:v>
                </c:pt>
                <c:pt idx="3">
                  <c:v>-1.5E-3</c:v>
                </c:pt>
                <c:pt idx="4">
                  <c:v>-1.5E-3</c:v>
                </c:pt>
              </c:numCache>
            </c:numRef>
          </c:yVal>
          <c:smooth val="0"/>
          <c:extLst>
            <c:ext xmlns:c16="http://schemas.microsoft.com/office/drawing/2014/chart" uri="{C3380CC4-5D6E-409C-BE32-E72D297353CC}">
              <c16:uniqueId val="{00000000-9DF8-4F94-AF07-B6433BDE963B}"/>
            </c:ext>
          </c:extLst>
        </c:ser>
        <c:ser>
          <c:idx val="0"/>
          <c:order val="1"/>
          <c:tx>
            <c:strRef>
              <c:f>'LOS proposed'!$B$13</c:f>
              <c:strCache>
                <c:ptCount val="1"/>
                <c:pt idx="0">
                  <c:v>2013</c:v>
                </c:pt>
              </c:strCache>
            </c:strRef>
          </c:tx>
          <c:dPt>
            <c:idx val="0"/>
            <c:marker>
              <c:symbol val="diamond"/>
              <c:size val="13"/>
            </c:marker>
            <c:bubble3D val="0"/>
            <c:extLst>
              <c:ext xmlns:c16="http://schemas.microsoft.com/office/drawing/2014/chart" uri="{C3380CC4-5D6E-409C-BE32-E72D297353CC}">
                <c16:uniqueId val="{00000001-9DF8-4F94-AF07-B6433BDE963B}"/>
              </c:ext>
            </c:extLst>
          </c:dPt>
          <c:xVal>
            <c:numRef>
              <c:f>'LOS proposed'!$E$13</c:f>
              <c:numCache>
                <c:formatCode>General</c:formatCode>
                <c:ptCount val="1"/>
                <c:pt idx="0">
                  <c:v>4</c:v>
                </c:pt>
              </c:numCache>
            </c:numRef>
          </c:xVal>
          <c:yVal>
            <c:numRef>
              <c:f>'LOS proposed'!$F$13</c:f>
              <c:numCache>
                <c:formatCode>General</c:formatCode>
                <c:ptCount val="1"/>
                <c:pt idx="0">
                  <c:v>-1.5E-3</c:v>
                </c:pt>
              </c:numCache>
            </c:numRef>
          </c:yVal>
          <c:smooth val="0"/>
          <c:extLst>
            <c:ext xmlns:c16="http://schemas.microsoft.com/office/drawing/2014/chart" uri="{C3380CC4-5D6E-409C-BE32-E72D297353CC}">
              <c16:uniqueId val="{00000002-9DF8-4F94-AF07-B6433BDE963B}"/>
            </c:ext>
          </c:extLst>
        </c:ser>
        <c:ser>
          <c:idx val="2"/>
          <c:order val="2"/>
          <c:tx>
            <c:strRef>
              <c:f>'LOS proposed'!$B$14</c:f>
              <c:strCache>
                <c:ptCount val="1"/>
                <c:pt idx="0">
                  <c:v>2014</c:v>
                </c:pt>
              </c:strCache>
            </c:strRef>
          </c:tx>
          <c:marker>
            <c:symbol val="square"/>
            <c:size val="9"/>
          </c:marker>
          <c:xVal>
            <c:numRef>
              <c:f>'LOS proposed'!$E$14</c:f>
              <c:numCache>
                <c:formatCode>General</c:formatCode>
                <c:ptCount val="1"/>
                <c:pt idx="0">
                  <c:v>4</c:v>
                </c:pt>
              </c:numCache>
            </c:numRef>
          </c:xVal>
          <c:yVal>
            <c:numRef>
              <c:f>'LOS proposed'!$F$14</c:f>
              <c:numCache>
                <c:formatCode>General</c:formatCode>
                <c:ptCount val="1"/>
                <c:pt idx="0">
                  <c:v>-1.5E-3</c:v>
                </c:pt>
              </c:numCache>
            </c:numRef>
          </c:yVal>
          <c:smooth val="0"/>
          <c:extLst>
            <c:ext xmlns:c16="http://schemas.microsoft.com/office/drawing/2014/chart" uri="{C3380CC4-5D6E-409C-BE32-E72D297353CC}">
              <c16:uniqueId val="{00000003-9DF8-4F94-AF07-B6433BDE963B}"/>
            </c:ext>
          </c:extLst>
        </c:ser>
        <c:ser>
          <c:idx val="4"/>
          <c:order val="3"/>
          <c:tx>
            <c:strRef>
              <c:f>'LOS proposed'!$B$16</c:f>
              <c:strCache>
                <c:ptCount val="1"/>
                <c:pt idx="0">
                  <c:v>2016</c:v>
                </c:pt>
              </c:strCache>
            </c:strRef>
          </c:tx>
          <c:marker>
            <c:symbol val="star"/>
            <c:size val="8"/>
            <c:spPr>
              <a:solidFill>
                <a:schemeClr val="accent1"/>
              </a:solidFill>
            </c:spPr>
          </c:marker>
          <c:xVal>
            <c:numRef>
              <c:f>'LOS proposed'!$E$16</c:f>
              <c:numCache>
                <c:formatCode>General</c:formatCode>
                <c:ptCount val="1"/>
                <c:pt idx="0">
                  <c:v>0</c:v>
                </c:pt>
              </c:numCache>
            </c:numRef>
          </c:xVal>
          <c:yVal>
            <c:numRef>
              <c:f>'LOS proposed'!$F$16</c:f>
              <c:numCache>
                <c:formatCode>General</c:formatCode>
                <c:ptCount val="1"/>
                <c:pt idx="0">
                  <c:v>1.5E-3</c:v>
                </c:pt>
              </c:numCache>
            </c:numRef>
          </c:yVal>
          <c:smooth val="0"/>
          <c:extLst>
            <c:ext xmlns:c16="http://schemas.microsoft.com/office/drawing/2014/chart" uri="{C3380CC4-5D6E-409C-BE32-E72D297353CC}">
              <c16:uniqueId val="{00000004-9DF8-4F94-AF07-B6433BDE963B}"/>
            </c:ext>
          </c:extLst>
        </c:ser>
        <c:ser>
          <c:idx val="3"/>
          <c:order val="4"/>
          <c:tx>
            <c:strRef>
              <c:f>'LOS proposed'!$B$15</c:f>
              <c:strCache>
                <c:ptCount val="1"/>
                <c:pt idx="0">
                  <c:v>2015</c:v>
                </c:pt>
              </c:strCache>
            </c:strRef>
          </c:tx>
          <c:marker>
            <c:symbol val="square"/>
            <c:size val="9"/>
          </c:marker>
          <c:xVal>
            <c:numRef>
              <c:f>'LOS proposed'!$E$15</c:f>
              <c:numCache>
                <c:formatCode>General</c:formatCode>
                <c:ptCount val="1"/>
                <c:pt idx="0">
                  <c:v>2</c:v>
                </c:pt>
              </c:numCache>
            </c:numRef>
          </c:xVal>
          <c:yVal>
            <c:numRef>
              <c:f>'LOS proposed'!$F$15</c:f>
              <c:numCache>
                <c:formatCode>General</c:formatCode>
                <c:ptCount val="1"/>
                <c:pt idx="0">
                  <c:v>0</c:v>
                </c:pt>
              </c:numCache>
            </c:numRef>
          </c:yVal>
          <c:smooth val="0"/>
          <c:extLst>
            <c:ext xmlns:c16="http://schemas.microsoft.com/office/drawing/2014/chart" uri="{C3380CC4-5D6E-409C-BE32-E72D297353CC}">
              <c16:uniqueId val="{00000005-9DF8-4F94-AF07-B6433BDE963B}"/>
            </c:ext>
          </c:extLst>
        </c:ser>
        <c:ser>
          <c:idx val="5"/>
          <c:order val="5"/>
          <c:tx>
            <c:strRef>
              <c:f>'LOS proposed'!$B$17</c:f>
              <c:strCache>
                <c:ptCount val="1"/>
                <c:pt idx="0">
                  <c:v>2017</c:v>
                </c:pt>
              </c:strCache>
            </c:strRef>
          </c:tx>
          <c:marker>
            <c:symbol val="square"/>
            <c:size val="8"/>
          </c:marker>
          <c:xVal>
            <c:numRef>
              <c:f>'LOS proposed'!$E$17</c:f>
              <c:numCache>
                <c:formatCode>General</c:formatCode>
                <c:ptCount val="1"/>
                <c:pt idx="0">
                  <c:v>2</c:v>
                </c:pt>
              </c:numCache>
            </c:numRef>
          </c:xVal>
          <c:yVal>
            <c:numRef>
              <c:f>'LOS proposed'!$F$17</c:f>
              <c:numCache>
                <c:formatCode>General</c:formatCode>
                <c:ptCount val="1"/>
                <c:pt idx="0">
                  <c:v>0</c:v>
                </c:pt>
              </c:numCache>
            </c:numRef>
          </c:yVal>
          <c:smooth val="0"/>
          <c:extLst>
            <c:ext xmlns:c16="http://schemas.microsoft.com/office/drawing/2014/chart" uri="{C3380CC4-5D6E-409C-BE32-E72D297353CC}">
              <c16:uniqueId val="{00000006-9DF8-4F94-AF07-B6433BDE963B}"/>
            </c:ext>
          </c:extLst>
        </c:ser>
        <c:dLbls>
          <c:showLegendKey val="0"/>
          <c:showVal val="0"/>
          <c:showCatName val="0"/>
          <c:showSerName val="0"/>
          <c:showPercent val="0"/>
          <c:showBubbleSize val="0"/>
        </c:dLbls>
        <c:axId val="245379840"/>
        <c:axId val="249457280"/>
      </c:scatterChart>
      <c:valAx>
        <c:axId val="245379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9457280"/>
        <c:crosses val="autoZero"/>
        <c:crossBetween val="midCat"/>
      </c:valAx>
      <c:valAx>
        <c:axId val="249457280"/>
        <c:scaling>
          <c:orientation val="minMax"/>
        </c:scaling>
        <c:delete val="0"/>
        <c:axPos val="l"/>
        <c:majorGridlines/>
        <c:title>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3798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AU" sz="1200" b="1" i="0" u="none" strike="noStrike" kern="1200" baseline="0">
                <a:solidFill>
                  <a:srgbClr val="000000"/>
                </a:solidFill>
                <a:effectLst/>
                <a:latin typeface="Calibri"/>
                <a:ea typeface="Calibri"/>
                <a:cs typeface="Calibri"/>
              </a:defRPr>
            </a:pPr>
            <a:r>
              <a:rPr lang="en-AU" sz="1200" b="1" i="0" u="none" strike="noStrike" kern="1200" baseline="0">
                <a:solidFill>
                  <a:srgbClr val="000000"/>
                </a:solidFill>
                <a:effectLst/>
                <a:latin typeface="Calibri"/>
                <a:ea typeface="Calibri"/>
                <a:cs typeface="Calibri"/>
              </a:rPr>
              <a:t>LOS events &gt; 0.05 sysmins</a:t>
            </a:r>
          </a:p>
        </c:rich>
      </c:tx>
      <c:overlay val="0"/>
    </c:title>
    <c:autoTitleDeleted val="0"/>
    <c:plotArea>
      <c:layout/>
      <c:scatterChart>
        <c:scatterStyle val="lineMarker"/>
        <c:varyColors val="0"/>
        <c:ser>
          <c:idx val="1"/>
          <c:order val="0"/>
          <c:tx>
            <c:strRef>
              <c:f>'LOS proposed'!$A$24</c:f>
              <c:strCache>
                <c:ptCount val="1"/>
                <c:pt idx="0">
                  <c:v>S Curve</c:v>
                </c:pt>
              </c:strCache>
            </c:strRef>
          </c:tx>
          <c:marker>
            <c:symbol val="none"/>
          </c:marker>
          <c:xVal>
            <c:numRef>
              <c:f>'LOS proposed'!$B$23:$F$23</c:f>
              <c:numCache>
                <c:formatCode>General</c:formatCode>
                <c:ptCount val="5"/>
                <c:pt idx="0">
                  <c:v>0</c:v>
                </c:pt>
                <c:pt idx="1">
                  <c:v>0</c:v>
                </c:pt>
                <c:pt idx="2">
                  <c:v>7</c:v>
                </c:pt>
                <c:pt idx="3">
                  <c:v>14</c:v>
                </c:pt>
                <c:pt idx="4">
                  <c:v>18</c:v>
                </c:pt>
              </c:numCache>
            </c:numRef>
          </c:xVal>
          <c:yVal>
            <c:numRef>
              <c:f>'LOS proposed'!$B$24:$F$24</c:f>
              <c:numCache>
                <c:formatCode>General</c:formatCode>
                <c:ptCount val="5"/>
                <c:pt idx="0">
                  <c:v>1.5E-3</c:v>
                </c:pt>
                <c:pt idx="1">
                  <c:v>1.5E-3</c:v>
                </c:pt>
                <c:pt idx="2">
                  <c:v>0</c:v>
                </c:pt>
                <c:pt idx="3">
                  <c:v>-1.5E-3</c:v>
                </c:pt>
                <c:pt idx="4">
                  <c:v>-1.5E-3</c:v>
                </c:pt>
              </c:numCache>
            </c:numRef>
          </c:yVal>
          <c:smooth val="0"/>
          <c:extLst>
            <c:ext xmlns:c16="http://schemas.microsoft.com/office/drawing/2014/chart" uri="{C3380CC4-5D6E-409C-BE32-E72D297353CC}">
              <c16:uniqueId val="{00000000-814C-4D44-9AEF-B1E24F21CD22}"/>
            </c:ext>
          </c:extLst>
        </c:ser>
        <c:ser>
          <c:idx val="0"/>
          <c:order val="1"/>
          <c:tx>
            <c:strRef>
              <c:f>'LOS proposed'!$B$13</c:f>
              <c:strCache>
                <c:ptCount val="1"/>
                <c:pt idx="0">
                  <c:v>2013</c:v>
                </c:pt>
              </c:strCache>
            </c:strRef>
          </c:tx>
          <c:dPt>
            <c:idx val="0"/>
            <c:marker>
              <c:symbol val="diamond"/>
              <c:size val="13"/>
            </c:marker>
            <c:bubble3D val="0"/>
            <c:extLst>
              <c:ext xmlns:c16="http://schemas.microsoft.com/office/drawing/2014/chart" uri="{C3380CC4-5D6E-409C-BE32-E72D297353CC}">
                <c16:uniqueId val="{00000001-814C-4D44-9AEF-B1E24F21CD22}"/>
              </c:ext>
            </c:extLst>
          </c:dPt>
          <c:xVal>
            <c:numRef>
              <c:f>'LOS proposed'!$C$13</c:f>
              <c:numCache>
                <c:formatCode>General</c:formatCode>
                <c:ptCount val="1"/>
                <c:pt idx="0">
                  <c:v>17</c:v>
                </c:pt>
              </c:numCache>
            </c:numRef>
          </c:xVal>
          <c:yVal>
            <c:numRef>
              <c:f>'LOS proposed'!$D$13</c:f>
              <c:numCache>
                <c:formatCode>General</c:formatCode>
                <c:ptCount val="1"/>
                <c:pt idx="0">
                  <c:v>-1.5E-3</c:v>
                </c:pt>
              </c:numCache>
            </c:numRef>
          </c:yVal>
          <c:smooth val="0"/>
          <c:extLst>
            <c:ext xmlns:c16="http://schemas.microsoft.com/office/drawing/2014/chart" uri="{C3380CC4-5D6E-409C-BE32-E72D297353CC}">
              <c16:uniqueId val="{00000002-814C-4D44-9AEF-B1E24F21CD22}"/>
            </c:ext>
          </c:extLst>
        </c:ser>
        <c:ser>
          <c:idx val="2"/>
          <c:order val="2"/>
          <c:tx>
            <c:strRef>
              <c:f>'LOS proposed'!$B$14</c:f>
              <c:strCache>
                <c:ptCount val="1"/>
                <c:pt idx="0">
                  <c:v>2014</c:v>
                </c:pt>
              </c:strCache>
            </c:strRef>
          </c:tx>
          <c:marker>
            <c:symbol val="square"/>
            <c:size val="9"/>
          </c:marker>
          <c:xVal>
            <c:numRef>
              <c:f>'LOS proposed'!$C$14</c:f>
              <c:numCache>
                <c:formatCode>General</c:formatCode>
                <c:ptCount val="1"/>
                <c:pt idx="0">
                  <c:v>8</c:v>
                </c:pt>
              </c:numCache>
            </c:numRef>
          </c:xVal>
          <c:yVal>
            <c:numRef>
              <c:f>'LOS proposed'!$D$14</c:f>
              <c:numCache>
                <c:formatCode>General</c:formatCode>
                <c:ptCount val="1"/>
                <c:pt idx="0">
                  <c:v>-2.1428571428571438E-4</c:v>
                </c:pt>
              </c:numCache>
            </c:numRef>
          </c:yVal>
          <c:smooth val="0"/>
          <c:extLst>
            <c:ext xmlns:c16="http://schemas.microsoft.com/office/drawing/2014/chart" uri="{C3380CC4-5D6E-409C-BE32-E72D297353CC}">
              <c16:uniqueId val="{00000003-814C-4D44-9AEF-B1E24F21CD22}"/>
            </c:ext>
          </c:extLst>
        </c:ser>
        <c:ser>
          <c:idx val="3"/>
          <c:order val="3"/>
          <c:tx>
            <c:strRef>
              <c:f>'LOS proposed'!$B$15</c:f>
              <c:strCache>
                <c:ptCount val="1"/>
                <c:pt idx="0">
                  <c:v>2015</c:v>
                </c:pt>
              </c:strCache>
            </c:strRef>
          </c:tx>
          <c:marker>
            <c:symbol val="square"/>
            <c:size val="9"/>
          </c:marker>
          <c:xVal>
            <c:numRef>
              <c:f>'LOS proposed'!$C$15</c:f>
              <c:numCache>
                <c:formatCode>General</c:formatCode>
                <c:ptCount val="1"/>
                <c:pt idx="0">
                  <c:v>7</c:v>
                </c:pt>
              </c:numCache>
            </c:numRef>
          </c:xVal>
          <c:yVal>
            <c:numRef>
              <c:f>'LOS proposed'!$D$15</c:f>
              <c:numCache>
                <c:formatCode>General</c:formatCode>
                <c:ptCount val="1"/>
                <c:pt idx="0">
                  <c:v>0</c:v>
                </c:pt>
              </c:numCache>
            </c:numRef>
          </c:yVal>
          <c:smooth val="0"/>
          <c:extLst>
            <c:ext xmlns:c16="http://schemas.microsoft.com/office/drawing/2014/chart" uri="{C3380CC4-5D6E-409C-BE32-E72D297353CC}">
              <c16:uniqueId val="{00000004-814C-4D44-9AEF-B1E24F21CD22}"/>
            </c:ext>
          </c:extLst>
        </c:ser>
        <c:ser>
          <c:idx val="4"/>
          <c:order val="4"/>
          <c:tx>
            <c:strRef>
              <c:f>'LOS proposed'!$B$16</c:f>
              <c:strCache>
                <c:ptCount val="1"/>
                <c:pt idx="0">
                  <c:v>2016</c:v>
                </c:pt>
              </c:strCache>
            </c:strRef>
          </c:tx>
          <c:marker>
            <c:symbol val="square"/>
            <c:size val="8"/>
          </c:marker>
          <c:xVal>
            <c:numRef>
              <c:f>'LOS proposed'!$C$16</c:f>
              <c:numCache>
                <c:formatCode>General</c:formatCode>
                <c:ptCount val="1"/>
                <c:pt idx="0">
                  <c:v>0</c:v>
                </c:pt>
              </c:numCache>
            </c:numRef>
          </c:xVal>
          <c:yVal>
            <c:numRef>
              <c:f>'LOS proposed'!$D$16</c:f>
              <c:numCache>
                <c:formatCode>General</c:formatCode>
                <c:ptCount val="1"/>
                <c:pt idx="0">
                  <c:v>1.5E-3</c:v>
                </c:pt>
              </c:numCache>
            </c:numRef>
          </c:yVal>
          <c:smooth val="0"/>
          <c:extLst>
            <c:ext xmlns:c16="http://schemas.microsoft.com/office/drawing/2014/chart" uri="{C3380CC4-5D6E-409C-BE32-E72D297353CC}">
              <c16:uniqueId val="{00000005-814C-4D44-9AEF-B1E24F21CD22}"/>
            </c:ext>
          </c:extLst>
        </c:ser>
        <c:ser>
          <c:idx val="5"/>
          <c:order val="5"/>
          <c:tx>
            <c:strRef>
              <c:f>'LOS proposed'!$B$17</c:f>
              <c:strCache>
                <c:ptCount val="1"/>
                <c:pt idx="0">
                  <c:v>2017</c:v>
                </c:pt>
              </c:strCache>
            </c:strRef>
          </c:tx>
          <c:marker>
            <c:symbol val="square"/>
            <c:size val="8"/>
          </c:marker>
          <c:xVal>
            <c:numRef>
              <c:f>'LOS proposed'!$C$17</c:f>
              <c:numCache>
                <c:formatCode>General</c:formatCode>
                <c:ptCount val="1"/>
                <c:pt idx="0">
                  <c:v>3</c:v>
                </c:pt>
              </c:numCache>
            </c:numRef>
          </c:xVal>
          <c:yVal>
            <c:numRef>
              <c:f>'LOS proposed'!$D$17</c:f>
              <c:numCache>
                <c:formatCode>General</c:formatCode>
                <c:ptCount val="1"/>
                <c:pt idx="0">
                  <c:v>8.571428571428571E-4</c:v>
                </c:pt>
              </c:numCache>
            </c:numRef>
          </c:yVal>
          <c:smooth val="0"/>
          <c:extLst>
            <c:ext xmlns:c16="http://schemas.microsoft.com/office/drawing/2014/chart" uri="{C3380CC4-5D6E-409C-BE32-E72D297353CC}">
              <c16:uniqueId val="{00000006-814C-4D44-9AEF-B1E24F21CD22}"/>
            </c:ext>
          </c:extLst>
        </c:ser>
        <c:dLbls>
          <c:showLegendKey val="0"/>
          <c:showVal val="0"/>
          <c:showCatName val="0"/>
          <c:showSerName val="0"/>
          <c:showPercent val="0"/>
          <c:showBubbleSize val="0"/>
        </c:dLbls>
        <c:axId val="252991360"/>
        <c:axId val="253060224"/>
      </c:scatterChart>
      <c:valAx>
        <c:axId val="252991360"/>
        <c:scaling>
          <c:orientation val="minMax"/>
          <c:max val="18"/>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3060224"/>
        <c:crosses val="autoZero"/>
        <c:crossBetween val="midCat"/>
      </c:valAx>
      <c:valAx>
        <c:axId val="253060224"/>
        <c:scaling>
          <c:orientation val="minMax"/>
        </c:scaling>
        <c:delete val="0"/>
        <c:axPos val="l"/>
        <c:majorGridlines/>
        <c:title>
          <c:overlay val="0"/>
          <c:txPr>
            <a:bodyPr/>
            <a:lstStyle/>
            <a:p>
              <a:pPr>
                <a:defRPr sz="1000" b="1" i="0" u="none" strike="noStrike" baseline="0">
                  <a:solidFill>
                    <a:srgbClr val="000000"/>
                  </a:solidFill>
                  <a:latin typeface="Calibri"/>
                  <a:ea typeface="Calibri"/>
                  <a:cs typeface="Calibri"/>
                </a:defRPr>
              </a:pPr>
              <a:endParaRPr lang="en-US"/>
            </a:p>
          </c:tx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299136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AOD average outage duration</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AOD!$A$6</c:f>
              <c:strCache>
                <c:ptCount val="1"/>
                <c:pt idx="0">
                  <c:v>S Curve</c:v>
                </c:pt>
              </c:strCache>
            </c:strRef>
          </c:tx>
          <c:marker>
            <c:symbol val="none"/>
          </c:marker>
          <c:xVal>
            <c:numRef>
              <c:f>AOD!$B$5:$F$5</c:f>
              <c:numCache>
                <c:formatCode>General</c:formatCode>
                <c:ptCount val="5"/>
                <c:pt idx="0">
                  <c:v>0</c:v>
                </c:pt>
                <c:pt idx="1">
                  <c:v>40</c:v>
                </c:pt>
                <c:pt idx="2">
                  <c:v>120</c:v>
                </c:pt>
                <c:pt idx="3">
                  <c:v>200</c:v>
                </c:pt>
                <c:pt idx="4">
                  <c:v>250</c:v>
                </c:pt>
              </c:numCache>
            </c:numRef>
          </c:xVal>
          <c:yVal>
            <c:numRef>
              <c:f>AOD!$B$6:$F$6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80EB-4386-9286-7A9462491A6B}"/>
            </c:ext>
          </c:extLst>
        </c:ser>
        <c:ser>
          <c:idx val="0"/>
          <c:order val="1"/>
          <c:tx>
            <c:strRef>
              <c:f>AOD!$B$13</c:f>
              <c:strCache>
                <c:ptCount val="1"/>
                <c:pt idx="0">
                  <c:v>2013</c:v>
                </c:pt>
              </c:strCache>
            </c:strRef>
          </c:tx>
          <c:dPt>
            <c:idx val="0"/>
            <c:marker>
              <c:symbol val="diamond"/>
              <c:size val="13"/>
            </c:marker>
            <c:bubble3D val="0"/>
            <c:extLst>
              <c:ext xmlns:c16="http://schemas.microsoft.com/office/drawing/2014/chart" uri="{C3380CC4-5D6E-409C-BE32-E72D297353CC}">
                <c16:uniqueId val="{00000001-80EB-4386-9286-7A9462491A6B}"/>
              </c:ext>
            </c:extLst>
          </c:dPt>
          <c:xVal>
            <c:numRef>
              <c:f>AOD!$C$13</c:f>
              <c:numCache>
                <c:formatCode>General</c:formatCode>
                <c:ptCount val="1"/>
                <c:pt idx="0">
                  <c:v>191</c:v>
                </c:pt>
              </c:numCache>
            </c:numRef>
          </c:xVal>
          <c:yVal>
            <c:numRef>
              <c:f>AOD!$D$13</c:f>
              <c:numCache>
                <c:formatCode>General</c:formatCode>
                <c:ptCount val="1"/>
                <c:pt idx="0">
                  <c:v>-1.7750000000000005E-3</c:v>
                </c:pt>
              </c:numCache>
            </c:numRef>
          </c:yVal>
          <c:smooth val="0"/>
          <c:extLst>
            <c:ext xmlns:c16="http://schemas.microsoft.com/office/drawing/2014/chart" uri="{C3380CC4-5D6E-409C-BE32-E72D297353CC}">
              <c16:uniqueId val="{00000002-80EB-4386-9286-7A9462491A6B}"/>
            </c:ext>
          </c:extLst>
        </c:ser>
        <c:ser>
          <c:idx val="2"/>
          <c:order val="2"/>
          <c:tx>
            <c:strRef>
              <c:f>AOD!$B$14</c:f>
              <c:strCache>
                <c:ptCount val="1"/>
                <c:pt idx="0">
                  <c:v>2014</c:v>
                </c:pt>
              </c:strCache>
            </c:strRef>
          </c:tx>
          <c:marker>
            <c:symbol val="square"/>
            <c:size val="9"/>
          </c:marker>
          <c:xVal>
            <c:numRef>
              <c:f>AOD!$C$14</c:f>
              <c:numCache>
                <c:formatCode>General</c:formatCode>
                <c:ptCount val="1"/>
                <c:pt idx="0">
                  <c:v>56</c:v>
                </c:pt>
              </c:numCache>
            </c:numRef>
          </c:xVal>
          <c:yVal>
            <c:numRef>
              <c:f>AOD!$D$14</c:f>
              <c:numCache>
                <c:formatCode>General</c:formatCode>
                <c:ptCount val="1"/>
                <c:pt idx="0">
                  <c:v>1.6000000000000001E-3</c:v>
                </c:pt>
              </c:numCache>
            </c:numRef>
          </c:yVal>
          <c:smooth val="0"/>
          <c:extLst>
            <c:ext xmlns:c16="http://schemas.microsoft.com/office/drawing/2014/chart" uri="{C3380CC4-5D6E-409C-BE32-E72D297353CC}">
              <c16:uniqueId val="{00000003-80EB-4386-9286-7A9462491A6B}"/>
            </c:ext>
          </c:extLst>
        </c:ser>
        <c:ser>
          <c:idx val="3"/>
          <c:order val="3"/>
          <c:tx>
            <c:strRef>
              <c:f>AOD!$B$15</c:f>
              <c:strCache>
                <c:ptCount val="1"/>
                <c:pt idx="0">
                  <c:v>2015</c:v>
                </c:pt>
              </c:strCache>
            </c:strRef>
          </c:tx>
          <c:marker>
            <c:symbol val="square"/>
            <c:size val="9"/>
          </c:marker>
          <c:xVal>
            <c:numRef>
              <c:f>AOD!$C$15</c:f>
              <c:numCache>
                <c:formatCode>General</c:formatCode>
                <c:ptCount val="1"/>
                <c:pt idx="0">
                  <c:v>228</c:v>
                </c:pt>
              </c:numCache>
            </c:numRef>
          </c:xVal>
          <c:yVal>
            <c:numRef>
              <c:f>AOD!$D$15</c:f>
              <c:numCache>
                <c:formatCode>General</c:formatCode>
                <c:ptCount val="1"/>
                <c:pt idx="0">
                  <c:v>-2E-3</c:v>
                </c:pt>
              </c:numCache>
            </c:numRef>
          </c:yVal>
          <c:smooth val="0"/>
          <c:extLst>
            <c:ext xmlns:c16="http://schemas.microsoft.com/office/drawing/2014/chart" uri="{C3380CC4-5D6E-409C-BE32-E72D297353CC}">
              <c16:uniqueId val="{00000004-80EB-4386-9286-7A9462491A6B}"/>
            </c:ext>
          </c:extLst>
        </c:ser>
        <c:ser>
          <c:idx val="4"/>
          <c:order val="4"/>
          <c:tx>
            <c:strRef>
              <c:f>AOD!$B$16</c:f>
              <c:strCache>
                <c:ptCount val="1"/>
                <c:pt idx="0">
                  <c:v>2016</c:v>
                </c:pt>
              </c:strCache>
            </c:strRef>
          </c:tx>
          <c:marker>
            <c:symbol val="square"/>
            <c:size val="8"/>
          </c:marker>
          <c:xVal>
            <c:numRef>
              <c:f>AOD!$C$16</c:f>
              <c:numCache>
                <c:formatCode>General</c:formatCode>
                <c:ptCount val="1"/>
                <c:pt idx="0">
                  <c:v>60</c:v>
                </c:pt>
              </c:numCache>
            </c:numRef>
          </c:xVal>
          <c:yVal>
            <c:numRef>
              <c:f>AOD!$D$16</c:f>
              <c:numCache>
                <c:formatCode>General</c:formatCode>
                <c:ptCount val="1"/>
                <c:pt idx="0">
                  <c:v>1.5E-3</c:v>
                </c:pt>
              </c:numCache>
            </c:numRef>
          </c:yVal>
          <c:smooth val="0"/>
          <c:extLst>
            <c:ext xmlns:c16="http://schemas.microsoft.com/office/drawing/2014/chart" uri="{C3380CC4-5D6E-409C-BE32-E72D297353CC}">
              <c16:uniqueId val="{00000005-80EB-4386-9286-7A9462491A6B}"/>
            </c:ext>
          </c:extLst>
        </c:ser>
        <c:ser>
          <c:idx val="5"/>
          <c:order val="5"/>
          <c:tx>
            <c:strRef>
              <c:f>AOD!$B$17</c:f>
              <c:strCache>
                <c:ptCount val="1"/>
                <c:pt idx="0">
                  <c:v>2017</c:v>
                </c:pt>
              </c:strCache>
            </c:strRef>
          </c:tx>
          <c:marker>
            <c:symbol val="square"/>
            <c:size val="8"/>
          </c:marker>
          <c:xVal>
            <c:numRef>
              <c:f>AOD!$C$17</c:f>
              <c:numCache>
                <c:formatCode>General</c:formatCode>
                <c:ptCount val="1"/>
                <c:pt idx="0">
                  <c:v>65</c:v>
                </c:pt>
              </c:numCache>
            </c:numRef>
          </c:xVal>
          <c:yVal>
            <c:numRef>
              <c:f>AOD!$D$17</c:f>
              <c:numCache>
                <c:formatCode>General</c:formatCode>
                <c:ptCount val="1"/>
                <c:pt idx="0">
                  <c:v>1.3749999999999999E-3</c:v>
                </c:pt>
              </c:numCache>
            </c:numRef>
          </c:yVal>
          <c:smooth val="0"/>
          <c:extLst>
            <c:ext xmlns:c16="http://schemas.microsoft.com/office/drawing/2014/chart" uri="{C3380CC4-5D6E-409C-BE32-E72D297353CC}">
              <c16:uniqueId val="{00000006-80EB-4386-9286-7A9462491A6B}"/>
            </c:ext>
          </c:extLst>
        </c:ser>
        <c:dLbls>
          <c:showLegendKey val="0"/>
          <c:showVal val="0"/>
          <c:showCatName val="0"/>
          <c:showSerName val="0"/>
          <c:showPercent val="0"/>
          <c:showBubbleSize val="0"/>
        </c:dLbls>
        <c:axId val="344068864"/>
        <c:axId val="344081920"/>
      </c:scatterChart>
      <c:valAx>
        <c:axId val="344068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4081920"/>
        <c:crosses val="autoZero"/>
        <c:crossBetween val="midCat"/>
      </c:valAx>
      <c:valAx>
        <c:axId val="3440819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406886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lines</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FaultOR!$A$6</c:f>
              <c:strCache>
                <c:ptCount val="1"/>
                <c:pt idx="0">
                  <c:v>S Curve</c:v>
                </c:pt>
              </c:strCache>
            </c:strRef>
          </c:tx>
          <c:marker>
            <c:symbol val="none"/>
          </c:marker>
          <c:xVal>
            <c:numRef>
              <c:f>FaultOR!$B$5:$F$5</c:f>
              <c:numCache>
                <c:formatCode>General</c:formatCode>
                <c:ptCount val="5"/>
                <c:pt idx="0">
                  <c:v>0</c:v>
                </c:pt>
                <c:pt idx="1">
                  <c:v>11</c:v>
                </c:pt>
                <c:pt idx="2">
                  <c:v>23</c:v>
                </c:pt>
                <c:pt idx="3">
                  <c:v>35</c:v>
                </c:pt>
                <c:pt idx="4">
                  <c:v>45</c:v>
                </c:pt>
              </c:numCache>
            </c:numRef>
          </c:xVal>
          <c:yVal>
            <c:numRef>
              <c:f>FaultOR!$B$6:$F$6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D896-4E40-8265-F74C8B146114}"/>
            </c:ext>
          </c:extLst>
        </c:ser>
        <c:ser>
          <c:idx val="0"/>
          <c:order val="1"/>
          <c:tx>
            <c:strRef>
              <c:f>FaultOR!$B$13</c:f>
              <c:strCache>
                <c:ptCount val="1"/>
                <c:pt idx="0">
                  <c:v>2013</c:v>
                </c:pt>
              </c:strCache>
            </c:strRef>
          </c:tx>
          <c:dPt>
            <c:idx val="0"/>
            <c:marker>
              <c:symbol val="diamond"/>
              <c:size val="13"/>
            </c:marker>
            <c:bubble3D val="0"/>
            <c:extLst>
              <c:ext xmlns:c16="http://schemas.microsoft.com/office/drawing/2014/chart" uri="{C3380CC4-5D6E-409C-BE32-E72D297353CC}">
                <c16:uniqueId val="{00000001-D896-4E40-8265-F74C8B146114}"/>
              </c:ext>
            </c:extLst>
          </c:dPt>
          <c:xVal>
            <c:numRef>
              <c:f>FaultOR!$C$13</c:f>
              <c:numCache>
                <c:formatCode>General</c:formatCode>
                <c:ptCount val="1"/>
                <c:pt idx="0">
                  <c:v>45</c:v>
                </c:pt>
              </c:numCache>
            </c:numRef>
          </c:xVal>
          <c:yVal>
            <c:numRef>
              <c:f>FaultOR!$D$13</c:f>
              <c:numCache>
                <c:formatCode>General</c:formatCode>
                <c:ptCount val="1"/>
                <c:pt idx="0">
                  <c:v>-2E-3</c:v>
                </c:pt>
              </c:numCache>
            </c:numRef>
          </c:yVal>
          <c:smooth val="0"/>
          <c:extLst>
            <c:ext xmlns:c16="http://schemas.microsoft.com/office/drawing/2014/chart" uri="{C3380CC4-5D6E-409C-BE32-E72D297353CC}">
              <c16:uniqueId val="{00000002-D896-4E40-8265-F74C8B146114}"/>
            </c:ext>
          </c:extLst>
        </c:ser>
        <c:ser>
          <c:idx val="2"/>
          <c:order val="2"/>
          <c:tx>
            <c:strRef>
              <c:f>FaultOR!$B$14</c:f>
              <c:strCache>
                <c:ptCount val="1"/>
                <c:pt idx="0">
                  <c:v>2014</c:v>
                </c:pt>
              </c:strCache>
            </c:strRef>
          </c:tx>
          <c:marker>
            <c:symbol val="square"/>
            <c:size val="9"/>
          </c:marker>
          <c:xVal>
            <c:numRef>
              <c:f>FaultOR!$C$14</c:f>
              <c:numCache>
                <c:formatCode>General</c:formatCode>
                <c:ptCount val="1"/>
                <c:pt idx="0">
                  <c:v>17</c:v>
                </c:pt>
              </c:numCache>
            </c:numRef>
          </c:xVal>
          <c:yVal>
            <c:numRef>
              <c:f>FaultOR!$D$14</c:f>
              <c:numCache>
                <c:formatCode>General</c:formatCode>
                <c:ptCount val="1"/>
                <c:pt idx="0">
                  <c:v>1E-3</c:v>
                </c:pt>
              </c:numCache>
            </c:numRef>
          </c:yVal>
          <c:smooth val="0"/>
          <c:extLst>
            <c:ext xmlns:c16="http://schemas.microsoft.com/office/drawing/2014/chart" uri="{C3380CC4-5D6E-409C-BE32-E72D297353CC}">
              <c16:uniqueId val="{00000003-D896-4E40-8265-F74C8B146114}"/>
            </c:ext>
          </c:extLst>
        </c:ser>
        <c:ser>
          <c:idx val="3"/>
          <c:order val="3"/>
          <c:tx>
            <c:strRef>
              <c:f>FaultOR!$B$15</c:f>
              <c:strCache>
                <c:ptCount val="1"/>
                <c:pt idx="0">
                  <c:v>2015</c:v>
                </c:pt>
              </c:strCache>
            </c:strRef>
          </c:tx>
          <c:marker>
            <c:symbol val="square"/>
            <c:size val="9"/>
          </c:marker>
          <c:xVal>
            <c:numRef>
              <c:f>FaultOR!$C$15</c:f>
              <c:numCache>
                <c:formatCode>General</c:formatCode>
                <c:ptCount val="1"/>
                <c:pt idx="0">
                  <c:v>17</c:v>
                </c:pt>
              </c:numCache>
            </c:numRef>
          </c:xVal>
          <c:yVal>
            <c:numRef>
              <c:f>FaultOR!$D$15</c:f>
              <c:numCache>
                <c:formatCode>General</c:formatCode>
                <c:ptCount val="1"/>
                <c:pt idx="0">
                  <c:v>1E-3</c:v>
                </c:pt>
              </c:numCache>
            </c:numRef>
          </c:yVal>
          <c:smooth val="0"/>
          <c:extLst>
            <c:ext xmlns:c16="http://schemas.microsoft.com/office/drawing/2014/chart" uri="{C3380CC4-5D6E-409C-BE32-E72D297353CC}">
              <c16:uniqueId val="{00000004-D896-4E40-8265-F74C8B146114}"/>
            </c:ext>
          </c:extLst>
        </c:ser>
        <c:ser>
          <c:idx val="4"/>
          <c:order val="4"/>
          <c:tx>
            <c:strRef>
              <c:f>FaultOR!$B$16</c:f>
              <c:strCache>
                <c:ptCount val="1"/>
                <c:pt idx="0">
                  <c:v>2016</c:v>
                </c:pt>
              </c:strCache>
            </c:strRef>
          </c:tx>
          <c:marker>
            <c:symbol val="square"/>
            <c:size val="8"/>
          </c:marker>
          <c:xVal>
            <c:numRef>
              <c:f>FaultOR!$C$16</c:f>
              <c:numCache>
                <c:formatCode>General</c:formatCode>
                <c:ptCount val="1"/>
                <c:pt idx="0">
                  <c:v>20</c:v>
                </c:pt>
              </c:numCache>
            </c:numRef>
          </c:xVal>
          <c:yVal>
            <c:numRef>
              <c:f>FaultOR!$D$16</c:f>
              <c:numCache>
                <c:formatCode>General</c:formatCode>
                <c:ptCount val="1"/>
                <c:pt idx="0">
                  <c:v>5.0000000000000001E-4</c:v>
                </c:pt>
              </c:numCache>
            </c:numRef>
          </c:yVal>
          <c:smooth val="0"/>
          <c:extLst>
            <c:ext xmlns:c16="http://schemas.microsoft.com/office/drawing/2014/chart" uri="{C3380CC4-5D6E-409C-BE32-E72D297353CC}">
              <c16:uniqueId val="{00000005-D896-4E40-8265-F74C8B146114}"/>
            </c:ext>
          </c:extLst>
        </c:ser>
        <c:ser>
          <c:idx val="5"/>
          <c:order val="5"/>
          <c:tx>
            <c:strRef>
              <c:f>FaultOR!$B$17</c:f>
              <c:strCache>
                <c:ptCount val="1"/>
                <c:pt idx="0">
                  <c:v>2017</c:v>
                </c:pt>
              </c:strCache>
            </c:strRef>
          </c:tx>
          <c:marker>
            <c:symbol val="square"/>
            <c:size val="8"/>
          </c:marker>
          <c:xVal>
            <c:numRef>
              <c:f>FaultOR!$C$17</c:f>
              <c:numCache>
                <c:formatCode>General</c:formatCode>
                <c:ptCount val="1"/>
                <c:pt idx="0">
                  <c:v>17</c:v>
                </c:pt>
              </c:numCache>
            </c:numRef>
          </c:xVal>
          <c:yVal>
            <c:numRef>
              <c:f>FaultOR!$D$17</c:f>
              <c:numCache>
                <c:formatCode>General</c:formatCode>
                <c:ptCount val="1"/>
                <c:pt idx="0">
                  <c:v>1E-3</c:v>
                </c:pt>
              </c:numCache>
            </c:numRef>
          </c:yVal>
          <c:smooth val="0"/>
          <c:extLst>
            <c:ext xmlns:c16="http://schemas.microsoft.com/office/drawing/2014/chart" uri="{C3380CC4-5D6E-409C-BE32-E72D297353CC}">
              <c16:uniqueId val="{00000006-D896-4E40-8265-F74C8B146114}"/>
            </c:ext>
          </c:extLst>
        </c:ser>
        <c:dLbls>
          <c:showLegendKey val="0"/>
          <c:showVal val="0"/>
          <c:showCatName val="0"/>
          <c:showSerName val="0"/>
          <c:showPercent val="0"/>
          <c:showBubbleSize val="0"/>
        </c:dLbls>
        <c:axId val="345204992"/>
        <c:axId val="347320320"/>
      </c:scatterChart>
      <c:valAx>
        <c:axId val="345204992"/>
        <c:scaling>
          <c:orientation val="minMax"/>
          <c:max val="45"/>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7320320"/>
        <c:crosses val="autoZero"/>
        <c:crossBetween val="midCat"/>
      </c:valAx>
      <c:valAx>
        <c:axId val="3473203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4520499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transformer</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FaultOR!$A$26</c:f>
              <c:strCache>
                <c:ptCount val="1"/>
                <c:pt idx="0">
                  <c:v>S Curve</c:v>
                </c:pt>
              </c:strCache>
            </c:strRef>
          </c:tx>
          <c:marker>
            <c:symbol val="none"/>
          </c:marker>
          <c:xVal>
            <c:numRef>
              <c:f>FaultOR!$B$25:$F$25</c:f>
              <c:numCache>
                <c:formatCode>General</c:formatCode>
                <c:ptCount val="5"/>
                <c:pt idx="0">
                  <c:v>0</c:v>
                </c:pt>
                <c:pt idx="1">
                  <c:v>6</c:v>
                </c:pt>
                <c:pt idx="2">
                  <c:v>10</c:v>
                </c:pt>
                <c:pt idx="3">
                  <c:v>14</c:v>
                </c:pt>
                <c:pt idx="4">
                  <c:v>20</c:v>
                </c:pt>
              </c:numCache>
            </c:numRef>
          </c:xVal>
          <c:yVal>
            <c:numRef>
              <c:f>FaultOR!$B$26:$F$26</c:f>
              <c:numCache>
                <c:formatCode>General</c:formatCode>
                <c:ptCount val="5"/>
                <c:pt idx="0">
                  <c:v>2E-3</c:v>
                </c:pt>
                <c:pt idx="1">
                  <c:v>2E-3</c:v>
                </c:pt>
                <c:pt idx="2">
                  <c:v>0</c:v>
                </c:pt>
                <c:pt idx="3">
                  <c:v>-2E-3</c:v>
                </c:pt>
                <c:pt idx="4">
                  <c:v>-2E-3</c:v>
                </c:pt>
              </c:numCache>
            </c:numRef>
          </c:yVal>
          <c:smooth val="0"/>
          <c:extLst>
            <c:ext xmlns:c16="http://schemas.microsoft.com/office/drawing/2014/chart" uri="{C3380CC4-5D6E-409C-BE32-E72D297353CC}">
              <c16:uniqueId val="{00000000-FA2B-4B47-B420-455ED01726CF}"/>
            </c:ext>
          </c:extLst>
        </c:ser>
        <c:ser>
          <c:idx val="0"/>
          <c:order val="1"/>
          <c:tx>
            <c:strRef>
              <c:f>FaultOR!$B$33</c:f>
              <c:strCache>
                <c:ptCount val="1"/>
                <c:pt idx="0">
                  <c:v>2013</c:v>
                </c:pt>
              </c:strCache>
            </c:strRef>
          </c:tx>
          <c:dPt>
            <c:idx val="0"/>
            <c:marker>
              <c:symbol val="diamond"/>
              <c:size val="13"/>
            </c:marker>
            <c:bubble3D val="0"/>
            <c:extLst>
              <c:ext xmlns:c16="http://schemas.microsoft.com/office/drawing/2014/chart" uri="{C3380CC4-5D6E-409C-BE32-E72D297353CC}">
                <c16:uniqueId val="{00000001-FA2B-4B47-B420-455ED01726CF}"/>
              </c:ext>
            </c:extLst>
          </c:dPt>
          <c:xVal>
            <c:numRef>
              <c:f>FaultOR!$C$33</c:f>
              <c:numCache>
                <c:formatCode>General</c:formatCode>
                <c:ptCount val="1"/>
                <c:pt idx="0">
                  <c:v>16</c:v>
                </c:pt>
              </c:numCache>
            </c:numRef>
          </c:xVal>
          <c:yVal>
            <c:numRef>
              <c:f>FaultOR!$D$33</c:f>
              <c:numCache>
                <c:formatCode>General</c:formatCode>
                <c:ptCount val="1"/>
                <c:pt idx="0">
                  <c:v>-2E-3</c:v>
                </c:pt>
              </c:numCache>
            </c:numRef>
          </c:yVal>
          <c:smooth val="0"/>
          <c:extLst>
            <c:ext xmlns:c16="http://schemas.microsoft.com/office/drawing/2014/chart" uri="{C3380CC4-5D6E-409C-BE32-E72D297353CC}">
              <c16:uniqueId val="{00000002-FA2B-4B47-B420-455ED01726CF}"/>
            </c:ext>
          </c:extLst>
        </c:ser>
        <c:ser>
          <c:idx val="2"/>
          <c:order val="2"/>
          <c:tx>
            <c:strRef>
              <c:f>FaultOR!$B$34</c:f>
              <c:strCache>
                <c:ptCount val="1"/>
                <c:pt idx="0">
                  <c:v>2014</c:v>
                </c:pt>
              </c:strCache>
            </c:strRef>
          </c:tx>
          <c:marker>
            <c:symbol val="square"/>
            <c:size val="9"/>
          </c:marker>
          <c:xVal>
            <c:numRef>
              <c:f>FaultOR!$C$34</c:f>
              <c:numCache>
                <c:formatCode>General</c:formatCode>
                <c:ptCount val="1"/>
                <c:pt idx="0">
                  <c:v>10</c:v>
                </c:pt>
              </c:numCache>
            </c:numRef>
          </c:xVal>
          <c:yVal>
            <c:numRef>
              <c:f>FaultOR!$D$34</c:f>
              <c:numCache>
                <c:formatCode>General</c:formatCode>
                <c:ptCount val="1"/>
                <c:pt idx="0">
                  <c:v>0</c:v>
                </c:pt>
              </c:numCache>
            </c:numRef>
          </c:yVal>
          <c:smooth val="0"/>
          <c:extLst>
            <c:ext xmlns:c16="http://schemas.microsoft.com/office/drawing/2014/chart" uri="{C3380CC4-5D6E-409C-BE32-E72D297353CC}">
              <c16:uniqueId val="{00000003-FA2B-4B47-B420-455ED01726CF}"/>
            </c:ext>
          </c:extLst>
        </c:ser>
        <c:ser>
          <c:idx val="3"/>
          <c:order val="3"/>
          <c:tx>
            <c:strRef>
              <c:f>FaultOR!$B$35</c:f>
              <c:strCache>
                <c:ptCount val="1"/>
                <c:pt idx="0">
                  <c:v>2015</c:v>
                </c:pt>
              </c:strCache>
            </c:strRef>
          </c:tx>
          <c:marker>
            <c:symbol val="square"/>
            <c:size val="9"/>
          </c:marker>
          <c:xVal>
            <c:numRef>
              <c:f>FaultOR!$C$35</c:f>
              <c:numCache>
                <c:formatCode>General</c:formatCode>
                <c:ptCount val="1"/>
                <c:pt idx="0">
                  <c:v>9</c:v>
                </c:pt>
              </c:numCache>
            </c:numRef>
          </c:xVal>
          <c:yVal>
            <c:numRef>
              <c:f>FaultOR!$D$35</c:f>
              <c:numCache>
                <c:formatCode>General</c:formatCode>
                <c:ptCount val="1"/>
                <c:pt idx="0">
                  <c:v>4.9999999999999958E-4</c:v>
                </c:pt>
              </c:numCache>
            </c:numRef>
          </c:yVal>
          <c:smooth val="0"/>
          <c:extLst>
            <c:ext xmlns:c16="http://schemas.microsoft.com/office/drawing/2014/chart" uri="{C3380CC4-5D6E-409C-BE32-E72D297353CC}">
              <c16:uniqueId val="{00000004-FA2B-4B47-B420-455ED01726CF}"/>
            </c:ext>
          </c:extLst>
        </c:ser>
        <c:ser>
          <c:idx val="4"/>
          <c:order val="4"/>
          <c:tx>
            <c:strRef>
              <c:f>FaultOR!$B$36</c:f>
              <c:strCache>
                <c:ptCount val="1"/>
                <c:pt idx="0">
                  <c:v>2016</c:v>
                </c:pt>
              </c:strCache>
            </c:strRef>
          </c:tx>
          <c:marker>
            <c:symbol val="square"/>
            <c:size val="8"/>
          </c:marker>
          <c:xVal>
            <c:numRef>
              <c:f>FaultOR!$C$36</c:f>
              <c:numCache>
                <c:formatCode>General</c:formatCode>
                <c:ptCount val="1"/>
                <c:pt idx="0">
                  <c:v>7</c:v>
                </c:pt>
              </c:numCache>
            </c:numRef>
          </c:xVal>
          <c:yVal>
            <c:numRef>
              <c:f>FaultOR!$D$36</c:f>
              <c:numCache>
                <c:formatCode>General</c:formatCode>
                <c:ptCount val="1"/>
                <c:pt idx="0">
                  <c:v>1.5E-3</c:v>
                </c:pt>
              </c:numCache>
            </c:numRef>
          </c:yVal>
          <c:smooth val="0"/>
          <c:extLst>
            <c:ext xmlns:c16="http://schemas.microsoft.com/office/drawing/2014/chart" uri="{C3380CC4-5D6E-409C-BE32-E72D297353CC}">
              <c16:uniqueId val="{00000005-FA2B-4B47-B420-455ED01726CF}"/>
            </c:ext>
          </c:extLst>
        </c:ser>
        <c:ser>
          <c:idx val="5"/>
          <c:order val="5"/>
          <c:tx>
            <c:strRef>
              <c:f>FaultOR!$B$37</c:f>
              <c:strCache>
                <c:ptCount val="1"/>
                <c:pt idx="0">
                  <c:v>2017</c:v>
                </c:pt>
              </c:strCache>
            </c:strRef>
          </c:tx>
          <c:marker>
            <c:symbol val="square"/>
            <c:size val="8"/>
          </c:marker>
          <c:xVal>
            <c:numRef>
              <c:f>FaultOR!$C$37</c:f>
              <c:numCache>
                <c:formatCode>General</c:formatCode>
                <c:ptCount val="1"/>
                <c:pt idx="0">
                  <c:v>8</c:v>
                </c:pt>
              </c:numCache>
            </c:numRef>
          </c:xVal>
          <c:yVal>
            <c:numRef>
              <c:f>FaultOR!$D$37</c:f>
              <c:numCache>
                <c:formatCode>General</c:formatCode>
                <c:ptCount val="1"/>
                <c:pt idx="0">
                  <c:v>1E-3</c:v>
                </c:pt>
              </c:numCache>
            </c:numRef>
          </c:yVal>
          <c:smooth val="0"/>
          <c:extLst>
            <c:ext xmlns:c16="http://schemas.microsoft.com/office/drawing/2014/chart" uri="{C3380CC4-5D6E-409C-BE32-E72D297353CC}">
              <c16:uniqueId val="{00000006-FA2B-4B47-B420-455ED01726CF}"/>
            </c:ext>
          </c:extLst>
        </c:ser>
        <c:dLbls>
          <c:showLegendKey val="0"/>
          <c:showVal val="0"/>
          <c:showCatName val="0"/>
          <c:showSerName val="0"/>
          <c:showPercent val="0"/>
          <c:showBubbleSize val="0"/>
        </c:dLbls>
        <c:axId val="366400640"/>
        <c:axId val="366402560"/>
      </c:scatterChart>
      <c:valAx>
        <c:axId val="366400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6402560"/>
        <c:crosses val="autoZero"/>
        <c:crossBetween val="midCat"/>
      </c:valAx>
      <c:valAx>
        <c:axId val="366402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64006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Fault outage rate reactive plant</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FaultOR!$A$26</c:f>
              <c:strCache>
                <c:ptCount val="1"/>
                <c:pt idx="0">
                  <c:v>S Curve</c:v>
                </c:pt>
              </c:strCache>
            </c:strRef>
          </c:tx>
          <c:marker>
            <c:symbol val="none"/>
          </c:marker>
          <c:xVal>
            <c:numRef>
              <c:f>FaultOR!$B$45:$F$45</c:f>
              <c:numCache>
                <c:formatCode>General</c:formatCode>
                <c:ptCount val="5"/>
                <c:pt idx="0">
                  <c:v>0</c:v>
                </c:pt>
                <c:pt idx="1">
                  <c:v>3</c:v>
                </c:pt>
                <c:pt idx="2">
                  <c:v>13</c:v>
                </c:pt>
                <c:pt idx="3">
                  <c:v>23</c:v>
                </c:pt>
                <c:pt idx="4">
                  <c:v>40</c:v>
                </c:pt>
              </c:numCache>
            </c:numRef>
          </c:xVal>
          <c:yVal>
            <c:numRef>
              <c:f>FaultOR!$B$46:$F$46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4A70-4D25-B3A4-5F2449EECE54}"/>
            </c:ext>
          </c:extLst>
        </c:ser>
        <c:ser>
          <c:idx val="0"/>
          <c:order val="1"/>
          <c:tx>
            <c:strRef>
              <c:f>FaultOR!$B$53</c:f>
              <c:strCache>
                <c:ptCount val="1"/>
                <c:pt idx="0">
                  <c:v>2013</c:v>
                </c:pt>
              </c:strCache>
            </c:strRef>
          </c:tx>
          <c:dPt>
            <c:idx val="0"/>
            <c:marker>
              <c:symbol val="diamond"/>
              <c:size val="13"/>
            </c:marker>
            <c:bubble3D val="0"/>
            <c:extLst>
              <c:ext xmlns:c16="http://schemas.microsoft.com/office/drawing/2014/chart" uri="{C3380CC4-5D6E-409C-BE32-E72D297353CC}">
                <c16:uniqueId val="{00000001-4A70-4D25-B3A4-5F2449EECE54}"/>
              </c:ext>
            </c:extLst>
          </c:dPt>
          <c:xVal>
            <c:numRef>
              <c:f>FaultOR!$C$53</c:f>
              <c:numCache>
                <c:formatCode>General</c:formatCode>
                <c:ptCount val="1"/>
                <c:pt idx="0">
                  <c:v>17</c:v>
                </c:pt>
              </c:numCache>
            </c:numRef>
          </c:xVal>
          <c:yVal>
            <c:numRef>
              <c:f>FaultOR!$D$53</c:f>
              <c:numCache>
                <c:formatCode>General</c:formatCode>
                <c:ptCount val="1"/>
                <c:pt idx="0">
                  <c:v>-3.9999999999999996E-4</c:v>
                </c:pt>
              </c:numCache>
            </c:numRef>
          </c:yVal>
          <c:smooth val="0"/>
          <c:extLst>
            <c:ext xmlns:c16="http://schemas.microsoft.com/office/drawing/2014/chart" uri="{C3380CC4-5D6E-409C-BE32-E72D297353CC}">
              <c16:uniqueId val="{00000002-4A70-4D25-B3A4-5F2449EECE54}"/>
            </c:ext>
          </c:extLst>
        </c:ser>
        <c:ser>
          <c:idx val="2"/>
          <c:order val="2"/>
          <c:tx>
            <c:strRef>
              <c:f>FaultOR!$B$54</c:f>
              <c:strCache>
                <c:ptCount val="1"/>
                <c:pt idx="0">
                  <c:v>2014</c:v>
                </c:pt>
              </c:strCache>
            </c:strRef>
          </c:tx>
          <c:marker>
            <c:symbol val="square"/>
            <c:size val="9"/>
          </c:marker>
          <c:xVal>
            <c:numRef>
              <c:f>FaultOR!$C$54</c:f>
              <c:numCache>
                <c:formatCode>General</c:formatCode>
                <c:ptCount val="1"/>
                <c:pt idx="0">
                  <c:v>8</c:v>
                </c:pt>
              </c:numCache>
            </c:numRef>
          </c:xVal>
          <c:yVal>
            <c:numRef>
              <c:f>FaultOR!$D$54</c:f>
              <c:numCache>
                <c:formatCode>General</c:formatCode>
                <c:ptCount val="1"/>
                <c:pt idx="0">
                  <c:v>5.0000000000000012E-4</c:v>
                </c:pt>
              </c:numCache>
            </c:numRef>
          </c:yVal>
          <c:smooth val="0"/>
          <c:extLst>
            <c:ext xmlns:c16="http://schemas.microsoft.com/office/drawing/2014/chart" uri="{C3380CC4-5D6E-409C-BE32-E72D297353CC}">
              <c16:uniqueId val="{00000003-4A70-4D25-B3A4-5F2449EECE54}"/>
            </c:ext>
          </c:extLst>
        </c:ser>
        <c:ser>
          <c:idx val="3"/>
          <c:order val="3"/>
          <c:tx>
            <c:strRef>
              <c:f>FaultOR!$B$55</c:f>
              <c:strCache>
                <c:ptCount val="1"/>
                <c:pt idx="0">
                  <c:v>2015</c:v>
                </c:pt>
              </c:strCache>
            </c:strRef>
          </c:tx>
          <c:marker>
            <c:symbol val="square"/>
            <c:size val="9"/>
          </c:marker>
          <c:xVal>
            <c:numRef>
              <c:f>FaultOR!$C$55</c:f>
              <c:numCache>
                <c:formatCode>General</c:formatCode>
                <c:ptCount val="1"/>
                <c:pt idx="0">
                  <c:v>25</c:v>
                </c:pt>
              </c:numCache>
            </c:numRef>
          </c:xVal>
          <c:yVal>
            <c:numRef>
              <c:f>FaultOR!$D$55</c:f>
              <c:numCache>
                <c:formatCode>General</c:formatCode>
                <c:ptCount val="1"/>
                <c:pt idx="0">
                  <c:v>-1E-3</c:v>
                </c:pt>
              </c:numCache>
            </c:numRef>
          </c:yVal>
          <c:smooth val="0"/>
          <c:extLst>
            <c:ext xmlns:c16="http://schemas.microsoft.com/office/drawing/2014/chart" uri="{C3380CC4-5D6E-409C-BE32-E72D297353CC}">
              <c16:uniqueId val="{00000004-4A70-4D25-B3A4-5F2449EECE54}"/>
            </c:ext>
          </c:extLst>
        </c:ser>
        <c:ser>
          <c:idx val="4"/>
          <c:order val="4"/>
          <c:tx>
            <c:strRef>
              <c:f>FaultOR!$B$56</c:f>
              <c:strCache>
                <c:ptCount val="1"/>
                <c:pt idx="0">
                  <c:v>2016</c:v>
                </c:pt>
              </c:strCache>
            </c:strRef>
          </c:tx>
          <c:marker>
            <c:symbol val="square"/>
            <c:size val="8"/>
          </c:marker>
          <c:xVal>
            <c:numRef>
              <c:f>FaultOR!$C$56</c:f>
              <c:numCache>
                <c:formatCode>General</c:formatCode>
                <c:ptCount val="1"/>
                <c:pt idx="0">
                  <c:v>0</c:v>
                </c:pt>
              </c:numCache>
            </c:numRef>
          </c:xVal>
          <c:yVal>
            <c:numRef>
              <c:f>FaultOR!$D$56</c:f>
              <c:numCache>
                <c:formatCode>General</c:formatCode>
                <c:ptCount val="1"/>
                <c:pt idx="0">
                  <c:v>1E-3</c:v>
                </c:pt>
              </c:numCache>
            </c:numRef>
          </c:yVal>
          <c:smooth val="0"/>
          <c:extLst>
            <c:ext xmlns:c16="http://schemas.microsoft.com/office/drawing/2014/chart" uri="{C3380CC4-5D6E-409C-BE32-E72D297353CC}">
              <c16:uniqueId val="{00000005-4A70-4D25-B3A4-5F2449EECE54}"/>
            </c:ext>
          </c:extLst>
        </c:ser>
        <c:ser>
          <c:idx val="5"/>
          <c:order val="5"/>
          <c:tx>
            <c:strRef>
              <c:f>FaultOR!$B$57</c:f>
              <c:strCache>
                <c:ptCount val="1"/>
                <c:pt idx="0">
                  <c:v>2017</c:v>
                </c:pt>
              </c:strCache>
            </c:strRef>
          </c:tx>
          <c:marker>
            <c:symbol val="square"/>
            <c:size val="8"/>
          </c:marker>
          <c:xVal>
            <c:numRef>
              <c:f>FaultOR!$C$57</c:f>
              <c:numCache>
                <c:formatCode>General</c:formatCode>
                <c:ptCount val="1"/>
                <c:pt idx="0">
                  <c:v>17</c:v>
                </c:pt>
              </c:numCache>
            </c:numRef>
          </c:xVal>
          <c:yVal>
            <c:numRef>
              <c:f>FaultOR!$D$57</c:f>
              <c:numCache>
                <c:formatCode>General</c:formatCode>
                <c:ptCount val="1"/>
                <c:pt idx="0">
                  <c:v>-3.9999999999999996E-4</c:v>
                </c:pt>
              </c:numCache>
            </c:numRef>
          </c:yVal>
          <c:smooth val="0"/>
          <c:extLst>
            <c:ext xmlns:c16="http://schemas.microsoft.com/office/drawing/2014/chart" uri="{C3380CC4-5D6E-409C-BE32-E72D297353CC}">
              <c16:uniqueId val="{00000006-4A70-4D25-B3A4-5F2449EECE54}"/>
            </c:ext>
          </c:extLst>
        </c:ser>
        <c:dLbls>
          <c:showLegendKey val="0"/>
          <c:showVal val="0"/>
          <c:showCatName val="0"/>
          <c:showSerName val="0"/>
          <c:showPercent val="0"/>
          <c:showBubbleSize val="0"/>
        </c:dLbls>
        <c:axId val="392944256"/>
        <c:axId val="392946048"/>
      </c:scatterChart>
      <c:valAx>
        <c:axId val="392944256"/>
        <c:scaling>
          <c:orientation val="minMax"/>
          <c:max val="4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2946048"/>
        <c:crosses val="autoZero"/>
        <c:crossBetween val="midCat"/>
      </c:valAx>
      <c:valAx>
        <c:axId val="39294604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294425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lines</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ForcedOR!$A$6</c:f>
              <c:strCache>
                <c:ptCount val="1"/>
                <c:pt idx="0">
                  <c:v>S Curve</c:v>
                </c:pt>
              </c:strCache>
            </c:strRef>
          </c:tx>
          <c:marker>
            <c:symbol val="none"/>
          </c:marker>
          <c:xVal>
            <c:numRef>
              <c:f>ForcedOR!$B$5:$F$5</c:f>
              <c:numCache>
                <c:formatCode>General</c:formatCode>
                <c:ptCount val="5"/>
                <c:pt idx="0">
                  <c:v>0</c:v>
                </c:pt>
                <c:pt idx="1">
                  <c:v>5</c:v>
                </c:pt>
                <c:pt idx="2">
                  <c:v>9</c:v>
                </c:pt>
                <c:pt idx="3">
                  <c:v>13</c:v>
                </c:pt>
                <c:pt idx="4">
                  <c:v>25</c:v>
                </c:pt>
              </c:numCache>
            </c:numRef>
          </c:xVal>
          <c:yVal>
            <c:numRef>
              <c:f>ForcedOR!$B$6:$F$6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9742-4D31-B783-4C7A9D04175D}"/>
            </c:ext>
          </c:extLst>
        </c:ser>
        <c:ser>
          <c:idx val="0"/>
          <c:order val="1"/>
          <c:tx>
            <c:strRef>
              <c:f>ForcedOR!$B$13</c:f>
              <c:strCache>
                <c:ptCount val="1"/>
                <c:pt idx="0">
                  <c:v>2013</c:v>
                </c:pt>
              </c:strCache>
            </c:strRef>
          </c:tx>
          <c:dPt>
            <c:idx val="0"/>
            <c:marker>
              <c:symbol val="diamond"/>
              <c:size val="13"/>
            </c:marker>
            <c:bubble3D val="0"/>
            <c:extLst>
              <c:ext xmlns:c16="http://schemas.microsoft.com/office/drawing/2014/chart" uri="{C3380CC4-5D6E-409C-BE32-E72D297353CC}">
                <c16:uniqueId val="{00000001-9742-4D31-B783-4C7A9D04175D}"/>
              </c:ext>
            </c:extLst>
          </c:dPt>
          <c:xVal>
            <c:numRef>
              <c:f>ForcedOR!$C$13</c:f>
              <c:numCache>
                <c:formatCode>General</c:formatCode>
                <c:ptCount val="1"/>
                <c:pt idx="0">
                  <c:v>6</c:v>
                </c:pt>
              </c:numCache>
            </c:numRef>
          </c:xVal>
          <c:yVal>
            <c:numRef>
              <c:f>ForcedOR!$D$13</c:f>
              <c:numCache>
                <c:formatCode>General</c:formatCode>
                <c:ptCount val="1"/>
                <c:pt idx="0">
                  <c:v>7.5000000000000023E-4</c:v>
                </c:pt>
              </c:numCache>
            </c:numRef>
          </c:yVal>
          <c:smooth val="0"/>
          <c:extLst>
            <c:ext xmlns:c16="http://schemas.microsoft.com/office/drawing/2014/chart" uri="{C3380CC4-5D6E-409C-BE32-E72D297353CC}">
              <c16:uniqueId val="{00000002-9742-4D31-B783-4C7A9D04175D}"/>
            </c:ext>
          </c:extLst>
        </c:ser>
        <c:ser>
          <c:idx val="2"/>
          <c:order val="2"/>
          <c:tx>
            <c:strRef>
              <c:f>ForcedOR!$B$14</c:f>
              <c:strCache>
                <c:ptCount val="1"/>
                <c:pt idx="0">
                  <c:v>2014</c:v>
                </c:pt>
              </c:strCache>
            </c:strRef>
          </c:tx>
          <c:marker>
            <c:symbol val="square"/>
            <c:size val="9"/>
          </c:marker>
          <c:xVal>
            <c:numRef>
              <c:f>ForcedOR!$C$14</c:f>
              <c:numCache>
                <c:formatCode>General</c:formatCode>
                <c:ptCount val="1"/>
                <c:pt idx="0">
                  <c:v>7</c:v>
                </c:pt>
              </c:numCache>
            </c:numRef>
          </c:xVal>
          <c:yVal>
            <c:numRef>
              <c:f>ForcedOR!$D$14</c:f>
              <c:numCache>
                <c:formatCode>General</c:formatCode>
                <c:ptCount val="1"/>
                <c:pt idx="0">
                  <c:v>5.0000000000000023E-4</c:v>
                </c:pt>
              </c:numCache>
            </c:numRef>
          </c:yVal>
          <c:smooth val="0"/>
          <c:extLst>
            <c:ext xmlns:c16="http://schemas.microsoft.com/office/drawing/2014/chart" uri="{C3380CC4-5D6E-409C-BE32-E72D297353CC}">
              <c16:uniqueId val="{00000003-9742-4D31-B783-4C7A9D04175D}"/>
            </c:ext>
          </c:extLst>
        </c:ser>
        <c:ser>
          <c:idx val="3"/>
          <c:order val="3"/>
          <c:tx>
            <c:strRef>
              <c:f>ForcedOR!$B$15</c:f>
              <c:strCache>
                <c:ptCount val="1"/>
                <c:pt idx="0">
                  <c:v>2015</c:v>
                </c:pt>
              </c:strCache>
            </c:strRef>
          </c:tx>
          <c:marker>
            <c:symbol val="square"/>
            <c:size val="9"/>
          </c:marker>
          <c:xVal>
            <c:numRef>
              <c:f>ForcedOR!$C$15</c:f>
              <c:numCache>
                <c:formatCode>General</c:formatCode>
                <c:ptCount val="1"/>
                <c:pt idx="0">
                  <c:v>8</c:v>
                </c:pt>
              </c:numCache>
            </c:numRef>
          </c:xVal>
          <c:yVal>
            <c:numRef>
              <c:f>ForcedOR!$D$15</c:f>
              <c:numCache>
                <c:formatCode>General</c:formatCode>
                <c:ptCount val="1"/>
                <c:pt idx="0">
                  <c:v>2.5000000000000022E-4</c:v>
                </c:pt>
              </c:numCache>
            </c:numRef>
          </c:yVal>
          <c:smooth val="0"/>
          <c:extLst>
            <c:ext xmlns:c16="http://schemas.microsoft.com/office/drawing/2014/chart" uri="{C3380CC4-5D6E-409C-BE32-E72D297353CC}">
              <c16:uniqueId val="{00000004-9742-4D31-B783-4C7A9D04175D}"/>
            </c:ext>
          </c:extLst>
        </c:ser>
        <c:ser>
          <c:idx val="4"/>
          <c:order val="4"/>
          <c:tx>
            <c:strRef>
              <c:f>ForcedOR!$B$16</c:f>
              <c:strCache>
                <c:ptCount val="1"/>
                <c:pt idx="0">
                  <c:v>2016</c:v>
                </c:pt>
              </c:strCache>
            </c:strRef>
          </c:tx>
          <c:marker>
            <c:symbol val="square"/>
            <c:size val="8"/>
          </c:marker>
          <c:xVal>
            <c:numRef>
              <c:f>ForcedOR!$C$16</c:f>
              <c:numCache>
                <c:formatCode>General</c:formatCode>
                <c:ptCount val="1"/>
                <c:pt idx="0">
                  <c:v>15</c:v>
                </c:pt>
              </c:numCache>
            </c:numRef>
          </c:xVal>
          <c:yVal>
            <c:numRef>
              <c:f>ForcedOR!$D$16</c:f>
              <c:numCache>
                <c:formatCode>General</c:formatCode>
                <c:ptCount val="1"/>
                <c:pt idx="0">
                  <c:v>-1E-3</c:v>
                </c:pt>
              </c:numCache>
            </c:numRef>
          </c:yVal>
          <c:smooth val="0"/>
          <c:extLst>
            <c:ext xmlns:c16="http://schemas.microsoft.com/office/drawing/2014/chart" uri="{C3380CC4-5D6E-409C-BE32-E72D297353CC}">
              <c16:uniqueId val="{00000005-9742-4D31-B783-4C7A9D04175D}"/>
            </c:ext>
          </c:extLst>
        </c:ser>
        <c:ser>
          <c:idx val="5"/>
          <c:order val="5"/>
          <c:tx>
            <c:strRef>
              <c:f>ForcedOR!$B$17</c:f>
              <c:strCache>
                <c:ptCount val="1"/>
                <c:pt idx="0">
                  <c:v>2017</c:v>
                </c:pt>
              </c:strCache>
            </c:strRef>
          </c:tx>
          <c:marker>
            <c:symbol val="square"/>
            <c:size val="8"/>
          </c:marker>
          <c:xVal>
            <c:numRef>
              <c:f>ForcedOR!$C$17</c:f>
              <c:numCache>
                <c:formatCode>General</c:formatCode>
                <c:ptCount val="1"/>
                <c:pt idx="0">
                  <c:v>7</c:v>
                </c:pt>
              </c:numCache>
            </c:numRef>
          </c:xVal>
          <c:yVal>
            <c:numRef>
              <c:f>ForcedOR!$D$17</c:f>
              <c:numCache>
                <c:formatCode>General</c:formatCode>
                <c:ptCount val="1"/>
                <c:pt idx="0">
                  <c:v>5.0000000000000023E-4</c:v>
                </c:pt>
              </c:numCache>
            </c:numRef>
          </c:yVal>
          <c:smooth val="0"/>
          <c:extLst>
            <c:ext xmlns:c16="http://schemas.microsoft.com/office/drawing/2014/chart" uri="{C3380CC4-5D6E-409C-BE32-E72D297353CC}">
              <c16:uniqueId val="{00000006-9742-4D31-B783-4C7A9D04175D}"/>
            </c:ext>
          </c:extLst>
        </c:ser>
        <c:dLbls>
          <c:showLegendKey val="0"/>
          <c:showVal val="0"/>
          <c:showCatName val="0"/>
          <c:showSerName val="0"/>
          <c:showPercent val="0"/>
          <c:showBubbleSize val="0"/>
        </c:dLbls>
        <c:axId val="395357568"/>
        <c:axId val="219124864"/>
      </c:scatterChart>
      <c:valAx>
        <c:axId val="395357568"/>
        <c:scaling>
          <c:orientation val="minMax"/>
          <c:max val="25"/>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9124864"/>
        <c:crosses val="autoZero"/>
        <c:crossBetween val="midCat"/>
      </c:valAx>
      <c:valAx>
        <c:axId val="2191248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5357568"/>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transformer</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ForcedOR!$A$26</c:f>
              <c:strCache>
                <c:ptCount val="1"/>
                <c:pt idx="0">
                  <c:v>S Curve</c:v>
                </c:pt>
              </c:strCache>
            </c:strRef>
          </c:tx>
          <c:marker>
            <c:symbol val="none"/>
          </c:marker>
          <c:xVal>
            <c:numRef>
              <c:f>ForcedOR!$B$25:$F$25</c:f>
              <c:numCache>
                <c:formatCode>General</c:formatCode>
                <c:ptCount val="5"/>
                <c:pt idx="0">
                  <c:v>0</c:v>
                </c:pt>
                <c:pt idx="1">
                  <c:v>5</c:v>
                </c:pt>
                <c:pt idx="2">
                  <c:v>10</c:v>
                </c:pt>
                <c:pt idx="3">
                  <c:v>15</c:v>
                </c:pt>
                <c:pt idx="4">
                  <c:v>20</c:v>
                </c:pt>
              </c:numCache>
            </c:numRef>
          </c:xVal>
          <c:yVal>
            <c:numRef>
              <c:f>ForcedOR!$B$26:$F$26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544E-4920-B656-D22E894B4059}"/>
            </c:ext>
          </c:extLst>
        </c:ser>
        <c:ser>
          <c:idx val="0"/>
          <c:order val="1"/>
          <c:tx>
            <c:strRef>
              <c:f>ForcedOR!$B$33</c:f>
              <c:strCache>
                <c:ptCount val="1"/>
                <c:pt idx="0">
                  <c:v>2013</c:v>
                </c:pt>
              </c:strCache>
            </c:strRef>
          </c:tx>
          <c:dPt>
            <c:idx val="0"/>
            <c:marker>
              <c:symbol val="diamond"/>
              <c:size val="13"/>
            </c:marker>
            <c:bubble3D val="0"/>
            <c:extLst>
              <c:ext xmlns:c16="http://schemas.microsoft.com/office/drawing/2014/chart" uri="{C3380CC4-5D6E-409C-BE32-E72D297353CC}">
                <c16:uniqueId val="{00000001-544E-4920-B656-D22E894B4059}"/>
              </c:ext>
            </c:extLst>
          </c:dPt>
          <c:xVal>
            <c:numRef>
              <c:f>ForcedOR!$C$33</c:f>
              <c:numCache>
                <c:formatCode>General</c:formatCode>
                <c:ptCount val="1"/>
                <c:pt idx="0">
                  <c:v>2</c:v>
                </c:pt>
              </c:numCache>
            </c:numRef>
          </c:xVal>
          <c:yVal>
            <c:numRef>
              <c:f>ForcedOR!$D$33</c:f>
              <c:numCache>
                <c:formatCode>General</c:formatCode>
                <c:ptCount val="1"/>
                <c:pt idx="0">
                  <c:v>1E-3</c:v>
                </c:pt>
              </c:numCache>
            </c:numRef>
          </c:yVal>
          <c:smooth val="0"/>
          <c:extLst>
            <c:ext xmlns:c16="http://schemas.microsoft.com/office/drawing/2014/chart" uri="{C3380CC4-5D6E-409C-BE32-E72D297353CC}">
              <c16:uniqueId val="{00000002-544E-4920-B656-D22E894B4059}"/>
            </c:ext>
          </c:extLst>
        </c:ser>
        <c:ser>
          <c:idx val="2"/>
          <c:order val="2"/>
          <c:tx>
            <c:strRef>
              <c:f>ForcedOR!$B$34</c:f>
              <c:strCache>
                <c:ptCount val="1"/>
                <c:pt idx="0">
                  <c:v>2014</c:v>
                </c:pt>
              </c:strCache>
            </c:strRef>
          </c:tx>
          <c:marker>
            <c:symbol val="square"/>
            <c:size val="9"/>
          </c:marker>
          <c:xVal>
            <c:numRef>
              <c:f>ForcedOR!$C$34</c:f>
              <c:numCache>
                <c:formatCode>General</c:formatCode>
                <c:ptCount val="1"/>
                <c:pt idx="0">
                  <c:v>13</c:v>
                </c:pt>
              </c:numCache>
            </c:numRef>
          </c:xVal>
          <c:yVal>
            <c:numRef>
              <c:f>ForcedOR!$D$34</c:f>
              <c:numCache>
                <c:formatCode>General</c:formatCode>
                <c:ptCount val="1"/>
                <c:pt idx="0">
                  <c:v>-6.0000000000000027E-4</c:v>
                </c:pt>
              </c:numCache>
            </c:numRef>
          </c:yVal>
          <c:smooth val="0"/>
          <c:extLst>
            <c:ext xmlns:c16="http://schemas.microsoft.com/office/drawing/2014/chart" uri="{C3380CC4-5D6E-409C-BE32-E72D297353CC}">
              <c16:uniqueId val="{00000003-544E-4920-B656-D22E894B4059}"/>
            </c:ext>
          </c:extLst>
        </c:ser>
        <c:ser>
          <c:idx val="3"/>
          <c:order val="3"/>
          <c:tx>
            <c:strRef>
              <c:f>ForcedOR!$B$35</c:f>
              <c:strCache>
                <c:ptCount val="1"/>
                <c:pt idx="0">
                  <c:v>2015</c:v>
                </c:pt>
              </c:strCache>
            </c:strRef>
          </c:tx>
          <c:marker>
            <c:symbol val="square"/>
            <c:size val="9"/>
          </c:marker>
          <c:xVal>
            <c:numRef>
              <c:f>ForcedOR!$C$35</c:f>
              <c:numCache>
                <c:formatCode>General</c:formatCode>
                <c:ptCount val="1"/>
                <c:pt idx="0">
                  <c:v>11</c:v>
                </c:pt>
              </c:numCache>
            </c:numRef>
          </c:xVal>
          <c:yVal>
            <c:numRef>
              <c:f>ForcedOR!$D$35</c:f>
              <c:numCache>
                <c:formatCode>General</c:formatCode>
                <c:ptCount val="1"/>
                <c:pt idx="0">
                  <c:v>-2.0000000000000009E-4</c:v>
                </c:pt>
              </c:numCache>
            </c:numRef>
          </c:yVal>
          <c:smooth val="0"/>
          <c:extLst>
            <c:ext xmlns:c16="http://schemas.microsoft.com/office/drawing/2014/chart" uri="{C3380CC4-5D6E-409C-BE32-E72D297353CC}">
              <c16:uniqueId val="{00000004-544E-4920-B656-D22E894B4059}"/>
            </c:ext>
          </c:extLst>
        </c:ser>
        <c:ser>
          <c:idx val="4"/>
          <c:order val="4"/>
          <c:tx>
            <c:strRef>
              <c:f>ForcedOR!$B$36</c:f>
              <c:strCache>
                <c:ptCount val="1"/>
                <c:pt idx="0">
                  <c:v>2016</c:v>
                </c:pt>
              </c:strCache>
            </c:strRef>
          </c:tx>
          <c:marker>
            <c:symbol val="square"/>
            <c:size val="8"/>
          </c:marker>
          <c:xVal>
            <c:numRef>
              <c:f>ForcedOR!$C$36</c:f>
              <c:numCache>
                <c:formatCode>General</c:formatCode>
                <c:ptCount val="1"/>
                <c:pt idx="0">
                  <c:v>12</c:v>
                </c:pt>
              </c:numCache>
            </c:numRef>
          </c:xVal>
          <c:yVal>
            <c:numRef>
              <c:f>ForcedOR!$D$36</c:f>
              <c:numCache>
                <c:formatCode>General</c:formatCode>
                <c:ptCount val="1"/>
                <c:pt idx="0">
                  <c:v>-4.0000000000000018E-4</c:v>
                </c:pt>
              </c:numCache>
            </c:numRef>
          </c:yVal>
          <c:smooth val="0"/>
          <c:extLst>
            <c:ext xmlns:c16="http://schemas.microsoft.com/office/drawing/2014/chart" uri="{C3380CC4-5D6E-409C-BE32-E72D297353CC}">
              <c16:uniqueId val="{00000005-544E-4920-B656-D22E894B4059}"/>
            </c:ext>
          </c:extLst>
        </c:ser>
        <c:ser>
          <c:idx val="5"/>
          <c:order val="5"/>
          <c:tx>
            <c:strRef>
              <c:f>ForcedOR!$B$37</c:f>
              <c:strCache>
                <c:ptCount val="1"/>
                <c:pt idx="0">
                  <c:v>2017</c:v>
                </c:pt>
              </c:strCache>
            </c:strRef>
          </c:tx>
          <c:marker>
            <c:symbol val="square"/>
            <c:size val="8"/>
          </c:marker>
          <c:xVal>
            <c:numRef>
              <c:f>ForcedOR!$C$37</c:f>
              <c:numCache>
                <c:formatCode>General</c:formatCode>
                <c:ptCount val="1"/>
                <c:pt idx="0">
                  <c:v>12</c:v>
                </c:pt>
              </c:numCache>
            </c:numRef>
          </c:xVal>
          <c:yVal>
            <c:numRef>
              <c:f>ForcedOR!$D$37</c:f>
              <c:numCache>
                <c:formatCode>General</c:formatCode>
                <c:ptCount val="1"/>
                <c:pt idx="0">
                  <c:v>-4.0000000000000018E-4</c:v>
                </c:pt>
              </c:numCache>
            </c:numRef>
          </c:yVal>
          <c:smooth val="0"/>
          <c:extLst>
            <c:ext xmlns:c16="http://schemas.microsoft.com/office/drawing/2014/chart" uri="{C3380CC4-5D6E-409C-BE32-E72D297353CC}">
              <c16:uniqueId val="{00000006-544E-4920-B656-D22E894B4059}"/>
            </c:ext>
          </c:extLst>
        </c:ser>
        <c:dLbls>
          <c:showLegendKey val="0"/>
          <c:showVal val="0"/>
          <c:showCatName val="0"/>
          <c:showSerName val="0"/>
          <c:showPercent val="0"/>
          <c:showBubbleSize val="0"/>
        </c:dLbls>
        <c:axId val="220239360"/>
        <c:axId val="220240896"/>
      </c:scatterChart>
      <c:valAx>
        <c:axId val="220239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0240896"/>
        <c:crosses val="autoZero"/>
        <c:crossBetween val="midCat"/>
      </c:valAx>
      <c:valAx>
        <c:axId val="22024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023936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a:t>Forced outage rate reactive plant</a:t>
            </a:r>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ForcedOR!$A$26</c:f>
              <c:strCache>
                <c:ptCount val="1"/>
                <c:pt idx="0">
                  <c:v>S Curve</c:v>
                </c:pt>
              </c:strCache>
            </c:strRef>
          </c:tx>
          <c:marker>
            <c:symbol val="none"/>
          </c:marker>
          <c:xVal>
            <c:numRef>
              <c:f>ForcedOR!$B$45:$F$45</c:f>
              <c:numCache>
                <c:formatCode>General</c:formatCode>
                <c:ptCount val="5"/>
                <c:pt idx="0">
                  <c:v>0</c:v>
                </c:pt>
                <c:pt idx="1">
                  <c:v>0</c:v>
                </c:pt>
                <c:pt idx="2">
                  <c:v>38</c:v>
                </c:pt>
                <c:pt idx="3">
                  <c:v>76</c:v>
                </c:pt>
                <c:pt idx="4">
                  <c:v>120</c:v>
                </c:pt>
              </c:numCache>
            </c:numRef>
          </c:xVal>
          <c:yVal>
            <c:numRef>
              <c:f>ForcedOR!$B$46:$F$46</c:f>
              <c:numCache>
                <c:formatCode>General</c:formatCode>
                <c:ptCount val="5"/>
                <c:pt idx="0">
                  <c:v>5.0000000000000001E-4</c:v>
                </c:pt>
                <c:pt idx="1">
                  <c:v>5.0000000000000001E-4</c:v>
                </c:pt>
                <c:pt idx="2">
                  <c:v>0</c:v>
                </c:pt>
                <c:pt idx="3">
                  <c:v>-5.0000000000000001E-4</c:v>
                </c:pt>
                <c:pt idx="4">
                  <c:v>-5.0000000000000001E-4</c:v>
                </c:pt>
              </c:numCache>
            </c:numRef>
          </c:yVal>
          <c:smooth val="0"/>
          <c:extLst>
            <c:ext xmlns:c16="http://schemas.microsoft.com/office/drawing/2014/chart" uri="{C3380CC4-5D6E-409C-BE32-E72D297353CC}">
              <c16:uniqueId val="{00000000-78A0-4874-8F9A-9DC1B39A0CEA}"/>
            </c:ext>
          </c:extLst>
        </c:ser>
        <c:ser>
          <c:idx val="0"/>
          <c:order val="1"/>
          <c:tx>
            <c:strRef>
              <c:f>ForcedOR!$B$53</c:f>
              <c:strCache>
                <c:ptCount val="1"/>
                <c:pt idx="0">
                  <c:v>2013</c:v>
                </c:pt>
              </c:strCache>
            </c:strRef>
          </c:tx>
          <c:dPt>
            <c:idx val="0"/>
            <c:marker>
              <c:symbol val="diamond"/>
              <c:size val="13"/>
            </c:marker>
            <c:bubble3D val="0"/>
            <c:extLst>
              <c:ext xmlns:c16="http://schemas.microsoft.com/office/drawing/2014/chart" uri="{C3380CC4-5D6E-409C-BE32-E72D297353CC}">
                <c16:uniqueId val="{00000001-78A0-4874-8F9A-9DC1B39A0CEA}"/>
              </c:ext>
            </c:extLst>
          </c:dPt>
          <c:xVal>
            <c:numRef>
              <c:f>ForcedOR!$C$53</c:f>
              <c:numCache>
                <c:formatCode>General</c:formatCode>
                <c:ptCount val="1"/>
                <c:pt idx="0">
                  <c:v>33</c:v>
                </c:pt>
              </c:numCache>
            </c:numRef>
          </c:xVal>
          <c:yVal>
            <c:numRef>
              <c:f>ForcedOR!$D$53</c:f>
              <c:numCache>
                <c:formatCode>General</c:formatCode>
                <c:ptCount val="1"/>
                <c:pt idx="0">
                  <c:v>6.5789473684210579E-5</c:v>
                </c:pt>
              </c:numCache>
            </c:numRef>
          </c:yVal>
          <c:smooth val="0"/>
          <c:extLst>
            <c:ext xmlns:c16="http://schemas.microsoft.com/office/drawing/2014/chart" uri="{C3380CC4-5D6E-409C-BE32-E72D297353CC}">
              <c16:uniqueId val="{00000002-78A0-4874-8F9A-9DC1B39A0CEA}"/>
            </c:ext>
          </c:extLst>
        </c:ser>
        <c:ser>
          <c:idx val="2"/>
          <c:order val="2"/>
          <c:tx>
            <c:strRef>
              <c:f>ForcedOR!$B$54</c:f>
              <c:strCache>
                <c:ptCount val="1"/>
                <c:pt idx="0">
                  <c:v>2014</c:v>
                </c:pt>
              </c:strCache>
            </c:strRef>
          </c:tx>
          <c:marker>
            <c:symbol val="square"/>
            <c:size val="9"/>
          </c:marker>
          <c:xVal>
            <c:numRef>
              <c:f>ForcedOR!$C$54</c:f>
              <c:numCache>
                <c:formatCode>General</c:formatCode>
                <c:ptCount val="1"/>
                <c:pt idx="0">
                  <c:v>50</c:v>
                </c:pt>
              </c:numCache>
            </c:numRef>
          </c:xVal>
          <c:yVal>
            <c:numRef>
              <c:f>ForcedOR!$D$54</c:f>
              <c:numCache>
                <c:formatCode>General</c:formatCode>
                <c:ptCount val="1"/>
                <c:pt idx="0">
                  <c:v>-1.5789473684210524E-4</c:v>
                </c:pt>
              </c:numCache>
            </c:numRef>
          </c:yVal>
          <c:smooth val="0"/>
          <c:extLst>
            <c:ext xmlns:c16="http://schemas.microsoft.com/office/drawing/2014/chart" uri="{C3380CC4-5D6E-409C-BE32-E72D297353CC}">
              <c16:uniqueId val="{00000003-78A0-4874-8F9A-9DC1B39A0CEA}"/>
            </c:ext>
          </c:extLst>
        </c:ser>
        <c:ser>
          <c:idx val="3"/>
          <c:order val="3"/>
          <c:tx>
            <c:strRef>
              <c:f>ForcedOR!$B$55</c:f>
              <c:strCache>
                <c:ptCount val="1"/>
                <c:pt idx="0">
                  <c:v>2015</c:v>
                </c:pt>
              </c:strCache>
            </c:strRef>
          </c:tx>
          <c:marker>
            <c:symbol val="square"/>
            <c:size val="9"/>
          </c:marker>
          <c:xVal>
            <c:numRef>
              <c:f>ForcedOR!$C$55</c:f>
              <c:numCache>
                <c:formatCode>General</c:formatCode>
                <c:ptCount val="1"/>
                <c:pt idx="0">
                  <c:v>100</c:v>
                </c:pt>
              </c:numCache>
            </c:numRef>
          </c:xVal>
          <c:yVal>
            <c:numRef>
              <c:f>ForcedOR!$D$55</c:f>
              <c:numCache>
                <c:formatCode>General</c:formatCode>
                <c:ptCount val="1"/>
                <c:pt idx="0">
                  <c:v>-5.0000000000000001E-4</c:v>
                </c:pt>
              </c:numCache>
            </c:numRef>
          </c:yVal>
          <c:smooth val="0"/>
          <c:extLst>
            <c:ext xmlns:c16="http://schemas.microsoft.com/office/drawing/2014/chart" uri="{C3380CC4-5D6E-409C-BE32-E72D297353CC}">
              <c16:uniqueId val="{00000004-78A0-4874-8F9A-9DC1B39A0CEA}"/>
            </c:ext>
          </c:extLst>
        </c:ser>
        <c:ser>
          <c:idx val="4"/>
          <c:order val="4"/>
          <c:tx>
            <c:strRef>
              <c:f>ForcedOR!$B$56</c:f>
              <c:strCache>
                <c:ptCount val="1"/>
                <c:pt idx="0">
                  <c:v>2016</c:v>
                </c:pt>
              </c:strCache>
            </c:strRef>
          </c:tx>
          <c:marker>
            <c:symbol val="square"/>
            <c:size val="8"/>
          </c:marker>
          <c:xVal>
            <c:numRef>
              <c:f>ForcedOR!$C$56</c:f>
              <c:numCache>
                <c:formatCode>General</c:formatCode>
                <c:ptCount val="1"/>
                <c:pt idx="0">
                  <c:v>0</c:v>
                </c:pt>
              </c:numCache>
            </c:numRef>
          </c:xVal>
          <c:yVal>
            <c:numRef>
              <c:f>ForcedOR!$D$56</c:f>
              <c:numCache>
                <c:formatCode>General</c:formatCode>
                <c:ptCount val="1"/>
                <c:pt idx="0">
                  <c:v>5.0000000000000001E-4</c:v>
                </c:pt>
              </c:numCache>
            </c:numRef>
          </c:yVal>
          <c:smooth val="0"/>
          <c:extLst>
            <c:ext xmlns:c16="http://schemas.microsoft.com/office/drawing/2014/chart" uri="{C3380CC4-5D6E-409C-BE32-E72D297353CC}">
              <c16:uniqueId val="{00000005-78A0-4874-8F9A-9DC1B39A0CEA}"/>
            </c:ext>
          </c:extLst>
        </c:ser>
        <c:ser>
          <c:idx val="5"/>
          <c:order val="5"/>
          <c:tx>
            <c:strRef>
              <c:f>ForcedOR!$B$57</c:f>
              <c:strCache>
                <c:ptCount val="1"/>
                <c:pt idx="0">
                  <c:v>2017</c:v>
                </c:pt>
              </c:strCache>
            </c:strRef>
          </c:tx>
          <c:marker>
            <c:symbol val="square"/>
            <c:size val="8"/>
          </c:marker>
          <c:xVal>
            <c:numRef>
              <c:f>ForcedOR!$C$57</c:f>
              <c:numCache>
                <c:formatCode>General</c:formatCode>
                <c:ptCount val="1"/>
                <c:pt idx="0">
                  <c:v>8</c:v>
                </c:pt>
              </c:numCache>
            </c:numRef>
          </c:xVal>
          <c:yVal>
            <c:numRef>
              <c:f>ForcedOR!$D$57</c:f>
              <c:numCache>
                <c:formatCode>General</c:formatCode>
                <c:ptCount val="1"/>
                <c:pt idx="0">
                  <c:v>3.9473684210526315E-4</c:v>
                </c:pt>
              </c:numCache>
            </c:numRef>
          </c:yVal>
          <c:smooth val="0"/>
          <c:extLst>
            <c:ext xmlns:c16="http://schemas.microsoft.com/office/drawing/2014/chart" uri="{C3380CC4-5D6E-409C-BE32-E72D297353CC}">
              <c16:uniqueId val="{00000006-78A0-4874-8F9A-9DC1B39A0CEA}"/>
            </c:ext>
          </c:extLst>
        </c:ser>
        <c:dLbls>
          <c:showLegendKey val="0"/>
          <c:showVal val="0"/>
          <c:showCatName val="0"/>
          <c:showSerName val="0"/>
          <c:showPercent val="0"/>
          <c:showBubbleSize val="0"/>
        </c:dLbls>
        <c:axId val="221146496"/>
        <c:axId val="221164672"/>
      </c:scatterChart>
      <c:valAx>
        <c:axId val="221146496"/>
        <c:scaling>
          <c:orientation val="minMax"/>
          <c:max val="120"/>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164672"/>
        <c:crosses val="autoZero"/>
        <c:crossBetween val="midCat"/>
      </c:valAx>
      <c:valAx>
        <c:axId val="221164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14649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Failure of protection system</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POEquipment!$A$6</c:f>
              <c:strCache>
                <c:ptCount val="1"/>
                <c:pt idx="0">
                  <c:v>S Curve</c:v>
                </c:pt>
              </c:strCache>
            </c:strRef>
          </c:tx>
          <c:marker>
            <c:symbol val="none"/>
          </c:marker>
          <c:xVal>
            <c:numRef>
              <c:f>POEquipment!$B$5:$F$5</c:f>
              <c:numCache>
                <c:formatCode>General</c:formatCode>
                <c:ptCount val="5"/>
                <c:pt idx="0">
                  <c:v>0</c:v>
                </c:pt>
                <c:pt idx="1">
                  <c:v>2</c:v>
                </c:pt>
                <c:pt idx="2">
                  <c:v>5</c:v>
                </c:pt>
                <c:pt idx="3">
                  <c:v>8</c:v>
                </c:pt>
                <c:pt idx="4">
                  <c:v>14</c:v>
                </c:pt>
              </c:numCache>
            </c:numRef>
          </c:xVal>
          <c:yVal>
            <c:numRef>
              <c:f>POEquipment!$B$6:$F$6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6A3F-4858-A6F0-829DAD8131B7}"/>
            </c:ext>
          </c:extLst>
        </c:ser>
        <c:ser>
          <c:idx val="0"/>
          <c:order val="1"/>
          <c:tx>
            <c:strRef>
              <c:f>POEquipment!$B$13</c:f>
              <c:strCache>
                <c:ptCount val="1"/>
                <c:pt idx="0">
                  <c:v>2013</c:v>
                </c:pt>
              </c:strCache>
            </c:strRef>
          </c:tx>
          <c:dPt>
            <c:idx val="0"/>
            <c:marker>
              <c:symbol val="diamond"/>
              <c:size val="13"/>
            </c:marker>
            <c:bubble3D val="0"/>
            <c:extLst>
              <c:ext xmlns:c16="http://schemas.microsoft.com/office/drawing/2014/chart" uri="{C3380CC4-5D6E-409C-BE32-E72D297353CC}">
                <c16:uniqueId val="{00000001-6A3F-4858-A6F0-829DAD8131B7}"/>
              </c:ext>
            </c:extLst>
          </c:dPt>
          <c:xVal>
            <c:numRef>
              <c:f>POEquipment!$C$13</c:f>
              <c:numCache>
                <c:formatCode>General</c:formatCode>
                <c:ptCount val="1"/>
                <c:pt idx="0">
                  <c:v>10</c:v>
                </c:pt>
              </c:numCache>
            </c:numRef>
          </c:xVal>
          <c:yVal>
            <c:numRef>
              <c:f>POEquipment!$D$13</c:f>
              <c:numCache>
                <c:formatCode>General</c:formatCode>
                <c:ptCount val="1"/>
                <c:pt idx="0">
                  <c:v>-1E-3</c:v>
                </c:pt>
              </c:numCache>
            </c:numRef>
          </c:yVal>
          <c:smooth val="0"/>
          <c:extLst>
            <c:ext xmlns:c16="http://schemas.microsoft.com/office/drawing/2014/chart" uri="{C3380CC4-5D6E-409C-BE32-E72D297353CC}">
              <c16:uniqueId val="{00000002-6A3F-4858-A6F0-829DAD8131B7}"/>
            </c:ext>
          </c:extLst>
        </c:ser>
        <c:ser>
          <c:idx val="2"/>
          <c:order val="2"/>
          <c:tx>
            <c:strRef>
              <c:f>POEquipment!$B$14</c:f>
              <c:strCache>
                <c:ptCount val="1"/>
                <c:pt idx="0">
                  <c:v>2014</c:v>
                </c:pt>
              </c:strCache>
            </c:strRef>
          </c:tx>
          <c:marker>
            <c:symbol val="square"/>
            <c:size val="9"/>
          </c:marker>
          <c:xVal>
            <c:numRef>
              <c:f>POEquipment!$C$14</c:f>
              <c:numCache>
                <c:formatCode>General</c:formatCode>
                <c:ptCount val="1"/>
                <c:pt idx="0">
                  <c:v>6</c:v>
                </c:pt>
              </c:numCache>
            </c:numRef>
          </c:xVal>
          <c:yVal>
            <c:numRef>
              <c:f>POEquipment!$D$14</c:f>
              <c:numCache>
                <c:formatCode>General</c:formatCode>
                <c:ptCount val="1"/>
                <c:pt idx="0">
                  <c:v>-3.3333333333333348E-4</c:v>
                </c:pt>
              </c:numCache>
            </c:numRef>
          </c:yVal>
          <c:smooth val="0"/>
          <c:extLst>
            <c:ext xmlns:c16="http://schemas.microsoft.com/office/drawing/2014/chart" uri="{C3380CC4-5D6E-409C-BE32-E72D297353CC}">
              <c16:uniqueId val="{00000003-6A3F-4858-A6F0-829DAD8131B7}"/>
            </c:ext>
          </c:extLst>
        </c:ser>
        <c:ser>
          <c:idx val="3"/>
          <c:order val="3"/>
          <c:tx>
            <c:strRef>
              <c:f>POEquipment!$B$15</c:f>
              <c:strCache>
                <c:ptCount val="1"/>
                <c:pt idx="0">
                  <c:v>2015</c:v>
                </c:pt>
              </c:strCache>
            </c:strRef>
          </c:tx>
          <c:marker>
            <c:symbol val="square"/>
            <c:size val="9"/>
          </c:marker>
          <c:xVal>
            <c:numRef>
              <c:f>POEquipment!$C$15</c:f>
              <c:numCache>
                <c:formatCode>General</c:formatCode>
                <c:ptCount val="1"/>
                <c:pt idx="0">
                  <c:v>2</c:v>
                </c:pt>
              </c:numCache>
            </c:numRef>
          </c:xVal>
          <c:yVal>
            <c:numRef>
              <c:f>POEquipment!$D$15</c:f>
              <c:numCache>
                <c:formatCode>General</c:formatCode>
                <c:ptCount val="1"/>
                <c:pt idx="0">
                  <c:v>1E-3</c:v>
                </c:pt>
              </c:numCache>
            </c:numRef>
          </c:yVal>
          <c:smooth val="0"/>
          <c:extLst>
            <c:ext xmlns:c16="http://schemas.microsoft.com/office/drawing/2014/chart" uri="{C3380CC4-5D6E-409C-BE32-E72D297353CC}">
              <c16:uniqueId val="{00000004-6A3F-4858-A6F0-829DAD8131B7}"/>
            </c:ext>
          </c:extLst>
        </c:ser>
        <c:ser>
          <c:idx val="4"/>
          <c:order val="4"/>
          <c:tx>
            <c:strRef>
              <c:f>POEquipment!$B$16</c:f>
              <c:strCache>
                <c:ptCount val="1"/>
                <c:pt idx="0">
                  <c:v>2016</c:v>
                </c:pt>
              </c:strCache>
            </c:strRef>
          </c:tx>
          <c:marker>
            <c:symbol val="square"/>
            <c:size val="8"/>
          </c:marker>
          <c:xVal>
            <c:numRef>
              <c:f>POEquipment!$C$16</c:f>
              <c:numCache>
                <c:formatCode>General</c:formatCode>
                <c:ptCount val="1"/>
                <c:pt idx="0">
                  <c:v>4</c:v>
                </c:pt>
              </c:numCache>
            </c:numRef>
          </c:xVal>
          <c:yVal>
            <c:numRef>
              <c:f>POEquipment!$D$16</c:f>
              <c:numCache>
                <c:formatCode>General</c:formatCode>
                <c:ptCount val="1"/>
                <c:pt idx="0">
                  <c:v>3.3333333333333327E-4</c:v>
                </c:pt>
              </c:numCache>
            </c:numRef>
          </c:yVal>
          <c:smooth val="0"/>
          <c:extLst>
            <c:ext xmlns:c16="http://schemas.microsoft.com/office/drawing/2014/chart" uri="{C3380CC4-5D6E-409C-BE32-E72D297353CC}">
              <c16:uniqueId val="{00000005-6A3F-4858-A6F0-829DAD8131B7}"/>
            </c:ext>
          </c:extLst>
        </c:ser>
        <c:ser>
          <c:idx val="5"/>
          <c:order val="5"/>
          <c:tx>
            <c:strRef>
              <c:f>POEquipment!$B$17</c:f>
              <c:strCache>
                <c:ptCount val="1"/>
                <c:pt idx="0">
                  <c:v>2017</c:v>
                </c:pt>
              </c:strCache>
            </c:strRef>
          </c:tx>
          <c:marker>
            <c:symbol val="square"/>
            <c:size val="8"/>
          </c:marker>
          <c:xVal>
            <c:numRef>
              <c:f>POEquipment!$C$17</c:f>
              <c:numCache>
                <c:formatCode>General</c:formatCode>
                <c:ptCount val="1"/>
                <c:pt idx="0">
                  <c:v>2</c:v>
                </c:pt>
              </c:numCache>
            </c:numRef>
          </c:xVal>
          <c:yVal>
            <c:numRef>
              <c:f>POEquipment!$D$17</c:f>
              <c:numCache>
                <c:formatCode>General</c:formatCode>
                <c:ptCount val="1"/>
                <c:pt idx="0">
                  <c:v>1E-3</c:v>
                </c:pt>
              </c:numCache>
            </c:numRef>
          </c:yVal>
          <c:smooth val="0"/>
          <c:extLst>
            <c:ext xmlns:c16="http://schemas.microsoft.com/office/drawing/2014/chart" uri="{C3380CC4-5D6E-409C-BE32-E72D297353CC}">
              <c16:uniqueId val="{00000006-6A3F-4858-A6F0-829DAD8131B7}"/>
            </c:ext>
          </c:extLst>
        </c:ser>
        <c:dLbls>
          <c:showLegendKey val="0"/>
          <c:showVal val="0"/>
          <c:showCatName val="0"/>
          <c:showSerName val="0"/>
          <c:showPercent val="0"/>
          <c:showBubbleSize val="0"/>
        </c:dLbls>
        <c:axId val="221186304"/>
        <c:axId val="221188096"/>
      </c:scatterChart>
      <c:valAx>
        <c:axId val="221186304"/>
        <c:scaling>
          <c:orientation val="minMax"/>
          <c:max val="14"/>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188096"/>
        <c:crosses val="autoZero"/>
        <c:crossBetween val="midCat"/>
      </c:valAx>
      <c:valAx>
        <c:axId val="221188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18630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Material failure of SCADA</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POEquipment!$A$26</c:f>
              <c:strCache>
                <c:ptCount val="1"/>
                <c:pt idx="0">
                  <c:v>S Curve</c:v>
                </c:pt>
              </c:strCache>
            </c:strRef>
          </c:tx>
          <c:marker>
            <c:symbol val="none"/>
          </c:marker>
          <c:xVal>
            <c:numRef>
              <c:f>POEquipment!$B$25:$F$25</c:f>
              <c:numCache>
                <c:formatCode>General</c:formatCode>
                <c:ptCount val="5"/>
                <c:pt idx="0">
                  <c:v>0</c:v>
                </c:pt>
                <c:pt idx="1">
                  <c:v>2</c:v>
                </c:pt>
                <c:pt idx="2">
                  <c:v>3</c:v>
                </c:pt>
                <c:pt idx="3">
                  <c:v>4</c:v>
                </c:pt>
                <c:pt idx="4">
                  <c:v>6</c:v>
                </c:pt>
              </c:numCache>
            </c:numRef>
          </c:xVal>
          <c:yVal>
            <c:numRef>
              <c:f>POEquipment!$B$26:$F$26</c:f>
              <c:numCache>
                <c:formatCode>General</c:formatCode>
                <c:ptCount val="5"/>
                <c:pt idx="0">
                  <c:v>1E-3</c:v>
                </c:pt>
                <c:pt idx="1">
                  <c:v>1E-3</c:v>
                </c:pt>
                <c:pt idx="2">
                  <c:v>0</c:v>
                </c:pt>
                <c:pt idx="3">
                  <c:v>-1E-3</c:v>
                </c:pt>
                <c:pt idx="4">
                  <c:v>-1E-3</c:v>
                </c:pt>
              </c:numCache>
            </c:numRef>
          </c:yVal>
          <c:smooth val="0"/>
          <c:extLst>
            <c:ext xmlns:c16="http://schemas.microsoft.com/office/drawing/2014/chart" uri="{C3380CC4-5D6E-409C-BE32-E72D297353CC}">
              <c16:uniqueId val="{00000000-C195-4551-AEA7-6F7223C9C2E7}"/>
            </c:ext>
          </c:extLst>
        </c:ser>
        <c:ser>
          <c:idx val="0"/>
          <c:order val="1"/>
          <c:tx>
            <c:strRef>
              <c:f>POEquipment!$B$33</c:f>
              <c:strCache>
                <c:ptCount val="1"/>
                <c:pt idx="0">
                  <c:v>2013</c:v>
                </c:pt>
              </c:strCache>
            </c:strRef>
          </c:tx>
          <c:dPt>
            <c:idx val="0"/>
            <c:marker>
              <c:symbol val="diamond"/>
              <c:size val="13"/>
            </c:marker>
            <c:bubble3D val="0"/>
            <c:extLst>
              <c:ext xmlns:c16="http://schemas.microsoft.com/office/drawing/2014/chart" uri="{C3380CC4-5D6E-409C-BE32-E72D297353CC}">
                <c16:uniqueId val="{00000001-C195-4551-AEA7-6F7223C9C2E7}"/>
              </c:ext>
            </c:extLst>
          </c:dPt>
          <c:xVal>
            <c:numRef>
              <c:f>POEquipment!$C$33</c:f>
              <c:numCache>
                <c:formatCode>General</c:formatCode>
                <c:ptCount val="1"/>
                <c:pt idx="0">
                  <c:v>2</c:v>
                </c:pt>
              </c:numCache>
            </c:numRef>
          </c:xVal>
          <c:yVal>
            <c:numRef>
              <c:f>POEquipment!$D$33</c:f>
              <c:numCache>
                <c:formatCode>General</c:formatCode>
                <c:ptCount val="1"/>
                <c:pt idx="0">
                  <c:v>1E-3</c:v>
                </c:pt>
              </c:numCache>
            </c:numRef>
          </c:yVal>
          <c:smooth val="0"/>
          <c:extLst>
            <c:ext xmlns:c16="http://schemas.microsoft.com/office/drawing/2014/chart" uri="{C3380CC4-5D6E-409C-BE32-E72D297353CC}">
              <c16:uniqueId val="{00000002-C195-4551-AEA7-6F7223C9C2E7}"/>
            </c:ext>
          </c:extLst>
        </c:ser>
        <c:ser>
          <c:idx val="2"/>
          <c:order val="2"/>
          <c:tx>
            <c:strRef>
              <c:f>POEquipment!$B$34</c:f>
              <c:strCache>
                <c:ptCount val="1"/>
                <c:pt idx="0">
                  <c:v>2014</c:v>
                </c:pt>
              </c:strCache>
            </c:strRef>
          </c:tx>
          <c:marker>
            <c:symbol val="square"/>
            <c:size val="9"/>
          </c:marker>
          <c:xVal>
            <c:numRef>
              <c:f>POEquipment!$C$34</c:f>
              <c:numCache>
                <c:formatCode>General</c:formatCode>
                <c:ptCount val="1"/>
                <c:pt idx="0">
                  <c:v>2</c:v>
                </c:pt>
              </c:numCache>
            </c:numRef>
          </c:xVal>
          <c:yVal>
            <c:numRef>
              <c:f>POEquipment!$D$34</c:f>
              <c:numCache>
                <c:formatCode>General</c:formatCode>
                <c:ptCount val="1"/>
                <c:pt idx="0">
                  <c:v>1E-3</c:v>
                </c:pt>
              </c:numCache>
            </c:numRef>
          </c:yVal>
          <c:smooth val="0"/>
          <c:extLst>
            <c:ext xmlns:c16="http://schemas.microsoft.com/office/drawing/2014/chart" uri="{C3380CC4-5D6E-409C-BE32-E72D297353CC}">
              <c16:uniqueId val="{00000003-C195-4551-AEA7-6F7223C9C2E7}"/>
            </c:ext>
          </c:extLst>
        </c:ser>
        <c:ser>
          <c:idx val="3"/>
          <c:order val="3"/>
          <c:tx>
            <c:strRef>
              <c:f>POEquipment!$B$35</c:f>
              <c:strCache>
                <c:ptCount val="1"/>
                <c:pt idx="0">
                  <c:v>2015</c:v>
                </c:pt>
              </c:strCache>
            </c:strRef>
          </c:tx>
          <c:marker>
            <c:symbol val="square"/>
            <c:size val="9"/>
          </c:marker>
          <c:xVal>
            <c:numRef>
              <c:f>POEquipment!$C$35</c:f>
              <c:numCache>
                <c:formatCode>General</c:formatCode>
                <c:ptCount val="1"/>
                <c:pt idx="0">
                  <c:v>2</c:v>
                </c:pt>
              </c:numCache>
            </c:numRef>
          </c:xVal>
          <c:yVal>
            <c:numRef>
              <c:f>POEquipment!$D$35</c:f>
              <c:numCache>
                <c:formatCode>General</c:formatCode>
                <c:ptCount val="1"/>
                <c:pt idx="0">
                  <c:v>1E-3</c:v>
                </c:pt>
              </c:numCache>
            </c:numRef>
          </c:yVal>
          <c:smooth val="0"/>
          <c:extLst>
            <c:ext xmlns:c16="http://schemas.microsoft.com/office/drawing/2014/chart" uri="{C3380CC4-5D6E-409C-BE32-E72D297353CC}">
              <c16:uniqueId val="{00000004-C195-4551-AEA7-6F7223C9C2E7}"/>
            </c:ext>
          </c:extLst>
        </c:ser>
        <c:ser>
          <c:idx val="4"/>
          <c:order val="4"/>
          <c:tx>
            <c:strRef>
              <c:f>POEquipment!$B$36</c:f>
              <c:strCache>
                <c:ptCount val="1"/>
                <c:pt idx="0">
                  <c:v>2016</c:v>
                </c:pt>
              </c:strCache>
            </c:strRef>
          </c:tx>
          <c:marker>
            <c:symbol val="square"/>
            <c:size val="8"/>
          </c:marker>
          <c:xVal>
            <c:numRef>
              <c:f>POEquipment!$C$36</c:f>
              <c:numCache>
                <c:formatCode>General</c:formatCode>
                <c:ptCount val="1"/>
                <c:pt idx="0">
                  <c:v>3</c:v>
                </c:pt>
              </c:numCache>
            </c:numRef>
          </c:xVal>
          <c:yVal>
            <c:numRef>
              <c:f>POEquipment!$D$36</c:f>
              <c:numCache>
                <c:formatCode>General</c:formatCode>
                <c:ptCount val="1"/>
                <c:pt idx="0">
                  <c:v>0</c:v>
                </c:pt>
              </c:numCache>
            </c:numRef>
          </c:yVal>
          <c:smooth val="0"/>
          <c:extLst>
            <c:ext xmlns:c16="http://schemas.microsoft.com/office/drawing/2014/chart" uri="{C3380CC4-5D6E-409C-BE32-E72D297353CC}">
              <c16:uniqueId val="{00000005-C195-4551-AEA7-6F7223C9C2E7}"/>
            </c:ext>
          </c:extLst>
        </c:ser>
        <c:ser>
          <c:idx val="5"/>
          <c:order val="5"/>
          <c:tx>
            <c:strRef>
              <c:f>POEquipment!$B$37</c:f>
              <c:strCache>
                <c:ptCount val="1"/>
                <c:pt idx="0">
                  <c:v>2017</c:v>
                </c:pt>
              </c:strCache>
            </c:strRef>
          </c:tx>
          <c:marker>
            <c:symbol val="square"/>
            <c:size val="8"/>
          </c:marker>
          <c:xVal>
            <c:numRef>
              <c:f>POEquipment!$C$37</c:f>
              <c:numCache>
                <c:formatCode>General</c:formatCode>
                <c:ptCount val="1"/>
                <c:pt idx="0">
                  <c:v>5</c:v>
                </c:pt>
              </c:numCache>
            </c:numRef>
          </c:xVal>
          <c:yVal>
            <c:numRef>
              <c:f>POEquipment!$D$37</c:f>
              <c:numCache>
                <c:formatCode>General</c:formatCode>
                <c:ptCount val="1"/>
                <c:pt idx="0">
                  <c:v>-1E-3</c:v>
                </c:pt>
              </c:numCache>
            </c:numRef>
          </c:yVal>
          <c:smooth val="0"/>
          <c:extLst>
            <c:ext xmlns:c16="http://schemas.microsoft.com/office/drawing/2014/chart" uri="{C3380CC4-5D6E-409C-BE32-E72D297353CC}">
              <c16:uniqueId val="{00000006-C195-4551-AEA7-6F7223C9C2E7}"/>
            </c:ext>
          </c:extLst>
        </c:ser>
        <c:dLbls>
          <c:showLegendKey val="0"/>
          <c:showVal val="0"/>
          <c:showCatName val="0"/>
          <c:showSerName val="0"/>
          <c:showPercent val="0"/>
          <c:showBubbleSize val="0"/>
        </c:dLbls>
        <c:axId val="221241728"/>
        <c:axId val="221243264"/>
      </c:scatterChart>
      <c:valAx>
        <c:axId val="221241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243264"/>
        <c:crosses val="autoZero"/>
        <c:crossBetween val="midCat"/>
      </c:valAx>
      <c:valAx>
        <c:axId val="2212432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241728"/>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AU" sz="1200" b="1" i="0" u="none" strike="noStrike" baseline="0">
                <a:effectLst/>
              </a:rPr>
              <a:t>Incorrect operational isolation</a:t>
            </a:r>
            <a:r>
              <a:rPr lang="en-AU" sz="1200" b="1" i="0" u="none" strike="noStrike" baseline="0"/>
              <a:t> </a:t>
            </a:r>
            <a:endParaRPr lang="en-AU"/>
          </a:p>
        </c:rich>
      </c:tx>
      <c:overlay val="1"/>
    </c:title>
    <c:autoTitleDeleted val="0"/>
    <c:plotArea>
      <c:layout>
        <c:manualLayout>
          <c:layoutTarget val="inner"/>
          <c:xMode val="edge"/>
          <c:yMode val="edge"/>
          <c:x val="0.12682708779049678"/>
          <c:y val="0.15954395174287425"/>
          <c:w val="0.69540425093922087"/>
          <c:h val="0.78851443569553803"/>
        </c:manualLayout>
      </c:layout>
      <c:scatterChart>
        <c:scatterStyle val="lineMarker"/>
        <c:varyColors val="0"/>
        <c:ser>
          <c:idx val="1"/>
          <c:order val="0"/>
          <c:tx>
            <c:strRef>
              <c:f>POEquipment!$A$26</c:f>
              <c:strCache>
                <c:ptCount val="1"/>
                <c:pt idx="0">
                  <c:v>S Curve</c:v>
                </c:pt>
              </c:strCache>
            </c:strRef>
          </c:tx>
          <c:marker>
            <c:symbol val="none"/>
          </c:marker>
          <c:xVal>
            <c:numRef>
              <c:f>POEquipment!$B$45:$F$45</c:f>
              <c:numCache>
                <c:formatCode>General</c:formatCode>
                <c:ptCount val="5"/>
                <c:pt idx="0">
                  <c:v>0</c:v>
                </c:pt>
                <c:pt idx="1">
                  <c:v>4</c:v>
                </c:pt>
                <c:pt idx="2">
                  <c:v>8</c:v>
                </c:pt>
                <c:pt idx="3">
                  <c:v>12</c:v>
                </c:pt>
                <c:pt idx="4">
                  <c:v>14</c:v>
                </c:pt>
              </c:numCache>
            </c:numRef>
          </c:xVal>
          <c:yVal>
            <c:numRef>
              <c:f>POEquipment!$B$46:$F$46</c:f>
              <c:numCache>
                <c:formatCode>General</c:formatCode>
                <c:ptCount val="5"/>
                <c:pt idx="0">
                  <c:v>5.0000000000000001E-4</c:v>
                </c:pt>
                <c:pt idx="1">
                  <c:v>5.0000000000000001E-4</c:v>
                </c:pt>
                <c:pt idx="2">
                  <c:v>0</c:v>
                </c:pt>
                <c:pt idx="3">
                  <c:v>-5.0000000000000001E-4</c:v>
                </c:pt>
                <c:pt idx="4">
                  <c:v>-5.0000000000000001E-4</c:v>
                </c:pt>
              </c:numCache>
            </c:numRef>
          </c:yVal>
          <c:smooth val="0"/>
          <c:extLst>
            <c:ext xmlns:c16="http://schemas.microsoft.com/office/drawing/2014/chart" uri="{C3380CC4-5D6E-409C-BE32-E72D297353CC}">
              <c16:uniqueId val="{00000000-5C79-410D-86DC-25C30CC86163}"/>
            </c:ext>
          </c:extLst>
        </c:ser>
        <c:ser>
          <c:idx val="0"/>
          <c:order val="1"/>
          <c:tx>
            <c:strRef>
              <c:f>POEquipment!$B$53</c:f>
              <c:strCache>
                <c:ptCount val="1"/>
                <c:pt idx="0">
                  <c:v>2013</c:v>
                </c:pt>
              </c:strCache>
            </c:strRef>
          </c:tx>
          <c:dPt>
            <c:idx val="0"/>
            <c:marker>
              <c:symbol val="diamond"/>
              <c:size val="13"/>
            </c:marker>
            <c:bubble3D val="0"/>
            <c:extLst>
              <c:ext xmlns:c16="http://schemas.microsoft.com/office/drawing/2014/chart" uri="{C3380CC4-5D6E-409C-BE32-E72D297353CC}">
                <c16:uniqueId val="{00000001-5C79-410D-86DC-25C30CC86163}"/>
              </c:ext>
            </c:extLst>
          </c:dPt>
          <c:xVal>
            <c:numRef>
              <c:f>POEquipment!$C$53</c:f>
              <c:numCache>
                <c:formatCode>General</c:formatCode>
                <c:ptCount val="1"/>
                <c:pt idx="0">
                  <c:v>13</c:v>
                </c:pt>
              </c:numCache>
            </c:numRef>
          </c:xVal>
          <c:yVal>
            <c:numRef>
              <c:f>POEquipment!$D$53</c:f>
              <c:numCache>
                <c:formatCode>General</c:formatCode>
                <c:ptCount val="1"/>
                <c:pt idx="0">
                  <c:v>-5.0000000000000001E-4</c:v>
                </c:pt>
              </c:numCache>
            </c:numRef>
          </c:yVal>
          <c:smooth val="0"/>
          <c:extLst>
            <c:ext xmlns:c16="http://schemas.microsoft.com/office/drawing/2014/chart" uri="{C3380CC4-5D6E-409C-BE32-E72D297353CC}">
              <c16:uniqueId val="{00000002-5C79-410D-86DC-25C30CC86163}"/>
            </c:ext>
          </c:extLst>
        </c:ser>
        <c:ser>
          <c:idx val="2"/>
          <c:order val="2"/>
          <c:tx>
            <c:strRef>
              <c:f>POEquipment!$B$54</c:f>
              <c:strCache>
                <c:ptCount val="1"/>
                <c:pt idx="0">
                  <c:v>2014</c:v>
                </c:pt>
              </c:strCache>
            </c:strRef>
          </c:tx>
          <c:marker>
            <c:symbol val="square"/>
            <c:size val="9"/>
          </c:marker>
          <c:xVal>
            <c:numRef>
              <c:f>POEquipment!$C$54</c:f>
              <c:numCache>
                <c:formatCode>General</c:formatCode>
                <c:ptCount val="1"/>
                <c:pt idx="0">
                  <c:v>12</c:v>
                </c:pt>
              </c:numCache>
            </c:numRef>
          </c:xVal>
          <c:yVal>
            <c:numRef>
              <c:f>POEquipment!$D$54</c:f>
              <c:numCache>
                <c:formatCode>General</c:formatCode>
                <c:ptCount val="1"/>
                <c:pt idx="0">
                  <c:v>-5.0000000000000001E-4</c:v>
                </c:pt>
              </c:numCache>
            </c:numRef>
          </c:yVal>
          <c:smooth val="0"/>
          <c:extLst>
            <c:ext xmlns:c16="http://schemas.microsoft.com/office/drawing/2014/chart" uri="{C3380CC4-5D6E-409C-BE32-E72D297353CC}">
              <c16:uniqueId val="{00000003-5C79-410D-86DC-25C30CC86163}"/>
            </c:ext>
          </c:extLst>
        </c:ser>
        <c:ser>
          <c:idx val="3"/>
          <c:order val="3"/>
          <c:tx>
            <c:strRef>
              <c:f>POEquipment!$B$55</c:f>
              <c:strCache>
                <c:ptCount val="1"/>
                <c:pt idx="0">
                  <c:v>2015</c:v>
                </c:pt>
              </c:strCache>
            </c:strRef>
          </c:tx>
          <c:marker>
            <c:symbol val="square"/>
            <c:size val="9"/>
          </c:marker>
          <c:xVal>
            <c:numRef>
              <c:f>POEquipment!$C$55</c:f>
              <c:numCache>
                <c:formatCode>General</c:formatCode>
                <c:ptCount val="1"/>
                <c:pt idx="0">
                  <c:v>5</c:v>
                </c:pt>
              </c:numCache>
            </c:numRef>
          </c:xVal>
          <c:yVal>
            <c:numRef>
              <c:f>POEquipment!$D$55</c:f>
              <c:numCache>
                <c:formatCode>General</c:formatCode>
                <c:ptCount val="1"/>
                <c:pt idx="0">
                  <c:v>3.7500000000000001E-4</c:v>
                </c:pt>
              </c:numCache>
            </c:numRef>
          </c:yVal>
          <c:smooth val="0"/>
          <c:extLst>
            <c:ext xmlns:c16="http://schemas.microsoft.com/office/drawing/2014/chart" uri="{C3380CC4-5D6E-409C-BE32-E72D297353CC}">
              <c16:uniqueId val="{00000004-5C79-410D-86DC-25C30CC86163}"/>
            </c:ext>
          </c:extLst>
        </c:ser>
        <c:ser>
          <c:idx val="4"/>
          <c:order val="4"/>
          <c:tx>
            <c:strRef>
              <c:f>POEquipment!$B$56</c:f>
              <c:strCache>
                <c:ptCount val="1"/>
                <c:pt idx="0">
                  <c:v>2016</c:v>
                </c:pt>
              </c:strCache>
            </c:strRef>
          </c:tx>
          <c:marker>
            <c:symbol val="square"/>
            <c:size val="8"/>
          </c:marker>
          <c:xVal>
            <c:numRef>
              <c:f>POEquipment!$C$56</c:f>
              <c:numCache>
                <c:formatCode>General</c:formatCode>
                <c:ptCount val="1"/>
                <c:pt idx="0">
                  <c:v>5</c:v>
                </c:pt>
              </c:numCache>
            </c:numRef>
          </c:xVal>
          <c:yVal>
            <c:numRef>
              <c:f>POEquipment!$D$56</c:f>
              <c:numCache>
                <c:formatCode>General</c:formatCode>
                <c:ptCount val="1"/>
                <c:pt idx="0">
                  <c:v>3.7500000000000001E-4</c:v>
                </c:pt>
              </c:numCache>
            </c:numRef>
          </c:yVal>
          <c:smooth val="0"/>
          <c:extLst>
            <c:ext xmlns:c16="http://schemas.microsoft.com/office/drawing/2014/chart" uri="{C3380CC4-5D6E-409C-BE32-E72D297353CC}">
              <c16:uniqueId val="{00000005-5C79-410D-86DC-25C30CC86163}"/>
            </c:ext>
          </c:extLst>
        </c:ser>
        <c:ser>
          <c:idx val="5"/>
          <c:order val="5"/>
          <c:tx>
            <c:strRef>
              <c:f>POEquipment!$B$57</c:f>
              <c:strCache>
                <c:ptCount val="1"/>
                <c:pt idx="0">
                  <c:v>2017</c:v>
                </c:pt>
              </c:strCache>
            </c:strRef>
          </c:tx>
          <c:marker>
            <c:symbol val="square"/>
            <c:size val="8"/>
          </c:marker>
          <c:xVal>
            <c:numRef>
              <c:f>POEquipment!$C$57</c:f>
              <c:numCache>
                <c:formatCode>General</c:formatCode>
                <c:ptCount val="1"/>
                <c:pt idx="0">
                  <c:v>4</c:v>
                </c:pt>
              </c:numCache>
            </c:numRef>
          </c:xVal>
          <c:yVal>
            <c:numRef>
              <c:f>POEquipment!$D$57</c:f>
              <c:numCache>
                <c:formatCode>General</c:formatCode>
                <c:ptCount val="1"/>
                <c:pt idx="0">
                  <c:v>5.0000000000000001E-4</c:v>
                </c:pt>
              </c:numCache>
            </c:numRef>
          </c:yVal>
          <c:smooth val="0"/>
          <c:extLst>
            <c:ext xmlns:c16="http://schemas.microsoft.com/office/drawing/2014/chart" uri="{C3380CC4-5D6E-409C-BE32-E72D297353CC}">
              <c16:uniqueId val="{00000006-5C79-410D-86DC-25C30CC86163}"/>
            </c:ext>
          </c:extLst>
        </c:ser>
        <c:dLbls>
          <c:showLegendKey val="0"/>
          <c:showVal val="0"/>
          <c:showCatName val="0"/>
          <c:showSerName val="0"/>
          <c:showPercent val="0"/>
          <c:showBubbleSize val="0"/>
        </c:dLbls>
        <c:axId val="221956352"/>
        <c:axId val="221974528"/>
      </c:scatterChart>
      <c:valAx>
        <c:axId val="221956352"/>
        <c:scaling>
          <c:orientation val="minMax"/>
          <c:max val="14"/>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974528"/>
        <c:crosses val="autoZero"/>
        <c:crossBetween val="midCat"/>
      </c:valAx>
      <c:valAx>
        <c:axId val="22197452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s factor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956352"/>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0.pn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1.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0</xdr:colOff>
      <xdr:row>13</xdr:row>
      <xdr:rowOff>161925</xdr:rowOff>
    </xdr:to>
    <xdr:pic>
      <xdr:nvPicPr>
        <xdr:cNvPr id="16286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23850"/>
          <a:ext cx="6705600" cy="19431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editAs="oneCell">
    <xdr:from>
      <xdr:col>1</xdr:col>
      <xdr:colOff>57150</xdr:colOff>
      <xdr:row>16</xdr:row>
      <xdr:rowOff>114300</xdr:rowOff>
    </xdr:from>
    <xdr:to>
      <xdr:col>13</xdr:col>
      <xdr:colOff>390525</xdr:colOff>
      <xdr:row>28</xdr:row>
      <xdr:rowOff>66675</xdr:rowOff>
    </xdr:to>
    <xdr:pic>
      <xdr:nvPicPr>
        <xdr:cNvPr id="162862"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705100"/>
          <a:ext cx="7648575" cy="18954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2</xdr:row>
      <xdr:rowOff>104775</xdr:rowOff>
    </xdr:from>
    <xdr:to>
      <xdr:col>17</xdr:col>
      <xdr:colOff>85725</xdr:colOff>
      <xdr:row>16</xdr:row>
      <xdr:rowOff>57150</xdr:rowOff>
    </xdr:to>
    <xdr:graphicFrame macro="">
      <xdr:nvGraphicFramePr>
        <xdr:cNvPr id="410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485775</xdr:colOff>
      <xdr:row>19</xdr:row>
      <xdr:rowOff>47625</xdr:rowOff>
    </xdr:from>
    <xdr:to>
      <xdr:col>17</xdr:col>
      <xdr:colOff>85725</xdr:colOff>
      <xdr:row>30</xdr:row>
      <xdr:rowOff>228600</xdr:rowOff>
    </xdr:to>
    <xdr:graphicFrame macro="">
      <xdr:nvGraphicFramePr>
        <xdr:cNvPr id="410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2</xdr:row>
      <xdr:rowOff>400050</xdr:rowOff>
    </xdr:from>
    <xdr:to>
      <xdr:col>16</xdr:col>
      <xdr:colOff>238125</xdr:colOff>
      <xdr:row>19</xdr:row>
      <xdr:rowOff>9525</xdr:rowOff>
    </xdr:to>
    <xdr:graphicFrame macro="">
      <xdr:nvGraphicFramePr>
        <xdr:cNvPr id="1945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2243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2243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22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3051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3051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3051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3</xdr:row>
      <xdr:rowOff>0</xdr:rowOff>
    </xdr:from>
    <xdr:to>
      <xdr:col>14</xdr:col>
      <xdr:colOff>400050</xdr:colOff>
      <xdr:row>17</xdr:row>
      <xdr:rowOff>76200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23</xdr:row>
      <xdr:rowOff>0</xdr:rowOff>
    </xdr:from>
    <xdr:to>
      <xdr:col>14</xdr:col>
      <xdr:colOff>476250</xdr:colOff>
      <xdr:row>39</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43</xdr:row>
      <xdr:rowOff>0</xdr:rowOff>
    </xdr:from>
    <xdr:to>
      <xdr:col>14</xdr:col>
      <xdr:colOff>476250</xdr:colOff>
      <xdr:row>59</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714375</xdr:colOff>
      <xdr:row>0</xdr:row>
      <xdr:rowOff>409575</xdr:rowOff>
    </xdr:to>
    <xdr:pic>
      <xdr:nvPicPr>
        <xdr:cNvPr id="2" name="Picture 0" descr="9136d003-eb3f-4f27-918f-ad4a79eaf9b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7</xdr:col>
      <xdr:colOff>1162050</xdr:colOff>
      <xdr:row>79</xdr:row>
      <xdr:rowOff>2257425</xdr:rowOff>
    </xdr:to>
    <xdr:pic>
      <xdr:nvPicPr>
        <xdr:cNvPr id="3" name="Picture 1" descr="100iT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7</xdr:col>
      <xdr:colOff>1162050</xdr:colOff>
      <xdr:row>81</xdr:row>
      <xdr:rowOff>2257425</xdr:rowOff>
    </xdr:to>
    <xdr:pic>
      <xdr:nvPicPr>
        <xdr:cNvPr id="4" name="Picture 2" descr="94iT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15925"/>
          <a:ext cx="48768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3109.59229803241" createdVersion="4" refreshedVersion="4" minRefreshableVersion="3" recordCount="781">
  <cacheSource type="worksheet">
    <worksheetSource ref="A3:V784" sheet="OMQ LOS events "/>
  </cacheSource>
  <cacheFields count="22">
    <cacheField name="WASP Outage Key" numFmtId="0">
      <sharedItems containsSemiMixedTypes="0" containsString="0" containsNumber="1" containsInteger="1" minValue="18782" maxValue="36617"/>
    </cacheField>
    <cacheField name="PROMS Request No" numFmtId="0">
      <sharedItems containsSemiMixedTypes="0" containsString="0" containsNumber="1" containsInteger="1" minValue="1848" maxValue="444444444"/>
    </cacheField>
    <cacheField name="Month" numFmtId="0">
      <sharedItems/>
    </cacheField>
    <cacheField name="Fyear" numFmtId="0">
      <sharedItems containsString="0" containsBlank="1" containsNumber="1" containsInteger="1" minValue="2013" maxValue="2017" count="6">
        <m/>
        <n v="2013"/>
        <n v="2014"/>
        <n v="2015"/>
        <n v="2016"/>
        <n v="2017"/>
      </sharedItems>
    </cacheField>
    <cacheField name="Start Time" numFmtId="166">
      <sharedItems containsSemiMixedTypes="0" containsNonDate="0" containsDate="1" containsString="0" minDate="2012-07-01T00:00:00" maxDate="2017-06-20T19:21:00" count="493">
        <d v="2012-07-01T00:00:00"/>
        <d v="2012-07-01T21:26:00"/>
        <d v="2012-07-04T10:03:00"/>
        <d v="2012-07-11T23:29:00"/>
        <d v="2012-07-13T15:53:00"/>
        <d v="2012-07-16T09:28:00"/>
        <d v="2012-07-17T08:58:00"/>
        <d v="2012-07-21T07:42:00"/>
        <d v="2012-07-26T09:54:00"/>
        <d v="2012-08-01T00:00:00"/>
        <d v="2012-08-04T08:00:00"/>
        <d v="2012-08-24T09:00:00"/>
        <d v="2012-09-01T00:00:00"/>
        <d v="2012-09-04T13:44:00"/>
        <d v="2012-09-07T18:23:00"/>
        <d v="2012-09-09T15:38:00"/>
        <d v="2012-09-13T11:31:00"/>
        <d v="2012-09-14T17:00:00"/>
        <d v="2012-09-21T15:34:00"/>
        <d v="2012-09-26T18:22:00"/>
        <d v="2012-10-01T00:00:00"/>
        <d v="2012-10-02T04:53:00"/>
        <d v="2012-10-04T23:45:00"/>
        <d v="2012-10-06T14:03:00"/>
        <d v="2012-10-11T07:55:00"/>
        <d v="2012-10-11T09:24:00"/>
        <d v="2012-10-16T17:58:00"/>
        <d v="2012-10-29T09:32:00"/>
        <d v="2012-10-31T08:48:00"/>
        <d v="2012-10-31T14:55:00"/>
        <d v="2012-11-01T00:00:00"/>
        <d v="2012-11-06T09:19:00"/>
        <d v="2012-11-09T12:01:00"/>
        <d v="2012-11-12T11:05:00"/>
        <d v="2012-11-12T13:35:00"/>
        <d v="2012-11-14T12:46:00"/>
        <d v="2012-11-27T07:32:00"/>
        <d v="2012-11-30T16:14:00"/>
        <d v="2012-11-30T20:37:00"/>
        <d v="2012-11-30T21:17:00"/>
        <d v="2012-12-01T00:00:00"/>
        <d v="2012-12-04T14:12:00"/>
        <d v="2012-12-08T18:45:00"/>
        <d v="2012-12-13T06:06:00"/>
        <d v="2012-12-15T11:05:00"/>
        <d v="2012-12-15T12:05:00"/>
        <d v="2012-12-24T14:18:00"/>
        <d v="2013-01-01T00:00:00"/>
        <d v="2013-01-07T10:25:00"/>
        <d v="2013-01-31T02:32:00"/>
        <d v="2013-02-01T00:00:00"/>
        <d v="2013-02-02T12:00:00"/>
        <d v="2013-02-06T06:26:00"/>
        <d v="2013-02-09T12:44:00"/>
        <d v="2013-02-09T21:15:00"/>
        <d v="2013-02-09T21:16:00"/>
        <d v="2013-02-25T13:01:00"/>
        <d v="2013-03-01T00:00:00"/>
        <d v="2013-03-06T15:36:00"/>
        <d v="2013-03-08T11:50:00"/>
        <d v="2013-03-10T14:15:00"/>
        <d v="2013-03-15T07:51:00"/>
        <d v="2013-03-19T08:49:00"/>
        <d v="2013-03-21T22:57:00"/>
        <d v="2013-03-27T09:03:00"/>
        <d v="2013-03-27T20:00:00"/>
        <d v="2013-04-01T00:00:00"/>
        <d v="2013-04-08T18:53:00"/>
        <d v="2013-04-27T13:58:00"/>
        <d v="2013-05-01T00:00:00"/>
        <d v="2013-05-01T03:47:00"/>
        <d v="2013-05-01T09:10:00"/>
        <d v="2013-05-09T10:28:00"/>
        <d v="2013-05-09T16:33:00"/>
        <d v="2013-05-13T07:35:00"/>
        <d v="2013-05-17T08:00:00"/>
        <d v="2013-05-20T16:15:00"/>
        <d v="2013-05-22T11:16:00"/>
        <d v="2013-06-01T00:00:00"/>
        <d v="2013-06-12T14:54:00"/>
        <d v="2013-06-13T11:00:00"/>
        <d v="2013-07-01T00:00:00"/>
        <d v="2013-07-04T19:37:00"/>
        <d v="2013-07-09T15:08:00"/>
        <d v="2013-07-16T19:11:00"/>
        <d v="2013-07-19T01:50:00"/>
        <d v="2013-08-05T19:51:00"/>
        <d v="2013-08-07T15:28:00"/>
        <d v="2013-08-19T01:36:00"/>
        <d v="2013-08-20T06:49:00"/>
        <d v="2013-09-02T10:51:00"/>
        <d v="2013-09-12T09:20:00"/>
        <d v="2013-09-22T21:56:00"/>
        <d v="2013-09-24T16:33:00"/>
        <d v="2013-10-01T00:25:00"/>
        <d v="2013-10-01T03:47:00"/>
        <d v="2013-10-15T15:18:00"/>
        <d v="2013-10-16T10:35:00"/>
        <d v="2013-10-19T07:47:00"/>
        <d v="2013-10-21T08:03:00"/>
        <d v="2013-10-23T15:20:00"/>
        <d v="2013-10-28T10:40:00"/>
        <d v="2013-10-29T12:30:00"/>
        <d v="2013-10-30T03:05:00"/>
        <d v="2013-10-30T10:50:00"/>
        <d v="2013-10-31T08:00:00"/>
        <d v="2013-10-31T11:51:00"/>
        <d v="2013-11-01T00:00:00"/>
        <d v="2013-11-05T11:55:00"/>
        <d v="2013-11-05T19:45:00"/>
        <d v="2013-11-07T20:02:00"/>
        <d v="2013-11-08T10:49:00"/>
        <d v="2013-11-12T09:48:00"/>
        <d v="2013-11-18T08:08:00"/>
        <d v="2013-11-18T10:48:00"/>
        <d v="2013-11-19T07:47:00"/>
        <d v="2013-11-24T07:39:00"/>
        <d v="2013-12-01T00:00:00"/>
        <d v="2013-12-02T18:15:00"/>
        <d v="2013-12-05T09:30:00"/>
        <d v="2013-12-09T11:44:00"/>
        <d v="2013-12-09T13:30:00"/>
        <d v="2013-12-11T00:42:00"/>
        <d v="2013-12-11T04:21:00"/>
        <d v="2013-12-11T10:53:00"/>
        <d v="2013-12-13T09:00:00"/>
        <d v="2014-01-01T00:00:00"/>
        <d v="2014-01-06T09:50:00"/>
        <d v="2014-01-09T06:00:00"/>
        <d v="2014-01-14T08:00:00"/>
        <d v="2014-01-14T08:45:00"/>
        <d v="2014-01-14T09:18:00"/>
        <d v="2014-01-14T10:30:00"/>
        <d v="2014-01-14T11:34:00"/>
        <d v="2014-01-14T12:41:00"/>
        <d v="2014-01-14T13:36:00"/>
        <d v="2014-01-14T14:23:00"/>
        <d v="2014-01-15T08:37:00"/>
        <d v="2014-01-15T09:25:00"/>
        <d v="2014-01-15T10:19:00"/>
        <d v="2014-01-15T14:15:00"/>
        <d v="2014-01-16T11:00:00"/>
        <d v="2014-01-16T12:00:00"/>
        <d v="2014-01-17T09:12:00"/>
        <d v="2014-01-17T12:17:00"/>
        <d v="2014-01-17T13:07:00"/>
        <d v="2014-01-20T12:17:00"/>
        <d v="2014-01-21T20:00:00"/>
        <d v="2014-01-22T08:27:00"/>
        <d v="2014-02-01T00:00:00"/>
        <d v="2014-02-09T14:12:00"/>
        <d v="2014-02-14T10:34:00"/>
        <d v="2014-02-14T23:51:00"/>
        <d v="2014-02-15T19:56:00"/>
        <d v="2014-02-16T15:40:00"/>
        <d v="2014-02-18T13:28:00"/>
        <d v="2014-02-19T11:18:00"/>
        <d v="2014-02-20T06:02:00"/>
        <d v="2014-02-20T18:20:00"/>
        <d v="2014-02-24T13:55:00"/>
        <d v="2014-02-27T07:33:00"/>
        <d v="2014-03-01T00:00:00"/>
        <d v="2014-03-01T10:19:00"/>
        <d v="2014-03-04T10:46:00"/>
        <d v="2014-03-05T02:25:00"/>
        <d v="2014-03-05T07:43:00"/>
        <d v="2014-03-05T22:16:00"/>
        <d v="2014-03-06T10:31:00"/>
        <d v="2014-03-07T17:30:00"/>
        <d v="2014-03-08T22:24:00"/>
        <d v="2014-03-13T08:04:00"/>
        <d v="2014-03-14T07:46:00"/>
        <d v="2014-03-15T07:42:00"/>
        <d v="2014-03-16T07:00:00"/>
        <d v="2014-03-18T16:19:00"/>
        <d v="2014-03-20T09:47:00"/>
        <d v="2014-03-20T11:39:00"/>
        <d v="2014-03-28T07:45:00"/>
        <d v="2014-04-01T00:00:00"/>
        <d v="2014-04-01T08:36:00"/>
        <d v="2014-04-03T12:27:00"/>
        <d v="2014-04-07T13:22:00"/>
        <d v="2014-04-07T14:52:00"/>
        <d v="2014-04-09T07:57:00"/>
        <d v="2014-04-10T10:06:00"/>
        <d v="2014-04-12T12:00:00"/>
        <d v="2014-04-16T14:08:00"/>
        <d v="2014-04-17T14:02:00"/>
        <d v="2014-04-21T09:03:00"/>
        <d v="2014-04-22T12:22:00"/>
        <d v="2014-04-29T08:00:00"/>
        <d v="2014-04-30T09:02:00"/>
        <d v="2014-05-01T00:00:00"/>
        <d v="2014-05-08T07:20:00"/>
        <d v="2014-05-08T11:57:00"/>
        <d v="2014-05-08T14:01:00"/>
        <d v="2014-05-13T09:05:00"/>
        <d v="2014-05-13T17:46:00"/>
        <d v="2014-05-14T15:39:00"/>
        <d v="2014-05-17T06:54:00"/>
        <d v="2014-05-22T16:58:00"/>
        <d v="2014-05-23T20:12:00"/>
        <d v="2014-05-24T15:30:00"/>
        <d v="2014-05-27T17:38:00"/>
        <d v="2014-06-01T00:00:00"/>
        <d v="2014-06-02T11:20:00"/>
        <d v="2014-06-02T12:13:00"/>
        <d v="2014-06-20T12:29:00"/>
        <d v="2014-06-25T08:35:00"/>
        <d v="2014-06-26T04:10:00"/>
        <d v="2014-07-01T00:00:00"/>
        <d v="2014-07-01T19:23:00"/>
        <d v="2014-07-10T11:05:00"/>
        <d v="2014-07-15T06:59:00"/>
        <d v="2014-07-15T08:37:00"/>
        <d v="2014-07-15T15:16:00"/>
        <d v="2014-07-15T16:04:00"/>
        <d v="2014-07-18T03:48:00"/>
        <d v="2014-07-22T10:07:00"/>
        <d v="2014-07-25T16:26:00"/>
        <d v="2014-07-27T16:39:00"/>
        <d v="2014-07-29T06:11:00"/>
        <d v="2014-07-29T20:26:00"/>
        <d v="2014-07-29T22:45:00"/>
        <d v="2014-07-30T22:06:00"/>
        <d v="2014-07-31T08:26:00"/>
        <d v="2014-07-31T12:16:00"/>
        <d v="2014-08-01T00:00:00"/>
        <d v="2014-08-04T09:04:00"/>
        <d v="2014-08-06T17:27:00"/>
        <d v="2014-08-07T13:34:00"/>
        <d v="2014-08-08T11:57:00"/>
        <d v="2014-08-12T16:13:00"/>
        <d v="2014-08-14T14:30:00"/>
        <d v="2014-08-14T19:26:00"/>
        <d v="2014-08-20T09:10:00"/>
        <d v="2014-08-20T12:33:00"/>
        <d v="2014-08-21T09:42:00"/>
        <d v="2014-09-01T00:00:00"/>
        <d v="2014-09-01T15:45:00"/>
        <d v="2014-09-03T10:14:00"/>
        <d v="2014-09-09T17:31:00"/>
        <d v="2014-09-19T08:40:00"/>
        <d v="2014-09-19T08:48:00"/>
        <d v="2014-09-22T13:15:00"/>
        <d v="2014-09-23T14:13:00"/>
        <d v="2014-09-24T17:11:00"/>
        <d v="2014-09-30T09:13:00"/>
        <d v="2014-09-30T10:45:00"/>
        <d v="2014-10-01T00:00:00"/>
        <d v="2014-10-01T15:55:00"/>
        <d v="2014-10-03T16:16:00"/>
        <d v="2014-10-07T11:24:00"/>
        <d v="2014-10-09T13:42:00"/>
        <d v="2014-10-12T13:03:00"/>
        <d v="2014-10-17T07:07:00"/>
        <d v="2014-10-22T21:56:00"/>
        <d v="2014-10-24T12:12:00"/>
        <d v="2014-10-27T02:38:00"/>
        <d v="2014-11-01T00:00:00"/>
        <d v="2014-11-05T08:20:00"/>
        <d v="2014-11-13T12:34:00"/>
        <d v="2014-11-24T07:36:00"/>
        <d v="2014-11-28T11:33:00"/>
        <d v="2014-12-01T00:00:00"/>
        <d v="2014-12-02T07:04:00"/>
        <d v="2014-12-04T07:05:00"/>
        <d v="2014-12-08T15:59:00"/>
        <d v="2014-12-10T09:00:00"/>
        <d v="2014-12-23T10:43:00"/>
        <d v="2014-12-30T11:17:00"/>
        <d v="2015-01-01T00:00:00"/>
        <d v="2015-01-03T09:29:00"/>
        <d v="2015-01-08T08:05:00"/>
        <d v="2015-01-16T13:04:00"/>
        <d v="2015-01-22T09:52:00"/>
        <d v="2015-01-23T11:36:00"/>
        <d v="2015-02-01T00:00:00"/>
        <d v="2015-02-15T17:45:00"/>
        <d v="2015-02-16T10:43:00"/>
        <d v="2015-02-17T14:51:00"/>
        <d v="2015-02-18T10:35:00"/>
        <d v="2015-02-22T13:31:00"/>
        <d v="2015-02-23T01:54:00"/>
        <d v="2015-03-01T00:00:00"/>
        <d v="2015-03-03T10:32:00"/>
        <d v="2015-03-03T15:12:00"/>
        <d v="2015-03-06T09:35:00"/>
        <d v="2015-03-13T10:31:00"/>
        <d v="2015-03-13T19:00:00"/>
        <d v="2015-03-14T10:52:00"/>
        <d v="2015-03-14T14:49:00"/>
        <d v="2015-03-16T10:52:00"/>
        <d v="2015-03-24T10:07:00"/>
        <d v="2015-03-31T12:59:00"/>
        <d v="2015-04-01T00:00:00"/>
        <d v="2015-04-08T11:42:00"/>
        <d v="2015-04-15T10:57:00"/>
        <d v="2015-04-15T12:12:00"/>
        <d v="2015-04-16T10:47:00"/>
        <d v="2015-04-20T11:30:00"/>
        <d v="2015-04-22T12:35:00"/>
        <d v="2015-04-26T08:30:00"/>
        <d v="2015-05-01T00:00:00"/>
        <d v="2015-05-04T16:22:00"/>
        <d v="2015-05-05T10:04:00"/>
        <d v="2015-05-05T10:42:00"/>
        <d v="2015-05-05T11:00:00"/>
        <d v="2015-05-12T11:48:00"/>
        <d v="2015-05-12T11:55:00"/>
        <d v="2015-05-14T11:37:00"/>
        <d v="2015-05-15T09:58:00"/>
        <d v="2015-05-15T12:47:00"/>
        <d v="2015-05-15T16:41:00"/>
        <d v="2015-05-16T15:02:00"/>
        <d v="2015-05-18T16:50:00"/>
        <d v="2015-05-23T11:07:00"/>
        <d v="2015-05-29T16:10:00"/>
        <d v="2015-06-01T00:00:00"/>
        <d v="2015-06-01T08:21:00"/>
        <d v="2015-06-07T09:58:00"/>
        <d v="2015-06-17T13:11:00"/>
        <d v="2015-06-24T11:50:00"/>
        <d v="2015-06-29T08:18:00"/>
        <d v="2015-06-29T09:47:00"/>
        <d v="2015-07-01T00:00:00"/>
        <d v="2015-07-03T08:01:00"/>
        <d v="2015-07-03T11:09:00"/>
        <d v="2015-07-07T10:05:00"/>
        <d v="2015-07-07T17:41:00"/>
        <d v="2015-07-12T12:17:00"/>
        <d v="2015-07-17T10:17:00"/>
        <d v="2015-07-17T13:21:00"/>
        <d v="2015-07-23T17:55:00"/>
        <d v="2015-08-01T00:00:00"/>
        <d v="2015-08-07T08:28:00"/>
        <d v="2015-08-24T10:08:00"/>
        <d v="2015-08-24T13:02:00"/>
        <d v="2015-08-27T09:22:00"/>
        <d v="2015-08-27T09:24:00"/>
        <d v="2015-08-28T09:08:00"/>
        <d v="2015-09-01T00:00:00"/>
        <d v="2015-09-23T14:08:00"/>
        <d v="2015-09-23T15:30:00"/>
        <d v="2015-09-24T11:54:00"/>
        <d v="2015-09-26T14:39:00"/>
        <d v="2015-09-28T00:20:00"/>
        <d v="2015-09-28T21:36:00"/>
        <d v="2015-10-01T00:00:00"/>
        <d v="2015-10-20T11:06:00"/>
        <d v="2015-10-24T12:45:00"/>
        <d v="2015-10-27T14:18:00"/>
        <d v="2015-11-01T00:00:00"/>
        <d v="2015-11-10T12:40:00"/>
        <d v="2015-11-11T06:39:00"/>
        <d v="2015-11-11T07:39:00"/>
        <d v="2015-11-11T09:00:00"/>
        <d v="2015-11-12T14:03:00"/>
        <d v="2015-11-13T13:49:00"/>
        <d v="2015-11-25T15:02:00"/>
        <d v="2015-11-25T16:02:00"/>
        <d v="2015-11-26T10:00:00"/>
        <d v="2015-12-01T00:00:00"/>
        <d v="2015-12-14T14:14:00"/>
        <d v="2015-12-15T08:00:00"/>
        <d v="2015-12-15T16:00:00"/>
        <d v="2015-12-31T19:20:00"/>
        <d v="2016-01-01T00:00:00"/>
        <d v="2016-01-01T01:30:00"/>
        <d v="2016-01-05T22:00:00"/>
        <d v="2016-01-08T14:48:00"/>
        <d v="2016-01-19T12:03:00"/>
        <d v="2016-01-19T13:18:00"/>
        <d v="2016-01-21T11:03:00"/>
        <d v="2016-01-27T08:56:00"/>
        <d v="2016-01-28T09:49:00"/>
        <d v="2016-02-01T00:00:00"/>
        <d v="2016-02-04T22:20:00"/>
        <d v="2016-02-05T13:42:00"/>
        <d v="2016-02-09T14:25:00"/>
        <d v="2016-02-23T06:10:00"/>
        <d v="2016-02-25T07:32:00"/>
        <d v="2016-02-26T10:25:00"/>
        <d v="2016-03-01T00:00:00"/>
        <d v="2016-03-01T08:24:00"/>
        <d v="2016-03-02T16:25:00"/>
        <d v="2016-03-03T12:25:00"/>
        <d v="2016-03-04T07:49:00"/>
        <d v="2016-03-04T09:04:00"/>
        <d v="2016-03-08T09:23:00"/>
        <d v="2016-03-10T11:06:00"/>
        <d v="2016-03-12T19:24:00"/>
        <d v="2016-03-16T11:50:00"/>
        <d v="2016-03-16T14:04:00"/>
        <d v="2016-03-20T10:13:00"/>
        <d v="2016-04-01T00:00:00"/>
        <d v="2016-04-01T07:33:00"/>
        <d v="2016-04-01T09:48:00"/>
        <d v="2016-04-02T10:41:00"/>
        <d v="2016-04-07T21:22:00"/>
        <d v="2016-04-13T10:52:00"/>
        <d v="2016-04-13T16:10:00"/>
        <d v="2016-04-13T19:04:00"/>
        <d v="2016-04-14T15:01:00"/>
        <d v="2016-04-15T16:53:00"/>
        <d v="2016-04-18T13:21:00"/>
        <d v="2016-04-19T11:39:00"/>
        <d v="2016-04-25T16:51:00"/>
        <d v="2016-04-28T08:44:00"/>
        <d v="2016-04-29T08:15:00"/>
        <d v="2016-05-01T00:00:00"/>
        <d v="2016-05-09T09:27:00"/>
        <d v="2016-05-11T08:05:00"/>
        <d v="2016-05-13T01:07:00"/>
        <d v="2016-06-01T00:00:00"/>
        <d v="2016-06-02T09:34:00"/>
        <d v="2016-06-09T09:49:00"/>
        <d v="2016-06-09T11:14:00"/>
        <d v="2016-06-14T12:09:00"/>
        <d v="2016-06-28T11:07:00"/>
        <d v="2016-07-01T00:00:00"/>
        <d v="2016-07-03T08:02:00"/>
        <d v="2016-07-12T13:37:00"/>
        <d v="2016-07-12T14:41:00"/>
        <d v="2016-07-16T23:59:00"/>
        <d v="2016-07-18T14:40:00"/>
        <d v="2016-07-22T09:45:00"/>
        <d v="2016-07-22T13:30:00"/>
        <d v="2016-07-23T04:10:00"/>
        <d v="2016-07-26T01:01:00"/>
        <d v="2016-07-29T14:56:00"/>
        <d v="2016-08-01T00:00:00"/>
        <d v="2016-08-12T20:48:00"/>
        <d v="2016-08-15T13:46:00"/>
        <d v="2016-08-24T06:56:00"/>
        <d v="2016-09-01T00:00:00"/>
        <d v="2016-09-07T08:31:00"/>
        <d v="2016-09-13T11:03:00"/>
        <d v="2016-09-13T14:16:00"/>
        <d v="2016-09-14T10:38:00"/>
        <d v="2016-09-14T13:06:00"/>
        <d v="2016-09-21T09:06:00"/>
        <d v="2016-09-29T11:44:00"/>
        <d v="2016-10-01T00:00:00"/>
        <d v="2016-10-07T09:02:00"/>
        <d v="2016-10-11T01:24:00"/>
        <d v="2016-10-24T15:17:00"/>
        <d v="2016-10-27T11:53:00"/>
        <d v="2016-11-01T00:00:00"/>
        <d v="2016-11-09T08:44:00"/>
        <d v="2016-11-21T11:07:00"/>
        <d v="2016-11-26T16:19:00"/>
        <d v="2016-12-01T00:00:00"/>
        <d v="2016-12-05T01:43:00"/>
        <d v="2016-12-20T09:39:00"/>
        <d v="2016-12-21T09:17:00"/>
        <d v="2017-01-01T00:00:00"/>
        <d v="2017-01-03T10:56:00"/>
        <d v="2017-01-05T08:09:00"/>
        <d v="2017-01-13T10:22:00"/>
        <d v="2017-01-27T09:08:00"/>
        <d v="2017-02-01T00:00:00"/>
        <d v="2017-02-27T10:46:00"/>
        <d v="2017-03-01T00:00:00"/>
        <d v="2017-03-09T06:33:00"/>
        <d v="2017-03-13T03:55:00"/>
        <d v="2017-03-17T11:30:00"/>
        <d v="2017-03-23T05:34:00"/>
        <d v="2017-03-23T11:00:00"/>
        <d v="2017-03-23T13:21:00"/>
        <d v="2017-03-25T15:02:00"/>
        <d v="2017-03-29T11:54:00"/>
        <d v="2017-03-29T12:44:00"/>
        <d v="2017-04-01T00:00:00"/>
        <d v="2017-04-03T06:46:00"/>
        <d v="2017-04-06T06:49:00"/>
        <d v="2017-04-06T17:51:00"/>
        <d v="2017-04-09T04:23:00"/>
        <d v="2017-04-11T00:15:00"/>
        <d v="2017-04-27T12:35:00"/>
        <d v="2017-05-01T00:00:00"/>
        <d v="2017-05-01T09:04:00"/>
        <d v="2017-05-09T14:14:00"/>
        <d v="2017-05-13T10:06:00"/>
        <d v="2017-05-16T11:13:00"/>
        <d v="2017-05-26T11:48:00"/>
        <d v="2017-05-27T06:56:00"/>
        <d v="2017-05-30T12:21:00"/>
        <d v="2017-05-31T14:02:00"/>
        <d v="2017-06-01T00:00:00"/>
        <d v="2017-06-02T14:00:00"/>
        <d v="2017-06-14T10:49:00"/>
        <d v="2017-06-20T19:21:00"/>
      </sharedItems>
      <fieldGroup base="4">
        <rangePr groupBy="years" startDate="2012-07-01T00:00:00" endDate="2017-06-20T19:21:00"/>
        <groupItems count="8">
          <s v="&lt;1/07/2012"/>
          <s v="2012"/>
          <s v="2013"/>
          <s v="2014"/>
          <s v="2015"/>
          <s v="2016"/>
          <s v="2017"/>
          <s v="&gt;20/06/2017"/>
        </groupItems>
      </fieldGroup>
    </cacheField>
    <cacheField name="End Time" numFmtId="166">
      <sharedItems containsSemiMixedTypes="0" containsNonDate="0" containsDate="1" containsString="0" minDate="2012-07-01T22:37:00" maxDate="2017-07-02T00:00:00"/>
    </cacheField>
    <cacheField name="Duration (Min)" numFmtId="0">
      <sharedItems containsSemiMixedTypes="0" containsString="0" containsNumber="1" containsInteger="1" minValue="0" maxValue="44640"/>
    </cacheField>
    <cacheField name="Element ID" numFmtId="0">
      <sharedItems/>
    </cacheField>
    <cacheField name="Element Name" numFmtId="0">
      <sharedItems/>
    </cacheField>
    <cacheField name="Element Type" numFmtId="0">
      <sharedItems/>
    </cacheField>
    <cacheField name="Request Type" numFmtId="0">
      <sharedItems/>
    </cacheField>
    <cacheField name="Request Reason" numFmtId="0">
      <sharedItems containsBlank="1"/>
    </cacheField>
    <cacheField name="Request Instigator" numFmtId="0">
      <sharedItems count="9">
        <s v="Transend            "/>
        <s v="Basslink            "/>
        <s v="DNSP                "/>
        <s v="Fire Service        "/>
        <s v="Generator Request   "/>
        <s v="NEMMCO              "/>
        <s v="MI                  "/>
        <s v="Generator Shared    "/>
        <s v="Force Majeure       "/>
      </sharedItems>
    </cacheField>
    <cacheField name="Out of Service" numFmtId="0">
      <sharedItems/>
    </cacheField>
    <cacheField name="Unserved MW Min" numFmtId="167">
      <sharedItems containsSemiMixedTypes="0" containsString="0" containsNumber="1" containsInteger="1" minValue="0" maxValue="26638"/>
    </cacheField>
    <cacheField name="System Minutes" numFmtId="171">
      <sharedItems containsSemiMixedTypes="0" containsString="0" containsNumber="1" minValue="0" maxValue="14.214499999999999"/>
    </cacheField>
    <cacheField name="LOS &gt; X" numFmtId="0">
      <sharedItems containsBlank="1" containsMixedTypes="1" containsNumber="1" containsInteger="1" minValue="1" maxValue="1"/>
    </cacheField>
    <cacheField name="LOS &gt; Y" numFmtId="0">
      <sharedItems containsBlank="1" containsMixedTypes="1" containsNumber="1" containsInteger="1" minValue="1" maxValue="1"/>
    </cacheField>
    <cacheField name="Comments" numFmtId="0">
      <sharedItems containsBlank="1" longText="1"/>
    </cacheField>
    <cacheField name="CAPEX" numFmtId="0">
      <sharedItems/>
    </cacheField>
    <cacheField name="AER STPIS" numFmtId="0">
      <sharedItems/>
    </cacheField>
    <cacheField name="LOS Duration" numFmtId="0">
      <sharedItems containsString="0" containsBlank="1" containsNumber="1" containsInteger="1" minValue="0" maxValue="174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3110.537411805555" createdVersion="4" refreshedVersion="4" minRefreshableVersion="3" recordCount="100">
  <cacheSource type="worksheet">
    <worksheetSource ref="A2:AU102" sheet="Faults"/>
  </cacheSource>
  <cacheFields count="48">
    <cacheField name="WASP Outage Key" numFmtId="0">
      <sharedItems containsSemiMixedTypes="0" containsString="0" containsNumber="1" containsInteger="1" minValue="25238" maxValue="36620" count="1690">
        <n v="26866"/>
        <n v="27177"/>
        <n v="26985"/>
        <n v="26986"/>
        <n v="27348"/>
        <n v="27349"/>
        <n v="27904"/>
        <n v="27905"/>
        <n v="27906"/>
        <n v="28118"/>
        <n v="28120"/>
        <n v="28121"/>
        <n v="28296"/>
        <n v="28526"/>
        <n v="28635"/>
        <n v="28711"/>
        <n v="28975"/>
        <n v="28977"/>
        <n v="28978"/>
        <n v="29720"/>
        <n v="29422"/>
        <n v="29424"/>
        <n v="29719"/>
        <n v="29625"/>
        <n v="29847"/>
        <n v="29851"/>
        <n v="30274"/>
        <n v="30276"/>
        <n v="30314"/>
        <n v="30471"/>
        <n v="30467"/>
        <n v="30605"/>
        <n v="30653"/>
        <n v="30851"/>
        <n v="30852"/>
        <n v="30896"/>
        <n v="30915"/>
        <n v="31170"/>
        <n v="31348"/>
        <n v="31707"/>
        <n v="31692"/>
        <n v="31914"/>
        <n v="32239"/>
        <n v="32788"/>
        <n v="33145"/>
        <n v="33306"/>
        <n v="33483"/>
        <n v="33644"/>
        <n v="33805"/>
        <n v="34028"/>
        <n v="34219"/>
        <n v="34222"/>
        <n v="34397"/>
        <n v="34418"/>
        <n v="34599"/>
        <n v="34789"/>
        <n v="35057"/>
        <n v="35261"/>
        <n v="35265"/>
        <n v="35587"/>
        <n v="35903"/>
        <n v="35904"/>
        <n v="36238"/>
        <n v="36313"/>
        <n v="36314"/>
        <n v="29486" u="1"/>
        <n v="28446" u="1"/>
        <n v="29423" u="1"/>
        <n v="30337" u="1"/>
        <n v="33957" u="1"/>
        <n v="32228" u="1"/>
        <n v="32165" u="1"/>
        <n v="31125" u="1"/>
        <n v="31062" u="1"/>
        <n v="33390" u="1"/>
        <n v="33327" u="1"/>
        <n v="33138" u="1"/>
        <n v="30873" u="1"/>
        <n v="29770" u="1"/>
        <n v="32823" u="1"/>
        <n v="28730" u="1"/>
        <n v="32764" u="1"/>
        <n v="27690" u="1"/>
        <n v="27627" u="1"/>
        <n v="29644" u="1"/>
        <n v="31661" u="1"/>
        <n v="30558" u="1"/>
        <n v="32575" u="1"/>
        <n v="29392" u="1"/>
        <n v="31409" u="1"/>
        <n v="28352" u="1"/>
        <n v="31346" u="1"/>
        <n v="33958" u="1"/>
        <n v="32260" u="1"/>
        <n v="28163" u="1"/>
        <n v="31094" u="1"/>
        <n v="32071" u="1"/>
        <n v="33391" u="1"/>
        <n v="31031" u="1"/>
        <n v="33328" u="1"/>
        <n v="27974" u="1"/>
        <n v="32008" u="1"/>
        <n v="27911" u="1"/>
        <n v="33139" u="1"/>
        <n v="30905" u="1"/>
        <n v="32824" u="1"/>
        <n v="27722" u="1"/>
        <n v="29739" u="1"/>
        <n v="29676" u="1"/>
        <n v="31693" u="1"/>
        <n v="28636" u="1"/>
        <n v="28573" u="1"/>
        <n v="28510" u="1"/>
        <n v="30527" u="1"/>
        <n v="32544" u="1"/>
        <n v="29487" u="1"/>
        <n v="28447" u="1"/>
        <n v="30338" u="1"/>
        <n v="33959" u="1"/>
        <n v="31315" u="1"/>
        <n v="30275" u="1"/>
        <n v="32229" u="1"/>
        <n v="32166" u="1"/>
        <n v="31126" u="1"/>
        <n v="30086" u="1"/>
        <n v="31063" u="1"/>
        <n v="33392" u="1"/>
        <n v="33329" u="1"/>
        <n v="35346" u="1"/>
        <n v="30874" u="1"/>
        <n v="29771" u="1"/>
        <n v="32825" u="1"/>
        <n v="28731" u="1"/>
        <n v="32765" u="1"/>
        <n v="27691" u="1"/>
        <n v="27628" u="1"/>
        <n v="29645" u="1"/>
        <n v="31662" u="1"/>
        <n v="30559" u="1"/>
        <n v="32576" u="1"/>
        <n v="27502" u="1"/>
        <n v="29393" u="1"/>
        <n v="31410" u="1"/>
        <n v="28353" u="1"/>
        <n v="31347" u="1"/>
        <n v="33960" u="1"/>
        <n v="29267" u="1"/>
        <n v="32261" u="1"/>
        <n v="33708" u="1"/>
        <n v="28164" u="1"/>
        <n v="31095" u="1"/>
        <n v="35473" u="1"/>
        <n v="32072" u="1"/>
        <n v="33393" u="1"/>
        <n v="31032" u="1"/>
        <n v="33330" u="1"/>
        <n v="35347" u="1"/>
        <n v="32009" u="1"/>
        <n v="27912" u="1"/>
        <n v="33141" u="1"/>
        <n v="30906" u="1"/>
        <n v="32826" u="1"/>
        <n v="27723" u="1"/>
        <n v="29740" u="1"/>
        <n v="29677" u="1"/>
        <n v="31694" u="1"/>
        <n v="28637" u="1"/>
        <n v="30654" u="1"/>
        <n v="28511" u="1"/>
        <n v="30528" u="1"/>
        <n v="32545" u="1"/>
        <n v="29488" u="1"/>
        <n v="28448" u="1"/>
        <n v="30465" u="1"/>
        <n v="27345" u="1"/>
        <n v="30339" u="1"/>
        <n v="33961" u="1"/>
        <n v="31316" u="1"/>
        <n v="32230" u="1"/>
        <n v="33709" u="1"/>
        <n v="32167" u="1"/>
        <n v="31127" u="1"/>
        <n v="30087" u="1"/>
        <n v="35474" u="1"/>
        <n v="31064" u="1"/>
        <n v="33394" u="1"/>
        <n v="33331" u="1"/>
        <n v="33142" u="1"/>
        <n v="31915" u="1"/>
        <n v="30875" u="1"/>
        <n v="29772" u="1"/>
        <n v="32827" u="1"/>
        <n v="28732" u="1"/>
        <n v="27692" u="1"/>
        <n v="27629" u="1"/>
        <n v="29646" u="1"/>
        <n v="31663" u="1"/>
        <n v="30560" u="1"/>
        <n v="32577" u="1"/>
        <n v="27503" u="1"/>
        <n v="29394" u="1"/>
        <n v="31411" u="1"/>
        <n v="28354" u="1"/>
        <n v="33962" u="1"/>
        <n v="30308" u="1"/>
        <n v="35916" u="1"/>
        <n v="28165" u="1"/>
        <n v="31096" u="1"/>
        <n v="35475" u="1"/>
        <n v="32073" u="1"/>
        <n v="33395" u="1"/>
        <n v="31033" u="1"/>
        <n v="33332" u="1"/>
        <n v="35349" u="1"/>
        <n v="32010" u="1"/>
        <n v="27913" u="1"/>
        <n v="33143" u="1"/>
        <n v="30907" u="1"/>
        <n v="28827" u="1"/>
        <n v="32828" u="1"/>
        <n v="29741" u="1"/>
        <n v="29678" u="1"/>
        <n v="31695" u="1"/>
        <n v="28638" u="1"/>
        <n v="30655" u="1"/>
        <n v="31632" u="1"/>
        <n v="28575" u="1"/>
        <n v="28512" u="1"/>
        <n v="30529" u="1"/>
        <n v="32546" u="1"/>
        <n v="29489" u="1"/>
        <n v="28449" u="1"/>
        <n v="30466" u="1"/>
        <n v="27346" u="1"/>
        <n v="30340" u="1"/>
        <n v="33963" u="1"/>
        <n v="31317" u="1"/>
        <n v="30277" u="1"/>
        <n v="32231" u="1"/>
        <n v="32168" u="1"/>
        <n v="31128" u="1"/>
        <n v="30088" u="1"/>
        <n v="35476" u="1"/>
        <n v="31065" u="1"/>
        <n v="33396" u="1"/>
        <n v="33333" u="1"/>
        <n v="35350" u="1"/>
        <n v="33144" u="1"/>
        <n v="31916" u="1"/>
        <n v="30876" u="1"/>
        <n v="29773" u="1"/>
        <n v="32829" u="1"/>
        <n v="28733" u="1"/>
        <n v="32767" u="1"/>
        <n v="27693" u="1"/>
        <n v="27630" u="1"/>
        <n v="29647" u="1"/>
        <n v="31664" u="1"/>
        <n v="30561" u="1"/>
        <n v="27504" u="1"/>
        <n v="34342" u="1"/>
        <n v="29395" u="1"/>
        <n v="31412" u="1"/>
        <n v="28355" u="1"/>
        <n v="31349" u="1"/>
        <n v="33964" u="1"/>
        <n v="32263" u="1"/>
        <n v="28166" u="1"/>
        <n v="31097" u="1"/>
        <n v="35477" u="1"/>
        <n v="32074" u="1"/>
        <n v="33397" u="1"/>
        <n v="31034" u="1"/>
        <n v="33334" u="1"/>
        <n v="32011" u="1"/>
        <n v="27914" u="1"/>
        <n v="30908" u="1"/>
        <n v="28828" u="1"/>
        <n v="28765" u="1"/>
        <n v="32830" u="1"/>
        <n v="27725" u="1"/>
        <n v="29679" u="1"/>
        <n v="31696" u="1"/>
        <n v="28639" u="1"/>
        <n v="30656" u="1"/>
        <n v="31633" u="1"/>
        <n v="28513" u="1"/>
        <n v="30530" u="1"/>
        <n v="32547" u="1"/>
        <n v="34343" u="1"/>
        <n v="29490" u="1"/>
        <n v="28450" u="1"/>
        <n v="27347" u="1"/>
        <n v="30341" u="1"/>
        <n v="33965" u="1"/>
        <n v="31318" u="1"/>
        <n v="32232" u="1"/>
        <n v="31129" u="1"/>
        <n v="30089" u="1"/>
        <n v="35478" u="1"/>
        <n v="31066" u="1"/>
        <n v="33272" u="1"/>
        <n v="31917" u="1"/>
        <n v="30877" u="1"/>
        <n v="29774" u="1"/>
        <n v="32831" u="1"/>
        <n v="28734" u="1"/>
        <n v="32768" u="1"/>
        <n v="27694" u="1"/>
        <n v="27631" u="1"/>
        <n v="31665" u="1"/>
        <n v="30562" u="1"/>
        <n v="29396" u="1"/>
        <n v="31413" u="1"/>
        <n v="28356" u="1"/>
        <n v="34029" u="1"/>
        <n v="31350" u="1"/>
        <n v="33966" u="1"/>
        <n v="30310" u="1"/>
        <n v="32264" u="1"/>
        <n v="28167" u="1"/>
        <n v="29081" u="1"/>
        <n v="31098" u="1"/>
        <n v="32075" u="1"/>
        <n v="31035" u="1"/>
        <n v="33336" u="1"/>
        <n v="32012" u="1"/>
        <n v="33273" u="1"/>
        <n v="27915" u="1"/>
        <n v="30909" u="1"/>
        <n v="28829" u="1"/>
        <n v="28766" u="1"/>
        <n v="32832" u="1"/>
        <n v="27726" u="1"/>
        <n v="32769" u="1"/>
        <n v="29680" u="1"/>
        <n v="31697" u="1"/>
        <n v="28640" u="1"/>
        <n v="30657" u="1"/>
        <n v="31634" u="1"/>
        <n v="28514" u="1"/>
        <n v="30531" u="1"/>
        <n v="32548" u="1"/>
        <n v="29491" u="1"/>
        <n v="28451" u="1"/>
        <n v="30468" u="1"/>
        <n v="34093" u="1"/>
        <n v="30342" u="1"/>
        <n v="33967" u="1"/>
        <n v="31319" u="1"/>
        <n v="32170" u="1"/>
        <n v="31130" u="1"/>
        <n v="30090" u="1"/>
        <n v="31067" u="1"/>
        <n v="33337" u="1"/>
        <n v="33274" u="1"/>
        <n v="31918" u="1"/>
        <n v="30878" u="1"/>
        <n v="32833" u="1"/>
        <n v="32770" u="1"/>
        <n v="27632" u="1"/>
        <n v="29649" u="1"/>
        <n v="31666" u="1"/>
        <n v="34598" u="1"/>
        <n v="30563" u="1"/>
        <n v="27506" u="1"/>
        <n v="29397" u="1"/>
        <n v="31414" u="1"/>
        <n v="28357" u="1"/>
        <n v="33968" u="1"/>
        <n v="30311" u="1"/>
        <n v="32265" u="1"/>
        <n v="28168" u="1"/>
        <n v="29082" u="1"/>
        <n v="31099" u="1"/>
        <n v="32076" u="1"/>
        <n v="31036" u="1"/>
        <n v="33338" u="1"/>
        <n v="32013" u="1"/>
        <n v="33275" u="1"/>
        <n v="27916" u="1"/>
        <n v="30910" u="1"/>
        <n v="28830" u="1"/>
        <n v="30847" u="1"/>
        <n v="28767" u="1"/>
        <n v="32834" u="1"/>
        <n v="29681" u="1"/>
        <n v="31698" u="1"/>
        <n v="28641" u="1"/>
        <n v="30658" u="1"/>
        <n v="31635" u="1"/>
        <n v="28515" u="1"/>
        <n v="30532" u="1"/>
        <n v="32549" u="1"/>
        <n v="29492" u="1"/>
        <n v="28452" u="1"/>
        <n v="30469" u="1"/>
        <n v="34221" u="1"/>
        <n v="30343" u="1"/>
        <n v="33969" u="1"/>
        <n v="31320" u="1"/>
        <n v="32234" u="1"/>
        <n v="32171" u="1"/>
        <n v="31131" u="1"/>
        <n v="30091" u="1"/>
        <n v="31068" u="1"/>
        <n v="33276" u="1"/>
        <n v="31919" u="1"/>
        <n v="30879" u="1"/>
        <n v="27696" u="1"/>
        <n v="27633" u="1"/>
        <n v="29650" u="1"/>
        <n v="31667" u="1"/>
        <n v="34600" u="1"/>
        <n v="36617" u="1"/>
        <n v="30564" u="1"/>
        <n v="27507" u="1"/>
        <n v="36239" u="1"/>
        <n v="29398" u="1"/>
        <n v="31415" u="1"/>
        <n v="28358" u="1"/>
        <n v="33970" u="1"/>
        <n v="30312" u="1"/>
        <n v="25238" u="1"/>
        <n v="32266" u="1"/>
        <n v="28169" u="1"/>
        <n v="29083" u="1"/>
        <n v="32077" u="1"/>
        <n v="31037" u="1"/>
        <n v="32014" u="1"/>
        <n v="33277" u="1"/>
        <n v="27917" u="1"/>
        <n v="30911" u="1"/>
        <n v="28831" u="1"/>
        <n v="30848" u="1"/>
        <n v="28768" u="1"/>
        <n v="32836" u="1"/>
        <n v="27728" u="1"/>
        <n v="34790" u="1"/>
        <n v="27665" u="1"/>
        <n v="29682" u="1"/>
        <n v="31699" u="1"/>
        <n v="28642" u="1"/>
        <n v="30659" u="1"/>
        <n v="34601" u="1"/>
        <n v="31636" u="1"/>
        <n v="28516" u="1"/>
        <n v="30533" u="1"/>
        <n v="32550" u="1"/>
        <n v="29493" u="1"/>
        <n v="28453" u="1"/>
        <n v="34223" u="1"/>
        <n v="36240" u="1"/>
        <n v="30344" u="1"/>
        <n v="33971" u="1"/>
        <n v="31321" u="1"/>
        <n v="32235" u="1"/>
        <n v="32172" u="1"/>
        <n v="31132" u="1"/>
        <n v="30092" u="1"/>
        <n v="31069" u="1"/>
        <n v="33278" u="1"/>
        <n v="31920" u="1"/>
        <n v="30880" u="1"/>
        <n v="32837" u="1"/>
        <n v="27697" u="1"/>
        <n v="27634" u="1"/>
        <n v="29651" u="1"/>
        <n v="31668" u="1"/>
        <n v="34602" u="1"/>
        <n v="36619" u="1"/>
        <n v="30565" u="1"/>
        <n v="27508" u="1"/>
        <n v="34224" u="1"/>
        <n v="36241" u="1"/>
        <n v="28422" u="1"/>
        <n v="29399" u="1"/>
        <n v="31416" u="1"/>
        <n v="28359" u="1"/>
        <n v="32393" u="1"/>
        <n v="32267" u="1"/>
        <n v="28170" u="1"/>
        <n v="29084" u="1"/>
        <n v="32078" u="1"/>
        <n v="31038" u="1"/>
        <n v="32015" u="1"/>
        <n v="28958" u="1"/>
        <n v="30912" u="1"/>
        <n v="28832" u="1"/>
        <n v="28769" u="1"/>
        <n v="27729" u="1"/>
        <n v="29683" u="1"/>
        <n v="31700" u="1"/>
        <n v="28643" u="1"/>
        <n v="30660" u="1"/>
        <n v="34603" u="1"/>
        <n v="36620" u="1"/>
        <n v="27603" u="1"/>
        <n v="31637" u="1"/>
        <n v="28517" u="1"/>
        <n v="30534" u="1"/>
        <n v="32551" u="1"/>
        <n v="29494" u="1"/>
        <n v="28454" u="1"/>
        <n v="36242" u="1"/>
        <n v="30345" u="1"/>
        <n v="33973" u="1"/>
        <n v="31322" u="1"/>
        <n v="32236" u="1"/>
        <n v="32173" u="1"/>
        <n v="31133" u="1"/>
        <n v="30093" u="1"/>
        <n v="31070" u="1"/>
        <n v="27950" u="1"/>
        <n v="31921" u="1"/>
        <n v="30881" u="1"/>
        <n v="32839" u="1"/>
        <n v="27698" u="1"/>
        <n v="27635" u="1"/>
        <n v="29652" u="1"/>
        <n v="31669" u="1"/>
        <n v="34604" u="1"/>
        <n v="28549" u="1"/>
        <n v="30566" u="1"/>
        <n v="27509" u="1"/>
        <n v="31480" u="1"/>
        <n v="36243" u="1"/>
        <n v="28423" u="1"/>
        <n v="29400" u="1"/>
        <n v="31417" u="1"/>
        <n v="28360" u="1"/>
        <n v="33974" u="1"/>
        <n v="28297" u="1"/>
        <n v="32268" u="1"/>
        <n v="31228" u="1"/>
        <n v="28171" u="1"/>
        <n v="32205" u="1"/>
        <n v="29085" u="1"/>
        <n v="32079" u="1"/>
        <n v="31039" u="1"/>
        <n v="32016" u="1"/>
        <n v="28959" u="1"/>
        <n v="30913" u="1"/>
        <n v="28833" u="1"/>
        <n v="28770" u="1"/>
        <n v="30787" u="1"/>
        <n v="32840" u="1"/>
        <n v="27730" u="1"/>
        <n v="29684" u="1"/>
        <n v="31701" u="1"/>
        <n v="28644" u="1"/>
        <n v="34605" u="1"/>
        <n v="27604" u="1"/>
        <n v="31638" u="1"/>
        <n v="34416" u="1"/>
        <n v="28518" u="1"/>
        <n v="30535" u="1"/>
        <n v="32552" u="1"/>
        <n v="36370" u="1"/>
        <n v="29495" u="1"/>
        <n v="28455" u="1"/>
        <n v="33975" u="1"/>
        <n v="31323" u="1"/>
        <n v="32237" u="1"/>
        <n v="28140" u="1"/>
        <n v="32174" u="1"/>
        <n v="31134" u="1"/>
        <n v="30094" u="1"/>
        <n v="31071" u="1"/>
        <n v="27951" u="1"/>
        <n v="31922" u="1"/>
        <n v="30882" u="1"/>
        <n v="27636" u="1"/>
        <n v="29653" u="1"/>
        <n v="31670" u="1"/>
        <n v="28550" u="1"/>
        <n v="30567" u="1"/>
        <n v="34417" u="1"/>
        <n v="27510" u="1"/>
        <n v="31481" u="1"/>
        <n v="28424" u="1"/>
        <n v="29401" u="1"/>
        <n v="31418" u="1"/>
        <n v="28361" u="1"/>
        <n v="33976" u="1"/>
        <n v="30315" u="1"/>
        <n v="32269" u="1"/>
        <n v="31229" u="1"/>
        <n v="28172" u="1"/>
        <n v="32206" u="1"/>
        <n v="29086" u="1"/>
        <n v="32080" u="1"/>
        <n v="31040" u="1"/>
        <n v="32017" u="1"/>
        <n v="28960" u="1"/>
        <n v="28834" u="1"/>
        <n v="28771" u="1"/>
        <n v="30788" u="1"/>
        <n v="32842" u="1"/>
        <n v="27731" u="1"/>
        <n v="29685" u="1"/>
        <n v="34670" u="1"/>
        <n v="28645" u="1"/>
        <n v="34607" u="1"/>
        <n v="27605" u="1"/>
        <n v="31639" u="1"/>
        <n v="28519" u="1"/>
        <n v="30536" u="1"/>
        <n v="32553" u="1"/>
        <n v="29496" u="1"/>
        <n v="28456" u="1"/>
        <n v="33977" u="1"/>
        <n v="31324" u="1"/>
        <n v="32238" u="1"/>
        <n v="32175" u="1"/>
        <n v="31135" u="1"/>
        <n v="30095" u="1"/>
        <n v="31072" u="1"/>
        <n v="27952" u="1"/>
        <n v="28929" u="1"/>
        <n v="31923" u="1"/>
        <n v="30883" u="1"/>
        <n v="34923" u="1"/>
        <n v="32843" u="1"/>
        <n v="27700" u="1"/>
        <n v="27637" u="1"/>
        <n v="31671" u="1"/>
        <n v="28551" u="1"/>
        <n v="30568" u="1"/>
        <n v="31482" u="1"/>
        <n v="28425" u="1"/>
        <n v="29402" u="1"/>
        <n v="31419" u="1"/>
        <n v="28362" u="1"/>
        <n v="33978" u="1"/>
        <n v="30316" u="1"/>
        <n v="32270" u="1"/>
        <n v="31230" u="1"/>
        <n v="28173" u="1"/>
        <n v="29087" u="1"/>
        <n v="32081" u="1"/>
        <n v="31041" u="1"/>
        <n v="32018" u="1"/>
        <n v="28961" u="1"/>
        <n v="33096" u="1"/>
        <n v="28835" u="1"/>
        <n v="34924" u="1"/>
        <n v="28772" u="1"/>
        <n v="30789" u="1"/>
        <n v="32844" u="1"/>
        <n v="27732" u="1"/>
        <n v="29686" u="1"/>
        <n v="31703" u="1"/>
        <n v="34672" u="1"/>
        <n v="27606" u="1"/>
        <n v="31640" u="1"/>
        <n v="28520" u="1"/>
        <n v="30537" u="1"/>
        <n v="32554" u="1"/>
        <n v="29497" u="1"/>
        <n v="28457" u="1"/>
        <n v="27417" u="1"/>
        <n v="33979" u="1"/>
        <n v="31325" u="1"/>
        <n v="32176" u="1"/>
        <n v="31136" u="1"/>
        <n v="30096" u="1"/>
        <n v="31073" u="1"/>
        <n v="27953" u="1"/>
        <n v="28930" u="1"/>
        <n v="31924" u="1"/>
        <n v="33097" u="1"/>
        <n v="30884" u="1"/>
        <n v="34925" u="1"/>
        <n v="32845" u="1"/>
        <n v="27701" u="1"/>
        <n v="34673" u="1"/>
        <n v="27638" u="1"/>
        <n v="31672" u="1"/>
        <n v="28552" u="1"/>
        <n v="30569" u="1"/>
        <n v="31483" u="1"/>
        <n v="28426" u="1"/>
        <n v="29403" u="1"/>
        <n v="31420" u="1"/>
        <n v="28363" u="1"/>
        <n v="33980" u="1"/>
        <n v="30317" u="1"/>
        <n v="32271" u="1"/>
        <n v="31231" u="1"/>
        <n v="29088" u="1"/>
        <n v="31042" u="1"/>
        <n v="32019" u="1"/>
        <n v="28962" u="1"/>
        <n v="30916" u="1"/>
        <n v="33098" u="1"/>
        <n v="30853" u="1"/>
        <n v="28773" u="1"/>
        <n v="30790" u="1"/>
        <n v="32846" u="1"/>
        <n v="27733" u="1"/>
        <n v="29687" u="1"/>
        <n v="31704" u="1"/>
        <n v="28647" u="1"/>
        <n v="27607" u="1"/>
        <n v="29624" u="1"/>
        <n v="31641" u="1"/>
        <n v="30538" u="1"/>
        <n v="32555" u="1"/>
        <n v="29498" u="1"/>
        <n v="28458" u="1"/>
        <n v="33981" u="1"/>
        <n v="31326" u="1"/>
        <n v="32177" u="1"/>
        <n v="31137" u="1"/>
        <n v="30097" u="1"/>
        <n v="31074" u="1"/>
        <n v="27954" u="1"/>
        <n v="28931" u="1"/>
        <n v="31925" u="1"/>
        <n v="33099" u="1"/>
        <n v="30885" u="1"/>
        <n v="32847" u="1"/>
        <n v="27702" u="1"/>
        <n v="27639" u="1"/>
        <n v="31673" u="1"/>
        <n v="28553" u="1"/>
        <n v="30570" u="1"/>
        <n v="31484" u="1"/>
        <n v="28427" u="1"/>
        <n v="29404" u="1"/>
        <n v="31421" u="1"/>
        <n v="28364" u="1"/>
        <n v="33982" u="1"/>
        <n v="30318" u="1"/>
        <n v="32272" u="1"/>
        <n v="31232" u="1"/>
        <n v="32209" u="1"/>
        <n v="31169" u="1"/>
        <n v="29089" u="1"/>
        <n v="28963" u="1"/>
        <n v="33100" u="1"/>
        <n v="28774" u="1"/>
        <n v="30791" u="1"/>
        <n v="32848" u="1"/>
        <n v="27734" u="1"/>
        <n v="29688" u="1"/>
        <n v="31705" u="1"/>
        <n v="28648" u="1"/>
        <n v="27608" u="1"/>
        <n v="31642" u="1"/>
        <n v="30602" u="1"/>
        <n v="30539" u="1"/>
        <n v="32556" u="1"/>
        <n v="29499" u="1"/>
        <n v="28459" u="1"/>
        <n v="34109" u="1"/>
        <n v="31327" u="1"/>
        <n v="32178" u="1"/>
        <n v="31138" u="1"/>
        <n v="30098" u="1"/>
        <n v="31075" u="1"/>
        <n v="27955" u="1"/>
        <n v="28932" u="1"/>
        <n v="31926" u="1"/>
        <n v="33101" u="1"/>
        <n v="30886" u="1"/>
        <n v="27829" u="1"/>
        <n v="27703" u="1"/>
        <n v="27640" u="1"/>
        <n v="31674" u="1"/>
        <n v="28554" u="1"/>
        <n v="30508" u="1"/>
        <n v="31485" u="1"/>
        <n v="28428" u="1"/>
        <n v="29405" u="1"/>
        <n v="31422" u="1"/>
        <n v="34110" u="1"/>
        <n v="28365" u="1"/>
        <n v="30319" u="1"/>
        <n v="32273" u="1"/>
        <n v="31233" u="1"/>
        <n v="28176" u="1"/>
        <n v="32210" u="1"/>
        <n v="28113" u="1"/>
        <n v="29090" u="1"/>
        <n v="31044" u="1"/>
        <n v="32021" u="1"/>
        <n v="28964" u="1"/>
        <n v="27924" u="1"/>
        <n v="33102" u="1"/>
        <n v="30855" u="1"/>
        <n v="28775" u="1"/>
        <n v="27735" u="1"/>
        <n v="28712" u="1"/>
        <n v="31706" u="1"/>
        <n v="28649" u="1"/>
        <n v="27609" u="1"/>
        <n v="29626" u="1"/>
        <n v="31643" u="1"/>
        <n v="30603" u="1"/>
        <n v="28523" u="1"/>
        <n v="30540" u="1"/>
        <n v="32557" u="1"/>
        <n v="29500" u="1"/>
        <n v="28460" u="1"/>
        <n v="31328" u="1"/>
        <n v="32179" u="1"/>
        <n v="30099" u="1"/>
        <n v="33481" u="1"/>
        <n v="31076" u="1"/>
        <n v="27956" u="1"/>
        <n v="28933" u="1"/>
        <n v="31927" u="1"/>
        <n v="33103" u="1"/>
        <n v="30887" u="1"/>
        <n v="27830" u="1"/>
        <n v="27704" u="1"/>
        <n v="29721" u="1"/>
        <n v="27641" u="1"/>
        <n v="31675" u="1"/>
        <n v="28555" u="1"/>
        <n v="30509" u="1"/>
        <n v="31486" u="1"/>
        <n v="28429" u="1"/>
        <n v="29406" u="1"/>
        <n v="31423" u="1"/>
        <n v="28366" u="1"/>
        <n v="30320" u="1"/>
        <n v="32274" u="1"/>
        <n v="31234" u="1"/>
        <n v="28177" u="1"/>
        <n v="32211" u="1"/>
        <n v="31171" u="1"/>
        <n v="28114" u="1"/>
        <n v="29091" u="1"/>
        <n v="33482" u="1"/>
        <n v="32085" u="1"/>
        <n v="31045" u="1"/>
        <n v="32022" u="1"/>
        <n v="28965" u="1"/>
        <n v="33167" u="1"/>
        <n v="33104" u="1"/>
        <n v="35058" u="1"/>
        <n v="30856" u="1"/>
        <n v="27736" u="1"/>
        <n v="32747" u="1"/>
        <n v="29690" u="1"/>
        <n v="28650" u="1"/>
        <n v="27610" u="1"/>
        <n v="31644" u="1"/>
        <n v="30604" u="1"/>
        <n v="28524" u="1"/>
        <n v="30541" u="1"/>
        <n v="32558" u="1"/>
        <n v="29501" u="1"/>
        <n v="28461" u="1"/>
        <n v="31329" u="1"/>
        <n v="31140" u="1"/>
        <n v="30100" u="1"/>
        <n v="31077" u="1"/>
        <n v="27957" u="1"/>
        <n v="28934" u="1"/>
        <n v="33168" u="1"/>
        <n v="31928" u="1"/>
        <n v="30888" u="1"/>
        <n v="27831" u="1"/>
        <n v="27705" u="1"/>
        <n v="29722" u="1"/>
        <n v="27642" u="1"/>
        <n v="31676" u="1"/>
        <n v="28556" u="1"/>
        <n v="30510" u="1"/>
        <n v="28430" u="1"/>
        <n v="29407" u="1"/>
        <n v="31424" u="1"/>
        <n v="28367" u="1"/>
        <n v="30321" u="1"/>
        <n v="32275" u="1"/>
        <n v="31235" u="1"/>
        <n v="32212" u="1"/>
        <n v="28115" u="1"/>
        <n v="29092" u="1"/>
        <n v="33484" u="1"/>
        <n v="32086" u="1"/>
        <n v="31046" u="1"/>
        <n v="27989" u="1"/>
        <n v="32023" u="1"/>
        <n v="28966" u="1"/>
        <n v="33169" u="1"/>
        <n v="33043" u="1"/>
        <n v="28840" u="1"/>
        <n v="30857" u="1"/>
        <n v="27737" u="1"/>
        <n v="28714" u="1"/>
        <n v="32748" u="1"/>
        <n v="31708" u="1"/>
        <n v="28651" u="1"/>
        <n v="27611" u="1"/>
        <n v="28525" u="1"/>
        <n v="30542" u="1"/>
        <n v="32559" u="1"/>
        <n v="29502" u="1"/>
        <n v="28462" u="1"/>
        <n v="31330" u="1"/>
        <n v="33674" u="1"/>
        <n v="31141" u="1"/>
        <n v="30101" u="1"/>
        <n v="31078" u="1"/>
        <n v="27958" u="1"/>
        <n v="28935" u="1"/>
        <n v="33170" u="1"/>
        <n v="31929" u="1"/>
        <n v="30889" u="1"/>
        <n v="33044" u="1"/>
        <n v="27832" u="1"/>
        <n v="29849" u="1"/>
        <n v="27706" u="1"/>
        <n v="29723" u="1"/>
        <n v="27643" u="1"/>
        <n v="31677" u="1"/>
        <n v="28557" u="1"/>
        <n v="30511" u="1"/>
        <n v="28431" u="1"/>
        <n v="29408" u="1"/>
        <n v="31425" u="1"/>
        <n v="28368" u="1"/>
        <n v="30322" u="1"/>
        <n v="31299" u="1"/>
        <n v="32276" u="1"/>
        <n v="32213" u="1"/>
        <n v="33675" u="1"/>
        <n v="29093" u="1"/>
        <n v="32087" u="1"/>
        <n v="31047" u="1"/>
        <n v="27990" u="1"/>
        <n v="32024" u="1"/>
        <n v="28967" u="1"/>
        <n v="33171" u="1"/>
        <n v="33045" u="1"/>
        <n v="30858" u="1"/>
        <n v="32982" u="1"/>
        <n v="27738" u="1"/>
        <n v="28715" u="1"/>
        <n v="32749" u="1"/>
        <n v="31709" u="1"/>
        <n v="28652" u="1"/>
        <n v="27612" u="1"/>
        <n v="31646" u="1"/>
        <n v="36449" u="1"/>
        <n v="30543" u="1"/>
        <n v="32560" u="1"/>
        <n v="29503" u="1"/>
        <n v="30417" u="1"/>
        <n v="31331" u="1"/>
        <n v="33676" u="1"/>
        <n v="31142" u="1"/>
        <n v="30102" u="1"/>
        <n v="31079" u="1"/>
        <n v="27959" u="1"/>
        <n v="28936" u="1"/>
        <n v="33172" u="1"/>
        <n v="30890" u="1"/>
        <n v="33046" u="1"/>
        <n v="29850" u="1"/>
        <n v="32983" u="1"/>
        <n v="27707" u="1"/>
        <n v="29724" u="1"/>
        <n v="27644" u="1"/>
        <n v="31678" u="1"/>
        <n v="28558" u="1"/>
        <n v="36450" u="1"/>
        <n v="30512" u="1"/>
        <n v="28432" u="1"/>
        <n v="29409" u="1"/>
        <n v="31426" u="1"/>
        <n v="28369" u="1"/>
        <n v="30323" u="1"/>
        <n v="35946" u="1"/>
        <n v="31300" u="1"/>
        <n v="32277" u="1"/>
        <n v="31237" u="1"/>
        <n v="33677" u="1"/>
        <n v="28117" u="1"/>
        <n v="29094" u="1"/>
        <n v="32088" u="1"/>
        <n v="31048" u="1"/>
        <n v="27991" u="1"/>
        <n v="32025" u="1"/>
        <n v="28968" u="1"/>
        <n v="33173" u="1"/>
        <n v="33047" u="1"/>
        <n v="30859" u="1"/>
        <n v="32984" u="1"/>
        <n v="27739" u="1"/>
        <n v="28716" u="1"/>
        <n v="32750" u="1"/>
        <n v="31710" u="1"/>
        <n v="28653" u="1"/>
        <n v="27613" u="1"/>
        <n v="31647" u="1"/>
        <n v="36451" u="1"/>
        <n v="30544" u="1"/>
        <n v="32561" u="1"/>
        <n v="30418" u="1"/>
        <n v="31332" u="1"/>
        <n v="33930" u="1"/>
        <n v="31143" u="1"/>
        <n v="30103" u="1"/>
        <n v="31080" u="1"/>
        <n v="27960" u="1"/>
        <n v="28937" u="1"/>
        <n v="33174" u="1"/>
        <n v="31931" u="1"/>
        <n v="30891" u="1"/>
        <n v="33048" u="1"/>
        <n v="27834" u="1"/>
        <n v="32985" u="1"/>
        <n v="27708" u="1"/>
        <n v="29725" u="1"/>
        <n v="27645" u="1"/>
        <n v="31679" u="1"/>
        <n v="28559" u="1"/>
        <n v="30513" u="1"/>
        <n v="28433" u="1"/>
        <n v="29410" u="1"/>
        <n v="31427" u="1"/>
        <n v="28370" u="1"/>
        <n v="30324" u="1"/>
        <n v="33931" u="1"/>
        <n v="31301" u="1"/>
        <n v="32278" u="1"/>
        <n v="31238" u="1"/>
        <n v="32215" u="1"/>
        <n v="29095" u="1"/>
        <n v="32089" u="1"/>
        <n v="27992" u="1"/>
        <n v="32026" u="1"/>
        <n v="28969" u="1"/>
        <n v="33175" u="1"/>
        <n v="33049" u="1"/>
        <n v="30860" u="1"/>
        <n v="32986" u="1"/>
        <n v="27740" u="1"/>
        <n v="28717" u="1"/>
        <n v="32751" u="1"/>
        <n v="31711" u="1"/>
        <n v="28654" u="1"/>
        <n v="27614" u="1"/>
        <n v="31648" u="1"/>
        <n v="30545" u="1"/>
        <n v="32562" u="1"/>
        <n v="30419" u="1"/>
        <n v="31333" u="1"/>
        <n v="29190" u="1"/>
        <n v="31144" u="1"/>
        <n v="30104" u="1"/>
        <n v="31081" u="1"/>
        <n v="27961" u="1"/>
        <n v="28938" u="1"/>
        <n v="33176" u="1"/>
        <n v="31932" u="1"/>
        <n v="30892" u="1"/>
        <n v="33050" u="1"/>
        <n v="27835" u="1"/>
        <n v="32987" u="1"/>
        <n v="27709" u="1"/>
        <n v="29726" u="1"/>
        <n v="27646" u="1"/>
        <n v="31680" u="1"/>
        <n v="28560" u="1"/>
        <n v="27520" u="1"/>
        <n v="30514" u="1"/>
        <n v="28434" u="1"/>
        <n v="29411" u="1"/>
        <n v="31428" u="1"/>
        <n v="28371" u="1"/>
        <n v="36013" u="1"/>
        <n v="30325" u="1"/>
        <n v="31302" u="1"/>
        <n v="32279" u="1"/>
        <n v="31239" u="1"/>
        <n v="35761" u="1"/>
        <n v="32216" u="1"/>
        <n v="28119" u="1"/>
        <n v="29096" u="1"/>
        <n v="32090" u="1"/>
        <n v="31050" u="1"/>
        <n v="32027" u="1"/>
        <n v="28970" u="1"/>
        <n v="33177" u="1"/>
        <n v="33051" u="1"/>
        <n v="30861" u="1"/>
        <n v="32988" u="1"/>
        <n v="28718" u="1"/>
        <n v="32752" u="1"/>
        <n v="31712" u="1"/>
        <n v="28655" u="1"/>
        <n v="27615" u="1"/>
        <n v="31649" u="1"/>
        <n v="30546" u="1"/>
        <n v="32563" u="1"/>
        <n v="30420" u="1"/>
        <n v="29380" u="1"/>
        <n v="31334" u="1"/>
        <n v="35762" u="1"/>
        <n v="29191" u="1"/>
        <n v="31145" u="1"/>
        <n v="30105" u="1"/>
        <n v="31082" u="1"/>
        <n v="33367" u="1"/>
        <n v="27962" u="1"/>
        <n v="35258" u="1"/>
        <n v="28939" u="1"/>
        <n v="33178" u="1"/>
        <n v="33052" u="1"/>
        <n v="27836" u="1"/>
        <n v="32989" u="1"/>
        <n v="27710" u="1"/>
        <n v="29727" u="1"/>
        <n v="27647" u="1"/>
        <n v="31681" u="1"/>
        <n v="28561" u="1"/>
        <n v="30515" u="1"/>
        <n v="28435" u="1"/>
        <n v="29412" u="1"/>
        <n v="28372" u="1"/>
        <n v="30326" u="1"/>
        <n v="32343" u="1"/>
        <n v="31303" u="1"/>
        <n v="32280" u="1"/>
        <n v="31240" u="1"/>
        <n v="32217" u="1"/>
        <n v="29097" u="1"/>
        <n v="31051" u="1"/>
        <n v="33368" u="1"/>
        <n v="33305" u="1"/>
        <n v="28971" u="1"/>
        <n v="35259" u="1"/>
        <n v="33179" u="1"/>
        <n v="33053" u="1"/>
        <n v="30862" u="1"/>
        <n v="32990" u="1"/>
        <n v="32927" u="1"/>
        <n v="28719" u="1"/>
        <n v="32753" u="1"/>
        <n v="28656" u="1"/>
        <n v="27616" u="1"/>
        <n v="31650" u="1"/>
        <n v="30547" u="1"/>
        <n v="32564" u="1"/>
        <n v="29381" u="1"/>
        <n v="31335" u="1"/>
        <n v="31146" u="1"/>
        <n v="30106" u="1"/>
        <n v="31083" u="1"/>
        <n v="33369" u="1"/>
        <n v="27963" u="1"/>
        <n v="31997" u="1"/>
        <n v="28940" u="1"/>
        <n v="33180" u="1"/>
        <n v="30894" u="1"/>
        <n v="27837" u="1"/>
        <n v="32991" u="1"/>
        <n v="32928" u="1"/>
        <n v="27711" u="1"/>
        <n v="29728" u="1"/>
        <n v="27648" u="1"/>
        <n v="31682" u="1"/>
        <n v="28562" u="1"/>
        <n v="30516" u="1"/>
        <n v="29413" u="1"/>
        <n v="31430" u="1"/>
        <n v="28373" u="1"/>
        <n v="30327" u="1"/>
        <n v="32344" u="1"/>
        <n v="33937" u="1"/>
        <n v="31304" u="1"/>
        <n v="31241" u="1"/>
        <n v="32218" u="1"/>
        <n v="29098" u="1"/>
        <n v="32092" u="1"/>
        <n v="31052" u="1"/>
        <n v="33370" u="1"/>
        <n v="33307" u="1"/>
        <n v="28972" u="1"/>
        <n v="33181" u="1"/>
        <n v="33055" u="1"/>
        <n v="30863" u="1"/>
        <n v="32992" u="1"/>
        <n v="32929" u="1"/>
        <n v="32754" u="1"/>
        <n v="31714" u="1"/>
        <n v="28657" u="1"/>
        <n v="27617" u="1"/>
        <n v="31651" u="1"/>
        <n v="30548" u="1"/>
        <n v="32565" u="1"/>
        <n v="29382" u="1"/>
        <n v="31336" u="1"/>
        <n v="33938" u="1"/>
        <n v="30107" u="1"/>
        <n v="31084" u="1"/>
        <n v="33371" u="1"/>
        <n v="33308" u="1"/>
        <n v="27964" u="1"/>
        <n v="31998" u="1"/>
        <n v="35262" u="1"/>
        <n v="28941" u="1"/>
        <n v="33182" u="1"/>
        <n v="30895" u="1"/>
        <n v="33056" u="1"/>
        <n v="27838" u="1"/>
        <n v="32993" u="1"/>
        <n v="32930" u="1"/>
        <n v="27712" u="1"/>
        <n v="29729" u="1"/>
        <n v="27649" u="1"/>
        <n v="31683" u="1"/>
        <n v="32660" u="1"/>
        <n v="28563" u="1"/>
        <n v="30517" u="1"/>
        <n v="28437" u="1"/>
        <n v="29414" u="1"/>
        <n v="31431" u="1"/>
        <n v="30328" u="1"/>
        <n v="32345" u="1"/>
        <n v="33939" u="1"/>
        <n v="31305" u="1"/>
        <n v="32282" u="1"/>
        <n v="29225" u="1"/>
        <n v="31242" u="1"/>
        <n v="32219" u="1"/>
        <n v="28122" u="1"/>
        <n v="29099" u="1"/>
        <n v="32093" u="1"/>
        <n v="31053" u="1"/>
        <n v="33372" u="1"/>
        <n v="33309" u="1"/>
        <n v="35263" u="1"/>
        <n v="33183" u="1"/>
        <n v="33057" u="1"/>
        <n v="30864" u="1"/>
        <n v="32994" u="1"/>
        <n v="32931" u="1"/>
        <n v="32755" u="1"/>
        <n v="31715" u="1"/>
        <n v="28658" u="1"/>
        <n v="27618" u="1"/>
        <n v="31652" u="1"/>
        <n v="30549" u="1"/>
        <n v="32566" u="1"/>
        <n v="29383" u="1"/>
        <n v="31337" u="1"/>
        <n v="33940" u="1"/>
        <n v="30108" u="1"/>
        <n v="31085" u="1"/>
        <n v="32062" u="1"/>
        <n v="33373" u="1"/>
        <n v="27965" u="1"/>
        <n v="31999" u="1"/>
        <n v="35264" u="1"/>
        <n v="28942" u="1"/>
        <n v="33184" u="1"/>
        <n v="33058" u="1"/>
        <n v="27839" u="1"/>
        <n v="32995" u="1"/>
        <n v="32932" u="1"/>
        <n v="27713" u="1"/>
        <n v="29730" u="1"/>
        <n v="27650" u="1"/>
        <n v="31684" u="1"/>
        <n v="32661" u="1"/>
        <n v="28564" u="1"/>
        <n v="30518" u="1"/>
        <n v="29478" u="1"/>
        <n v="28438" u="1"/>
        <n v="29415" u="1"/>
        <n v="31432" u="1"/>
        <n v="30329" u="1"/>
        <n v="32346" u="1"/>
        <n v="31306" u="1"/>
        <n v="32283" u="1"/>
        <n v="31243" u="1"/>
        <n v="32220" u="1"/>
        <n v="28123" u="1"/>
        <n v="29100" u="1"/>
        <n v="31054" u="1"/>
        <n v="33374" u="1"/>
        <n v="28974" u="1"/>
        <n v="33185" u="1"/>
        <n v="33059" u="1"/>
        <n v="30865" u="1"/>
        <n v="32996" u="1"/>
        <n v="32933" u="1"/>
        <n v="28722" u="1"/>
        <n v="32756" u="1"/>
        <n v="27682" u="1"/>
        <n v="31716" u="1"/>
        <n v="28659" u="1"/>
        <n v="27619" u="1"/>
        <n v="31653" u="1"/>
        <n v="30550" u="1"/>
        <n v="32567" u="1"/>
        <n v="29384" u="1"/>
        <n v="31401" u="1"/>
        <n v="28344" u="1"/>
        <n v="31338" u="1"/>
        <n v="33942" u="1"/>
        <n v="35644" u="1"/>
        <n v="30109" u="1"/>
        <n v="31086" u="1"/>
        <n v="32063" u="1"/>
        <n v="33375" u="1"/>
        <n v="27966" u="1"/>
        <n v="32000" u="1"/>
        <n v="28943" u="1"/>
        <n v="26863" u="1"/>
        <n v="30897" u="1"/>
        <n v="33060" u="1"/>
        <n v="27840" u="1"/>
        <n v="32997" u="1"/>
        <n v="32934" u="1"/>
        <n v="29731" u="1"/>
        <n v="27651" u="1"/>
        <n v="31685" u="1"/>
        <n v="32662" u="1"/>
        <n v="30519" u="1"/>
        <n v="29479" u="1"/>
        <n v="28439" u="1"/>
        <n v="29416" u="1"/>
        <n v="31433" u="1"/>
        <n v="30330" u="1"/>
        <n v="32347" u="1"/>
        <n v="33943" u="1"/>
        <n v="31307" u="1"/>
        <n v="31244" u="1"/>
        <n v="32221" u="1"/>
        <n v="35645" u="1"/>
        <n v="29101" u="1"/>
        <n v="31055" u="1"/>
        <n v="33376" u="1"/>
        <n v="33061" u="1"/>
        <n v="32998" u="1"/>
        <n v="32935" u="1"/>
        <n v="28723" u="1"/>
        <n v="32757" u="1"/>
        <n v="27683" u="1"/>
        <n v="27620" u="1"/>
        <n v="31654" u="1"/>
        <n v="30551" u="1"/>
        <n v="32568" u="1"/>
        <n v="29448" u="1"/>
        <n v="29385" u="1"/>
        <n v="31402" u="1"/>
        <n v="28345" u="1"/>
        <n v="31339" u="1"/>
        <n v="33944" u="1"/>
        <n v="32253" u="1"/>
        <n v="30110" u="1"/>
        <n v="31087" u="1"/>
        <n v="32064" u="1"/>
        <n v="33377" u="1"/>
        <n v="27967" u="1"/>
        <n v="32001" u="1"/>
        <n v="28944" u="1"/>
        <n v="26864" u="1"/>
        <n v="30898" u="1"/>
        <n v="33062" u="1"/>
        <n v="27841" u="1"/>
        <n v="32999" u="1"/>
        <n v="32936" u="1"/>
        <n v="27715" u="1"/>
        <n v="29732" u="1"/>
        <n v="27652" u="1"/>
        <n v="29669" u="1"/>
        <n v="31686" u="1"/>
        <n v="32663" u="1"/>
        <n v="28566" u="1"/>
        <n v="30520" u="1"/>
        <n v="29480" u="1"/>
        <n v="28440" u="1"/>
        <n v="29417" u="1"/>
        <n v="30331" u="1"/>
        <n v="32348" u="1"/>
        <n v="33945" u="1"/>
        <n v="31308" u="1"/>
        <n v="35836" u="1"/>
        <n v="32222" u="1"/>
        <n v="28125" u="1"/>
        <n v="29102" u="1"/>
        <n v="31056" u="1"/>
        <n v="33378" u="1"/>
        <n v="28976" u="1"/>
        <n v="33063" u="1"/>
        <n v="30867" u="1"/>
        <n v="33000" u="1"/>
        <n v="32937" u="1"/>
        <n v="28724" u="1"/>
        <n v="32758" u="1"/>
        <n v="27684" u="1"/>
        <n v="31718" u="1"/>
        <n v="27621" u="1"/>
        <n v="31655" u="1"/>
        <n v="30552" u="1"/>
        <n v="32569" u="1"/>
        <n v="29449" u="1"/>
        <n v="29386" u="1"/>
        <n v="31403" u="1"/>
        <n v="31340" u="1"/>
        <n v="33946" u="1"/>
        <n v="35837" u="1"/>
        <n v="32254" u="1"/>
        <n v="28157" u="1"/>
        <n v="30111" u="1"/>
        <n v="31088" u="1"/>
        <n v="32065" u="1"/>
        <n v="33379" u="1"/>
        <n v="27968" u="1"/>
        <n v="32002" u="1"/>
        <n v="28945" u="1"/>
        <n v="26865" u="1"/>
        <n v="30899" u="1"/>
        <n v="33064" u="1"/>
        <n v="27842" u="1"/>
        <n v="33001" u="1"/>
        <n v="32812" u="1"/>
        <n v="27716" u="1"/>
        <n v="29733" u="1"/>
        <n v="29670" u="1"/>
        <n v="31687" u="1"/>
        <n v="28567" u="1"/>
        <n v="30521" u="1"/>
        <n v="32538" u="1"/>
        <n v="29481" u="1"/>
        <n v="28441" u="1"/>
        <n v="29418" u="1"/>
        <n v="30332" u="1"/>
        <n v="32349" u="1"/>
        <n v="33947" u="1"/>
        <n v="31309" u="1"/>
        <n v="35838" u="1"/>
        <n v="32223" u="1"/>
        <n v="35586" u="1"/>
        <n v="29103" u="1"/>
        <n v="31057" u="1"/>
        <n v="33380" u="1"/>
        <n v="33128" u="1"/>
        <n v="33065" u="1"/>
        <n v="30868" u="1"/>
        <n v="33002" u="1"/>
        <n v="32813" u="1"/>
        <n v="28725" u="1"/>
        <n v="32759" u="1"/>
        <n v="27685" u="1"/>
        <n v="27622" u="1"/>
        <n v="31656" u="1"/>
        <n v="32570" u="1"/>
        <n v="29450" u="1"/>
        <n v="29387" u="1"/>
        <n v="31404" u="1"/>
        <n v="28347" u="1"/>
        <n v="31341" u="1"/>
        <n v="33948" u="1"/>
        <n v="32255" u="1"/>
        <n v="28158" u="1"/>
        <n v="30112" u="1"/>
        <n v="31089" u="1"/>
        <n v="32066" u="1"/>
        <n v="32003" u="1"/>
        <n v="28946" u="1"/>
        <n v="33129" u="1"/>
        <n v="30900" u="1"/>
        <n v="33066" u="1"/>
        <n v="27843" u="1"/>
        <n v="27717" u="1"/>
        <n v="29671" u="1"/>
        <n v="31688" u="1"/>
        <n v="28568" u="1"/>
        <n v="30522" u="1"/>
        <n v="32539" u="1"/>
        <n v="29482" u="1"/>
        <n v="28442" u="1"/>
        <n v="29419" u="1"/>
        <n v="36155" u="1"/>
        <n v="30333" u="1"/>
        <n v="32350" u="1"/>
        <n v="33949" u="1"/>
        <n v="31310" u="1"/>
        <n v="32224" u="1"/>
        <n v="29104" u="1"/>
        <n v="31121" u="1"/>
        <n v="31058" u="1"/>
        <n v="33382" u="1"/>
        <n v="33130" u="1"/>
        <n v="30869" u="1"/>
        <n v="33004" u="1"/>
        <n v="32815" u="1"/>
        <n v="28726" u="1"/>
        <n v="32760" u="1"/>
        <n v="27686" u="1"/>
        <n v="31720" u="1"/>
        <n v="27623" u="1"/>
        <n v="31657" u="1"/>
        <n v="32634" u="1"/>
        <n v="30554" u="1"/>
        <n v="29388" u="1"/>
        <n v="31405" u="1"/>
        <n v="28348" u="1"/>
        <n v="31342" u="1"/>
        <n v="33950" u="1"/>
        <n v="32256" u="1"/>
        <n v="28159" u="1"/>
        <n v="30113" u="1"/>
        <n v="31090" u="1"/>
        <n v="32067" u="1"/>
        <n v="27970" u="1"/>
        <n v="32004" u="1"/>
        <n v="27907" u="1"/>
        <n v="33131" u="1"/>
        <n v="30901" u="1"/>
        <n v="33068" u="1"/>
        <n v="33005" u="1"/>
        <n v="32816" u="1"/>
        <n v="27718" u="1"/>
        <n v="29735" u="1"/>
        <n v="29672" u="1"/>
        <n v="31689" u="1"/>
        <n v="28569" u="1"/>
        <n v="30523" u="1"/>
        <n v="32540" u="1"/>
        <n v="29483" u="1"/>
        <n v="28443" u="1"/>
        <n v="29420" u="1"/>
        <n v="30334" u="1"/>
        <n v="32351" u="1"/>
        <n v="33951" u="1"/>
        <n v="31311" u="1"/>
        <n v="32225" u="1"/>
        <n v="32162" u="1"/>
        <n v="29105" u="1"/>
        <n v="31122" u="1"/>
        <n v="31059" u="1"/>
        <n v="33384" u="1"/>
        <n v="33321" u="1"/>
        <n v="28979" u="1"/>
        <n v="33132" u="1"/>
        <n v="33069" u="1"/>
        <n v="30870" u="1"/>
        <n v="33006" u="1"/>
        <n v="32817" u="1"/>
        <n v="28727" u="1"/>
        <n v="32761" u="1"/>
        <n v="27687" u="1"/>
        <n v="31721" u="1"/>
        <n v="27624" u="1"/>
        <n v="31658" u="1"/>
        <n v="32635" u="1"/>
        <n v="30555" u="1"/>
        <n v="32572" u="1"/>
        <n v="29389" u="1"/>
        <n v="31406" u="1"/>
        <n v="28349" u="1"/>
        <n v="31343" u="1"/>
        <n v="33952" u="1"/>
        <n v="35906" u="1"/>
        <n v="32257" u="1"/>
        <n v="28160" u="1"/>
        <n v="31091" u="1"/>
        <n v="32068" u="1"/>
        <n v="33385" u="1"/>
        <n v="33322" u="1"/>
        <n v="27971" u="1"/>
        <n v="32005" u="1"/>
        <n v="27908" u="1"/>
        <n v="33133" u="1"/>
        <n v="30902" u="1"/>
        <n v="32818" u="1"/>
        <n v="27719" u="1"/>
        <n v="29736" u="1"/>
        <n v="29673" u="1"/>
        <n v="31690" u="1"/>
        <n v="30650" u="1"/>
        <n v="28570" u="1"/>
        <n v="30524" u="1"/>
        <n v="32541" u="1"/>
        <n v="29484" u="1"/>
        <n v="28444" u="1"/>
        <n v="29421" u="1"/>
        <n v="30335" u="1"/>
        <n v="32352" u="1"/>
        <n v="33953" u="1"/>
        <n v="31312" u="1"/>
        <n v="35907" u="1"/>
        <n v="32226" u="1"/>
        <n v="32163" u="1"/>
        <n v="31123" u="1"/>
        <n v="31060" u="1"/>
        <n v="33386" u="1"/>
        <n v="33323" u="1"/>
        <n v="33134" u="1"/>
        <n v="33071" u="1"/>
        <n v="30871" u="1"/>
        <n v="33008" u="1"/>
        <n v="32819" u="1"/>
        <n v="28728" u="1"/>
        <n v="32762" u="1"/>
        <n v="31722" u="1"/>
        <n v="27625" u="1"/>
        <n v="31659" u="1"/>
        <n v="32636" u="1"/>
        <n v="30556" u="1"/>
        <n v="32573" u="1"/>
        <n v="29390" u="1"/>
        <n v="31407" u="1"/>
        <n v="28350" u="1"/>
        <n v="31344" u="1"/>
        <n v="33954" u="1"/>
        <n v="35908" u="1"/>
        <n v="32258" u="1"/>
        <n v="28161" u="1"/>
        <n v="31092" u="1"/>
        <n v="32069" u="1"/>
        <n v="33387" u="1"/>
        <n v="31029" u="1"/>
        <n v="33324" u="1"/>
        <n v="27972" u="1"/>
        <n v="32006" u="1"/>
        <n v="27909" u="1"/>
        <n v="30903" u="1"/>
        <n v="33072" u="1"/>
        <n v="33009" u="1"/>
        <n v="32820" u="1"/>
        <n v="27720" u="1"/>
        <n v="29737" u="1"/>
        <n v="29674" u="1"/>
        <n v="31691" u="1"/>
        <n v="28571" u="1"/>
        <n v="34396" u="1"/>
        <n v="30525" u="1"/>
        <n v="29485" u="1"/>
        <n v="28445" u="1"/>
        <n v="30336" u="1"/>
        <n v="33955" u="1"/>
        <n v="29296" u="1"/>
        <n v="31313" u="1"/>
        <n v="35909" u="1"/>
        <n v="32227" u="1"/>
        <n v="32164" u="1"/>
        <n v="31124" u="1"/>
        <n v="31061" u="1"/>
        <n v="33388" u="1"/>
        <n v="33325" u="1"/>
        <n v="33136" u="1"/>
        <n v="33073" u="1"/>
        <n v="30872" u="1"/>
        <n v="33010" u="1"/>
        <n v="32821" u="1"/>
        <n v="28729" u="1"/>
        <n v="32763" u="1"/>
        <n v="31723" u="1"/>
        <n v="27626" u="1"/>
        <n v="31660" u="1"/>
        <n v="30557" u="1"/>
        <n v="29391" u="1"/>
        <n v="31408" u="1"/>
        <n v="28351" u="1"/>
        <n v="31345" u="1"/>
        <n v="33956" u="1"/>
        <n v="32259" u="1"/>
        <n v="28162" u="1"/>
        <n v="31093" u="1"/>
        <n v="32070" u="1"/>
        <n v="33389" u="1"/>
        <n v="31030" u="1"/>
        <n v="33326" u="1"/>
        <n v="27973" u="1"/>
        <n v="32007" u="1"/>
        <n v="27910" u="1"/>
        <n v="30904" u="1"/>
        <n v="33011" u="1"/>
        <n v="32822" u="1"/>
        <n v="27721" u="1"/>
        <n v="29675" u="1"/>
        <n v="30652" u="1"/>
        <n v="28572" u="1"/>
        <n v="34398" u="1"/>
        <n v="28509" u="1"/>
        <n v="30526" u="1"/>
        <n v="32543" u="1"/>
      </sharedItems>
    </cacheField>
    <cacheField name="Circuit Name" numFmtId="0">
      <sharedItems/>
    </cacheField>
    <cacheField name="Circuit ID" numFmtId="0">
      <sharedItems/>
    </cacheField>
    <cacheField name="Circuit Type" numFmtId="0">
      <sharedItems/>
    </cacheField>
    <cacheField name="Circuit Voltage" numFmtId="0">
      <sharedItems/>
    </cacheField>
    <cacheField name="Planned Open" numFmtId="0">
      <sharedItems containsNonDate="0" containsDate="1" containsString="0" containsBlank="1" minDate="2014-11-13T12:34:00" maxDate="2014-11-13T12:34:00"/>
    </cacheField>
    <cacheField name="Planned Close" numFmtId="0">
      <sharedItems containsNonDate="0" containsDate="1" containsString="0" containsBlank="1" minDate="2014-11-13T15:00:00" maxDate="2014-11-13T15:00:00"/>
    </cacheField>
    <cacheField name="Fyear" numFmtId="0">
      <sharedItems containsSemiMixedTypes="0" containsString="0" containsNumber="1" containsInteger="1" minValue="2013" maxValue="2017" count="5">
        <n v="2013"/>
        <n v="2014"/>
        <n v="2015"/>
        <n v="2016"/>
        <n v="2017"/>
      </sharedItems>
    </cacheField>
    <cacheField name="Actual Open" numFmtId="176">
      <sharedItems containsSemiMixedTypes="0" containsNonDate="0" containsDate="1" containsString="0" minDate="2012-07-06T09:53:00" maxDate="2017-04-06T17:51:00" count="69">
        <d v="2012-07-06T09:53:00"/>
        <d v="2012-07-11T23:29:00"/>
        <d v="2012-07-13T16:25:00"/>
        <d v="2012-07-16T13:37:00"/>
        <d v="2012-08-23T18:03:00"/>
        <d v="2012-09-04T13:44:00"/>
        <d v="2012-10-11T09:24:00"/>
        <d v="2012-10-17T08:59:00"/>
        <d v="2012-10-24T13:37:00"/>
        <d v="2012-11-14T12:46:00"/>
        <d v="2012-11-27T07:32:00"/>
        <d v="2012-11-30T20:37:00"/>
        <d v="2012-12-15T11:05:00"/>
        <d v="2013-01-28T11:45:00"/>
        <d v="2013-02-06T06:26:00"/>
        <d v="2013-02-26T23:22:00"/>
        <d v="2013-03-18T13:04:00"/>
        <d v="2013-03-27T00:02:00"/>
        <d v="2013-03-27T09:03:00"/>
        <d v="2013-04-23T07:27:00"/>
        <d v="2013-05-09T16:33:00"/>
        <d v="2013-05-22T11:16:00"/>
        <d v="2013-05-28T09:05:00"/>
        <d v="2013-06-06T06:31:00"/>
        <d v="2013-07-09T15:08:00"/>
        <d v="2013-07-29T11:19:00"/>
        <d v="2013-08-05T19:51:00"/>
        <d v="2013-08-18T22:40:00"/>
        <d v="2013-08-20T06:49:00"/>
        <d v="2013-09-12T08:31:00"/>
        <d v="2013-09-24T16:33:00"/>
        <d v="2013-10-01T16:39:00"/>
        <d v="2013-10-15T15:18:00"/>
        <d v="2013-12-03T14:04:00"/>
        <d v="2013-12-03T14:21:00"/>
        <d v="2013-12-04T09:31:00"/>
        <d v="2013-12-11T00:42:00"/>
        <d v="2013-12-13T10:18:00"/>
        <d v="2014-01-20T12:17:00"/>
        <d v="2014-02-18T13:28:00"/>
        <d v="2014-03-05T07:43:00"/>
        <d v="2014-04-07T14:42:00"/>
        <d v="2014-05-07T12:35:00"/>
        <d v="2014-07-31T12:16:00"/>
        <d v="2014-11-13T12:34:00"/>
        <d v="2015-01-21T09:47:00"/>
        <d v="2015-02-22T13:31:00"/>
        <d v="2015-03-12T09:49:00"/>
        <d v="2015-03-13T12:12:00"/>
        <d v="2015-04-26T08:30:00"/>
        <d v="2015-05-29T16:10:00"/>
        <d v="2015-07-03T08:01:00"/>
        <d v="2015-09-08T13:28:00"/>
        <d v="2015-09-24T11:54:00"/>
        <d v="2015-11-13T13:49:00"/>
        <d v="2015-12-31T18:20:00"/>
        <d v="2015-12-31T23:59:00"/>
        <d v="2016-01-01T00:30:00"/>
        <d v="2016-01-08T19:01:00"/>
        <d v="2016-02-18T11:54:00"/>
        <d v="2016-04-25T16:51:00"/>
        <d v="2016-05-01T09:44:00"/>
        <d v="2016-05-17T10:13:00"/>
        <d v="2016-09-29T11:44:00"/>
        <d v="2016-12-16T12:48:00"/>
        <d v="2016-12-20T09:32:00"/>
        <d v="2017-03-09T06:33:00"/>
        <d v="2017-04-03T06:46:00"/>
        <d v="2017-04-06T17:51:00"/>
      </sharedItems>
      <fieldGroup par="47" base="8">
        <rangePr groupBy="quarters" startDate="2012-07-06T09:53:00" endDate="2017-04-06T17:51:00"/>
        <groupItems count="6">
          <s v="&lt;6/07/2012"/>
          <s v="Qtr1"/>
          <s v="Qtr2"/>
          <s v="Qtr3"/>
          <s v="Qtr4"/>
          <s v="&gt;6/04/2017"/>
        </groupItems>
      </fieldGroup>
    </cacheField>
    <cacheField name="Actual Close" numFmtId="176">
      <sharedItems containsSemiMixedTypes="0" containsNonDate="0" containsDate="1" containsString="0" minDate="2012-07-06T10:03:00" maxDate="2017-04-06T18:34:00"/>
    </cacheField>
    <cacheField name="Duration" numFmtId="0">
      <sharedItems containsSemiMixedTypes="0" containsString="0" containsNumber="1" containsInteger="1" minValue="0" maxValue="5728"/>
    </cacheField>
    <cacheField name="MW min Lost" numFmtId="0">
      <sharedItems containsSemiMixedTypes="0" containsString="0" containsNumber="1" containsInteger="1" minValue="0" maxValue="1901"/>
    </cacheField>
    <cacheField name="System Minutes" numFmtId="175">
      <sharedItems containsSemiMixedTypes="0" containsString="0" containsNumber="1" minValue="0" maxValue="1.0144"/>
    </cacheField>
    <cacheField name="Description" numFmtId="0">
      <sharedItems/>
    </cacheField>
    <cacheField name="Interruption Type" numFmtId="0">
      <sharedItems/>
    </cacheField>
    <cacheField name="Primary Cause" numFmtId="0">
      <sharedItems/>
    </cacheField>
    <cacheField name="Secondary Cause" numFmtId="0">
      <sharedItems/>
    </cacheField>
    <cacheField name="Tertiary Cause" numFmtId="0">
      <sharedItems containsBlank="1"/>
    </cacheField>
    <cacheField name="Failure of PS" numFmtId="0">
      <sharedItems count="2">
        <s v="No"/>
        <s v="Yes"/>
      </sharedItems>
    </cacheField>
    <cacheField name="Failure of SCADA" numFmtId="0">
      <sharedItems/>
    </cacheField>
    <cacheField name="Incorrect Op" numFmtId="0">
      <sharedItems count="2">
        <s v="Yes"/>
        <s v="No"/>
      </sharedItems>
    </cacheField>
    <cacheField name="ITOMS Category" numFmtId="0">
      <sharedItems containsBlank="1"/>
    </cacheField>
    <cacheField name="ITOMS Voltage" numFmtId="0">
      <sharedItems containsBlank="1"/>
    </cacheField>
    <cacheField name="Instigator" numFmtId="0">
      <sharedItems count="3">
        <s v="Transend            "/>
        <s v="Generator Request   "/>
        <s v="MI                  "/>
      </sharedItems>
    </cacheField>
    <cacheField name="Fault Location Asset ID" numFmtId="0">
      <sharedItems containsBlank="1"/>
    </cacheField>
    <cacheField name="Fault Location" numFmtId="0">
      <sharedItems containsBlank="1"/>
    </cacheField>
    <cacheField name="Failed Component" numFmtId="0">
      <sharedItems containsNonDate="0" containsString="0" containsBlank="1"/>
    </cacheField>
    <cacheField name="Weather" numFmtId="0">
      <sharedItems containsBlank="1"/>
    </cacheField>
    <cacheField name="Sustained / Transient" numFmtId="0">
      <sharedItems/>
    </cacheField>
    <cacheField name="Protection Problem" numFmtId="0">
      <sharedItems/>
    </cacheField>
    <cacheField name="Contractor Error" numFmtId="0">
      <sharedItems/>
    </cacheField>
    <cacheField name="Red Phase Fault" numFmtId="0">
      <sharedItems/>
    </cacheField>
    <cacheField name="White Phase Fault" numFmtId="0">
      <sharedItems/>
    </cacheField>
    <cacheField name="Blue Phase Fault" numFmtId="0">
      <sharedItems/>
    </cacheField>
    <cacheField name="Earth Fault" numFmtId="0">
      <sharedItems/>
    </cacheField>
    <cacheField name="Correct Lightning Tool Operation" numFmtId="0">
      <sharedItems/>
    </cacheField>
    <cacheField name="SPS Operation" numFmtId="0">
      <sharedItems/>
    </cacheField>
    <cacheField name="UFLS / UVLS Operation" numFmtId="0">
      <sharedItems/>
    </cacheField>
    <cacheField name="NCSPS / FCSPS Operation" numFmtId="0">
      <sharedItems/>
    </cacheField>
    <cacheField name="ScriptCalc Problem" numFmtId="0">
      <sharedItems/>
    </cacheField>
    <cacheField name="Fire Start" numFmtId="0">
      <sharedItems/>
    </cacheField>
    <cacheField name="Telecommunications Failure" numFmtId="0">
      <sharedItems/>
    </cacheField>
    <cacheField name="WASP Data Finalised" numFmtId="0">
      <sharedItems/>
    </cacheField>
    <cacheField name="Protection Type" numFmtId="0">
      <sharedItems containsNonDate="0" containsString="0" containsBlank="1"/>
    </cacheField>
    <cacheField name="Trip Mode" numFmtId="0">
      <sharedItems containsNonDate="0" containsString="0" containsBlank="1"/>
    </cacheField>
    <cacheField name="Phase" numFmtId="0">
      <sharedItems containsNonDate="0" containsString="0" containsBlank="1"/>
    </cacheField>
    <cacheField name="Notes" numFmtId="0">
      <sharedItems containsBlank="1" longText="1"/>
    </cacheField>
    <cacheField name="Years" numFmtId="0" databaseField="0">
      <fieldGroup base="8">
        <rangePr groupBy="years" startDate="2012-07-06T09:53:00" endDate="2017-04-06T17:51:00"/>
        <groupItems count="8">
          <s v="&lt;6/07/2012"/>
          <s v="2012"/>
          <s v="2013"/>
          <s v="2014"/>
          <s v="2015"/>
          <s v="2016"/>
          <s v="2017"/>
          <s v="&gt;6/04/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1">
  <r>
    <n v="18782"/>
    <n v="113660"/>
    <s v="Jul 2012  "/>
    <x v="0"/>
    <x v="0"/>
    <d v="2012-08-01T00:00:00"/>
    <n v="4464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5"/>
    <n v="120905"/>
    <s v="Jul 2012  "/>
    <x v="0"/>
    <x v="1"/>
    <d v="2012-07-01T22:37:00"/>
    <n v="71"/>
    <s v="E1068   "/>
    <s v="GT-GC 220 kV Transmission Circuit"/>
    <s v="Transmission"/>
    <s v="Emergency           "/>
    <s v="HV Equipment Maintenance"/>
    <x v="1"/>
    <s v="No"/>
    <n v="0"/>
    <n v="0"/>
    <m/>
    <m/>
    <s v="in service now as fault duplicate exists    Isolation Points:NilWorkPlanned:Allow Transformers to cool after winding temp trip at the converter station."/>
    <s v="No"/>
    <s v="Undefined"/>
    <n v="0"/>
  </r>
  <r>
    <n v="26836"/>
    <n v="120916"/>
    <s v="Jul 2012  "/>
    <x v="0"/>
    <x v="2"/>
    <d v="2012-07-04T13:38:00"/>
    <n v="215"/>
    <s v="E1615   "/>
    <s v="HR 110/11 kV T1 Transformer Circuit"/>
    <s v="Transformer"/>
    <s v="Emergency           "/>
    <s v="Secondary Equipment Commissioning"/>
    <x v="0"/>
    <s v="No"/>
    <n v="0"/>
    <n v="0"/>
    <m/>
    <m/>
    <s v="Isolation Points:Nil Primary. Secondary as required by PIC.One Protection Scheme is to be in service at all times.WorkPlanned:Reset internal jumpers to match CT ratio. Relay to be powered down while jumpers are changed. This is urgently required as protection will fail to operate while jumpers are incorrect."/>
    <s v="Yes"/>
    <s v="Non-Critical"/>
    <n v="0"/>
  </r>
  <r>
    <n v="27177"/>
    <n v="1118480"/>
    <s v="Jul 2012  "/>
    <x v="1"/>
    <x v="3"/>
    <d v="2012-07-12T06:46:00"/>
    <n v="437"/>
    <s v="E1616   "/>
    <s v="HR 11 kV A Bus Circuit"/>
    <s v="Bus"/>
    <s v="Fault               "/>
    <s v="Switching Error"/>
    <x v="0"/>
    <s v="Yes"/>
    <n v="105"/>
    <n v="5.6000000000000001E-2"/>
    <n v="1"/>
    <b v="0"/>
    <s v="IR1217 Huon River customer lost supply for a planned outage with no notification._x000a_"/>
    <s v="No"/>
    <s v="Undefined"/>
    <n v="438"/>
  </r>
  <r>
    <n v="26953"/>
    <n v="121018"/>
    <s v="Jul 2012  "/>
    <x v="0"/>
    <x v="4"/>
    <d v="2012-07-16T14:12:00"/>
    <n v="4219"/>
    <s v="E1842   "/>
    <s v="GT 220 kV D1 Circuit Breaker "/>
    <s v="Circuit Breaker"/>
    <s v="Forced              "/>
    <s v="HV Equipment Commissioning"/>
    <x v="0"/>
    <s v="Yes"/>
    <n v="0"/>
    <n v="0"/>
    <m/>
    <m/>
    <s v="Isolation Points:Isolate and Earth GT 220 kV D1 Circuit BreakerSH-GT 2 220 kV Transmission Circuit will be in service via D752 and B BusWorkPlanned:George Town 220kV Security upgrade projectCT D196 secodary checks "/>
    <s v="No"/>
    <s v="Not in WASP"/>
    <n v="0"/>
  </r>
  <r>
    <n v="26843"/>
    <n v="120908"/>
    <s v="Jul 2012  "/>
    <x v="0"/>
    <x v="5"/>
    <d v="2012-08-01T00:00:00"/>
    <n v="22472"/>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6949"/>
    <n v="121022"/>
    <s v="Jul 2012  "/>
    <x v="0"/>
    <x v="6"/>
    <d v="2012-07-17T10:07:00"/>
    <n v="69"/>
    <s v="E1713   "/>
    <s v="MY 110 kV A7 Bus Coupler Circuit"/>
    <s v="Bus Coupler"/>
    <s v="Forced              "/>
    <s v="Secondary Equipment Maintenance"/>
    <x v="0"/>
    <s v="No"/>
    <n v="0"/>
    <n v="0"/>
    <m/>
    <m/>
    <s v="Isolation Points:No primary isolations- A752 to remain in service protected by A487 &amp; B487 protection.Secondary  isolations by Transend P&amp;C personnel, A799A trips to be isolated for the duration of work.WorkPlanned:Corrective Maintenance- Repair faulty faceplate on protection relay A799A.Work may involve replacement of device and secondary injection testing to confirm functionality. Replacement of A799A will effect backup distance and CBF protection schemes and A752 controls,status and metering."/>
    <s v="No"/>
    <s v="Not in WASP"/>
    <n v="0"/>
  </r>
  <r>
    <n v="27017"/>
    <n v="121070"/>
    <s v="Jul 2012  "/>
    <x v="0"/>
    <x v="7"/>
    <d v="2012-07-21T14:55:00"/>
    <n v="433"/>
    <s v="E0505   "/>
    <s v="GT 220 kV C2 Capacitor Circuit"/>
    <s v="Capacitor"/>
    <s v="Forced              "/>
    <s v="HV Equipment Maintenance"/>
    <x v="0"/>
    <s v="Yes"/>
    <n v="0"/>
    <n v="0"/>
    <m/>
    <m/>
    <s v="Isolation Points:220kV B Bus isolated and earthedCapacitor Bank C2 isolatedWorkPlanned:Inspect and repair as required 220 kV B629B motorised disconnector"/>
    <s v="No"/>
    <s v="Non-Critical"/>
    <n v="0"/>
  </r>
  <r>
    <n v="27017"/>
    <n v="121070"/>
    <s v="Jul 2012  "/>
    <x v="0"/>
    <x v="7"/>
    <d v="2012-07-21T14:55:00"/>
    <n v="433"/>
    <s v="E0504   "/>
    <s v="GT 220 kV B Bus"/>
    <s v="Bus"/>
    <s v="Forced              "/>
    <s v="HV Equipment Maintenance"/>
    <x v="0"/>
    <s v="Yes"/>
    <n v="0"/>
    <n v="0"/>
    <m/>
    <m/>
    <s v="Isolation Points:220kV B Bus isolated and earthedCapacitor Bank C2 isolatedWorkPlanned:Inspect and repair as required 220 kV B629B motorised disconnector"/>
    <s v="No"/>
    <s v="Undefined"/>
    <n v="0"/>
  </r>
  <r>
    <n v="27101"/>
    <n v="121112"/>
    <s v="Jul 2012  "/>
    <x v="0"/>
    <x v="8"/>
    <d v="2012-07-26T12:08:00"/>
    <n v="134"/>
    <s v="E0029   "/>
    <s v="CS-RI 110 kV Transmission Circuit"/>
    <s v="Transmission"/>
    <s v="Emergency           "/>
    <s v="Secondary Equipment Commissioning"/>
    <x v="0"/>
    <s v="No"/>
    <n v="0"/>
    <n v="0"/>
    <m/>
    <m/>
    <s v="Isolation Points:K187 at Chapel St isolated.Q187 at Risdon isolated.WorkPlanned:Adjust relay communications Baud rates on either end protection K bay Chapel St and Q Bay Risdon."/>
    <s v="No"/>
    <s v="Non-Critical"/>
    <n v="0"/>
  </r>
  <r>
    <n v="26843"/>
    <n v="120908"/>
    <s v="Aug 2012  "/>
    <x v="0"/>
    <x v="9"/>
    <d v="2012-09-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18782"/>
    <n v="113660"/>
    <s v="Aug 2012  "/>
    <x v="0"/>
    <x v="9"/>
    <d v="2012-09-01T00:00:00"/>
    <n v="4464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7345"/>
    <n v="1848"/>
    <s v="Aug 2012  "/>
    <x v="1"/>
    <x v="10"/>
    <d v="2012-08-04T11:40:00"/>
    <n v="220"/>
    <s v="E0407   "/>
    <s v="DB 110/22 kV T1 Transformer Circuit"/>
    <s v="Transformer"/>
    <s v="Fault               "/>
    <s v="Wildlife"/>
    <x v="0"/>
    <s v="Yes"/>
    <n v="29"/>
    <n v="1.55E-2"/>
    <b v="0"/>
    <b v="0"/>
    <s v="IR1159 DB T1 transformer circuit tripped with LOS at Derwent Bridge_x000a_"/>
    <s v="No"/>
    <s v="Non-Critical"/>
    <n v="220"/>
  </r>
  <r>
    <n v="27205"/>
    <n v="121320"/>
    <s v="Aug 2012  "/>
    <x v="0"/>
    <x v="11"/>
    <d v="2012-08-25T15:06:00"/>
    <n v="1806"/>
    <s v="E0504   "/>
    <s v="GT 220 kV B Bus"/>
    <s v="Bus"/>
    <s v="Forced              "/>
    <s v="HV Equipment Commissioning"/>
    <x v="0"/>
    <s v="Yes"/>
    <n v="0"/>
    <n v="0"/>
    <m/>
    <m/>
    <s v="Isolation Points:Open, Isolate and Earth GT 220 kV B Bus.GT 220 kV A Bus is Isolated and earthed on Proms 120958WorkPlanned:George Town 220kV Security upgrade project. Refer to Stages B2 and C2Replace faulty B797 B Bus VT's with VT's from A Bus A797"/>
    <s v="Yes"/>
    <s v="Undefined"/>
    <n v="0"/>
  </r>
  <r>
    <n v="26843"/>
    <n v="120908"/>
    <s v="Sep 2012  "/>
    <x v="0"/>
    <x v="12"/>
    <d v="2012-10-01T00:00:00"/>
    <n v="4320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18782"/>
    <n v="113660"/>
    <s v="Sep 2012  "/>
    <x v="0"/>
    <x v="12"/>
    <d v="2012-10-01T00:00:00"/>
    <n v="4320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7349"/>
    <n v="1858"/>
    <s v="Sep 2012  "/>
    <x v="1"/>
    <x v="13"/>
    <d v="2012-09-04T13:48:00"/>
    <n v="4"/>
    <s v="E0115   "/>
    <s v="CS 11 kV Q2 Feeder Circuit"/>
    <s v="Feeder"/>
    <s v="Fault               "/>
    <s v="Human Error During Planned Work"/>
    <x v="0"/>
    <s v="Yes"/>
    <n v="10"/>
    <n v="5.3E-3"/>
    <b v="0"/>
    <b v="0"/>
    <s v="IR1169 Chapel Street feeders (2) tripped during protection testing._x000a_"/>
    <s v="No"/>
    <s v="Undefined"/>
    <n v="4"/>
  </r>
  <r>
    <n v="27620"/>
    <n v="1856"/>
    <s v="Sep 2012  "/>
    <x v="1"/>
    <x v="14"/>
    <d v="2012-09-07T18:39:00"/>
    <n v="16"/>
    <s v="E0721   "/>
    <s v="QT-NT 110 kV Transmission Circuit"/>
    <s v="Transmission"/>
    <s v="Fault               "/>
    <s v="Fatigue"/>
    <x v="0"/>
    <s v="Yes"/>
    <n v="114"/>
    <n v="6.08E-2"/>
    <n v="1"/>
    <b v="0"/>
    <s v="IR1167 Queenstown-Newton 110 kV transmission circuit tripped with loss of supply at Newton Substation._x000a_"/>
    <s v="No"/>
    <s v="Non-Critical"/>
    <n v="16"/>
  </r>
  <r>
    <n v="27417"/>
    <n v="1857"/>
    <s v="Sep 2012  "/>
    <x v="1"/>
    <x v="15"/>
    <d v="2012-09-09T19:16:00"/>
    <n v="218"/>
    <s v="E0191   "/>
    <s v="LF-SO-TB 110 kV Transmission Circuit"/>
    <s v="Transmission"/>
    <s v="Fault               "/>
    <s v="Insulation Failure"/>
    <x v="0"/>
    <s v="Yes"/>
    <n v="540"/>
    <n v="0.28820000000000001"/>
    <n v="1"/>
    <b v="0"/>
    <s v="IR1168 LF-SO-TB 110kV transmission circuit was forced out due to insulator damage by shooting._x000a_"/>
    <s v="No"/>
    <s v="Non-Critical"/>
    <n v="221"/>
  </r>
  <r>
    <n v="27445"/>
    <n v="121543"/>
    <s v="Sep 2012  "/>
    <x v="0"/>
    <x v="16"/>
    <d v="2012-09-13T13:17:00"/>
    <n v="106"/>
    <s v="E0720   "/>
    <s v="FA-RB-QT 110 kV Transmission Circuit"/>
    <s v="Transmission"/>
    <s v="Emergency           "/>
    <s v="HV Equipment Maintenance"/>
    <x v="0"/>
    <s v="No"/>
    <n v="0"/>
    <n v="0"/>
    <m/>
    <m/>
    <s v="Isolation Points:as requiredWorkPlanned:Isolate and Earth"/>
    <s v="No"/>
    <s v="Non-Critical"/>
    <n v="0"/>
  </r>
  <r>
    <n v="27619"/>
    <n v="1859"/>
    <s v="Sep 2012  "/>
    <x v="1"/>
    <x v="16"/>
    <d v="2012-09-13T13:17:00"/>
    <n v="106"/>
    <s v="E0720   "/>
    <s v="FA-RB-QT 110 kV Transmission Circuit"/>
    <s v="Transmission"/>
    <s v="Fault               "/>
    <s v="Poor Construction"/>
    <x v="0"/>
    <s v="Yes"/>
    <n v="4353"/>
    <n v="2.3228"/>
    <n v="1"/>
    <n v="1"/>
    <s v="IR1113 Farrell-Rosebery-Queenstown 110kV transmission circuit tripped with loss of supply to West Coast._x000a_"/>
    <s v="No"/>
    <s v="Non-Critical"/>
    <n v="121"/>
  </r>
  <r>
    <n v="27374"/>
    <n v="121486"/>
    <s v="Sep 2012  "/>
    <x v="0"/>
    <x v="17"/>
    <d v="2012-09-17T06:30:00"/>
    <n v="3690"/>
    <s v="E0466   "/>
    <s v="KR 110 kV A Bus"/>
    <s v="Bus"/>
    <s v="Forced              "/>
    <s v="Secondary Equipment Maintenance"/>
    <x v="0"/>
    <s v="No"/>
    <n v="0"/>
    <n v="0"/>
    <m/>
    <m/>
    <s v="Isolation Points:Nil primaryBus Zone to be switched out of service.WorkPlanned:The CS-KI-KR transline will be left in a state to be returned to service in an emergency, thus bus zone to be switched out on weekends."/>
    <s v="Yes"/>
    <s v="Undefined"/>
    <n v="0"/>
  </r>
  <r>
    <n v="27374"/>
    <n v="121486"/>
    <s v="Sep 2012  "/>
    <x v="0"/>
    <x v="17"/>
    <d v="2012-09-17T06:30:00"/>
    <n v="3690"/>
    <s v="E0468   "/>
    <s v="KR 110 kV B Bus"/>
    <s v="Bus"/>
    <s v="Forced              "/>
    <s v="Secondary Equipment Maintenance"/>
    <x v="0"/>
    <s v="No"/>
    <n v="0"/>
    <n v="0"/>
    <m/>
    <m/>
    <s v="Isolation Points:Nil primaryBus Zone to be switched out of service.WorkPlanned:The CS-KI-KR transline will be left in a state to be returned to service in an emergency, thus bus zone to be switched out on weekends."/>
    <s v="Yes"/>
    <s v="Undefined"/>
    <n v="0"/>
  </r>
  <r>
    <n v="27363"/>
    <n v="121498"/>
    <s v="Sep 2012  "/>
    <x v="0"/>
    <x v="18"/>
    <d v="2012-09-24T06:30:00"/>
    <n v="3776"/>
    <s v="E0468   "/>
    <s v="KR 110 kV B Bus"/>
    <s v="Bus"/>
    <s v="Forced              "/>
    <s v="Secondary Equipment Maintenance"/>
    <x v="0"/>
    <s v="No"/>
    <n v="0"/>
    <n v="0"/>
    <m/>
    <m/>
    <s v="Isolation Points:Nil primaryBus Zone to be switched out of service.WorkPlanned:The CS-KI-KR transline will be left in a state to be returned to service in an emergency, thus bus zone to be switched out on weekends."/>
    <s v="Yes"/>
    <s v="Undefined"/>
    <n v="0"/>
  </r>
  <r>
    <n v="27363"/>
    <n v="121498"/>
    <s v="Sep 2012  "/>
    <x v="0"/>
    <x v="18"/>
    <d v="2012-09-24T06:30:00"/>
    <n v="3776"/>
    <s v="E0466   "/>
    <s v="KR 110 kV A Bus"/>
    <s v="Bus"/>
    <s v="Forced              "/>
    <s v="Secondary Equipment Maintenance"/>
    <x v="0"/>
    <s v="No"/>
    <n v="0"/>
    <n v="0"/>
    <m/>
    <m/>
    <s v="Isolation Points:Nil primaryBus Zone to be switched out of service.WorkPlanned:The CS-KI-KR transline will be left in a state to be returned to service in an emergency, thus bus zone to be switched out on weekends."/>
    <s v="Yes"/>
    <s v="Undefined"/>
    <n v="0"/>
  </r>
  <r>
    <n v="27538"/>
    <n v="121648"/>
    <s v="Sep 2012  "/>
    <x v="0"/>
    <x v="19"/>
    <d v="2012-10-01T00:00:00"/>
    <n v="6098"/>
    <s v="E0209   "/>
    <s v="RI 110 kV C2 Capacitor Circuit"/>
    <s v="Capacitor"/>
    <s v="Forced              "/>
    <s v="HV Equipment Maintenance"/>
    <x v="0"/>
    <s v="Yes"/>
    <n v="0"/>
    <n v="0"/>
    <m/>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s v="No"/>
    <s v="Non-Critical"/>
    <n v="0"/>
  </r>
  <r>
    <n v="27538"/>
    <n v="121648"/>
    <s v="Sep 2012  "/>
    <x v="0"/>
    <x v="19"/>
    <d v="2012-10-01T00:00:00"/>
    <n v="6098"/>
    <s v="E0208   "/>
    <s v="RI 110 kV C1 Capacitor Circuit"/>
    <s v="Capacitor"/>
    <s v="Forced              "/>
    <s v="HV Equipment Maintenance"/>
    <x v="0"/>
    <s v="Yes"/>
    <n v="0"/>
    <n v="0"/>
    <m/>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s v="No"/>
    <s v="Non-Critical"/>
    <n v="0"/>
  </r>
  <r>
    <n v="27538"/>
    <n v="121648"/>
    <s v="Oct 2012  "/>
    <x v="0"/>
    <x v="20"/>
    <d v="2012-10-01T10:04:00"/>
    <n v="604"/>
    <s v="E0209   "/>
    <s v="RI 110 kV C2 Capacitor Circuit"/>
    <s v="Capacitor"/>
    <s v="Forced              "/>
    <s v="HV Equipment Maintenance"/>
    <x v="0"/>
    <s v="Yes"/>
    <n v="0"/>
    <n v="0"/>
    <m/>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s v="No"/>
    <s v="Non-Critical"/>
    <n v="0"/>
  </r>
  <r>
    <n v="27538"/>
    <n v="121648"/>
    <s v="Oct 2012  "/>
    <x v="0"/>
    <x v="20"/>
    <d v="2012-10-01T10:04:00"/>
    <n v="604"/>
    <s v="E0208   "/>
    <s v="RI 110 kV C1 Capacitor Circuit"/>
    <s v="Capacitor"/>
    <s v="Forced              "/>
    <s v="HV Equipment Maintenance"/>
    <x v="0"/>
    <s v="Yes"/>
    <n v="0"/>
    <n v="0"/>
    <m/>
    <m/>
    <s v="Isolation Points:Nil Primary. PIC to carry out secondary isolations as required.WorkPlanned:Investigate and repair communication problem with data and controls to the J652 and K652 110kV circuit breakers at Risdon Substation. C1 and C2 at Risdon will not be available for service until repairs are completed.(possible faulty fibre optic converter)"/>
    <s v="No"/>
    <s v="Non-Critical"/>
    <n v="0"/>
  </r>
  <r>
    <n v="18782"/>
    <n v="113660"/>
    <s v="Oct 2012  "/>
    <x v="0"/>
    <x v="20"/>
    <d v="2012-11-01T00:00:00"/>
    <n v="4464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3"/>
    <n v="120908"/>
    <s v="Oct 2012  "/>
    <x v="0"/>
    <x v="20"/>
    <d v="2012-11-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7520"/>
    <n v="121668"/>
    <s v="Oct 2012  "/>
    <x v="0"/>
    <x v="21"/>
    <d v="2012-10-02T05:14:00"/>
    <n v="21"/>
    <s v="E0512   "/>
    <s v="GT-SW 110 kV Transmission Circuit"/>
    <s v="Transmission"/>
    <s v="Emergency           "/>
    <s v="HV Equipment Maintenance"/>
    <x v="0"/>
    <s v="Yes"/>
    <n v="0"/>
    <n v="0"/>
    <m/>
    <m/>
    <s v="Isolation Points:Open and isolate GT-SW 110 kV Transmission Circuit as required.WorkPlanned:Top up SF6 gas in CB T152.MI customer Gunns have agree on date and time for this outage."/>
    <s v="No"/>
    <s v="Non-Critical"/>
    <n v="0"/>
  </r>
  <r>
    <n v="27674"/>
    <n v="121688"/>
    <s v="Oct 2012  "/>
    <x v="0"/>
    <x v="22"/>
    <d v="2012-10-05T06:04:00"/>
    <n v="379"/>
    <s v="E1735   "/>
    <s v="WA-LF 1 220 kV Transmission Circuit"/>
    <s v="Transmission"/>
    <s v="Forced              "/>
    <s v="HV Equipment Maintenance"/>
    <x v="0"/>
    <s v="Yes"/>
    <n v="0"/>
    <n v="0"/>
    <m/>
    <m/>
    <s v="Isolation Points:T/L opened off onlyWorkPlanned:Transmission line opened off for voltage control"/>
    <s v="No"/>
    <s v="Critical"/>
    <n v="0"/>
  </r>
  <r>
    <n v="27665"/>
    <n v="121700"/>
    <s v="Oct 2012  "/>
    <x v="0"/>
    <x v="23"/>
    <d v="2012-10-06T16:28:00"/>
    <n v="145"/>
    <s v="E0267   "/>
    <s v="PO-PM 5 220 kV Transmission Circuit"/>
    <s v="Transmission"/>
    <s v="Emergency           "/>
    <s v="HV Equipment Maintenance"/>
    <x v="0"/>
    <s v="Yes"/>
    <n v="0"/>
    <n v="0"/>
    <m/>
    <m/>
    <s v="Isolation Points:PO-PM  No 5 &amp; 6 220 kV Transmission Circuits required de-energised, isloated and earthed for issue of clearance to line crew.WorkPlanned:Reattach broken suspension arm on overhead earth wire at top of tower."/>
    <s v="No"/>
    <s v="Non-Critical"/>
    <n v="0"/>
  </r>
  <r>
    <n v="27665"/>
    <n v="121700"/>
    <s v="Oct 2012  "/>
    <x v="0"/>
    <x v="23"/>
    <d v="2012-10-06T16:28:00"/>
    <n v="145"/>
    <s v="E0268   "/>
    <s v="PO-PM 6 220 kV Transmission Circuit"/>
    <s v="Transmission"/>
    <s v="Emergency           "/>
    <s v="HV Equipment Maintenance"/>
    <x v="0"/>
    <s v="Yes"/>
    <n v="0"/>
    <n v="0"/>
    <m/>
    <m/>
    <s v="Isolation Points:PO-PM  No 5 &amp; 6 220 kV Transmission Circuits required de-energised, isloated and earthed for issue of clearance to line crew.WorkPlanned:Reattach broken suspension arm on overhead earth wire at top of tower."/>
    <s v="No"/>
    <s v="Non-Critical"/>
    <n v="0"/>
  </r>
  <r>
    <n v="27664"/>
    <n v="121702"/>
    <s v="Oct 2012  "/>
    <x v="0"/>
    <x v="24"/>
    <d v="2012-10-11T09:06:00"/>
    <n v="71"/>
    <s v="E0146   "/>
    <s v="NN 22 kV E2 Feeder Circuit"/>
    <s v="Feeder"/>
    <s v="Forced              "/>
    <s v="HV Equipment Maintenance"/>
    <x v="0"/>
    <s v="Yes"/>
    <n v="0"/>
    <n v="0"/>
    <m/>
    <m/>
    <s v="Isolation Points:Isolate NN 22 kV E2 Feeder Circuit as required.WorkPlanned:Replace faulty E252 circuit breaker carriage with spare unit."/>
    <s v="No"/>
    <s v="Undefined"/>
    <n v="0"/>
  </r>
  <r>
    <n v="27904"/>
    <n v="1862"/>
    <s v="Oct 2012  "/>
    <x v="1"/>
    <x v="25"/>
    <d v="2012-10-11T09:28:00"/>
    <n v="4"/>
    <s v="E0274   "/>
    <s v="PM-AV 110 kV Transmission Circuit"/>
    <s v="Transmission"/>
    <s v="Fault               "/>
    <s v="Human Error During Planned Work"/>
    <x v="0"/>
    <s v="Yes"/>
    <n v="62"/>
    <n v="3.3099999999999997E-2"/>
    <b v="0"/>
    <b v="0"/>
    <s v="IR1171 PM-AV 110 kV transmission line circuit tripped due to incorrect VT selection during planned work. LOS at Avoca and St Marys._x000a_"/>
    <s v="No"/>
    <s v="Non-Critical"/>
    <n v="6"/>
  </r>
  <r>
    <n v="27828"/>
    <n v="121778"/>
    <s v="Oct 2012  "/>
    <x v="0"/>
    <x v="26"/>
    <d v="2012-10-17T17:00:00"/>
    <n v="1382"/>
    <s v="E1836   "/>
    <s v="GT 220 kV A7 Bus Coupler Circuit"/>
    <s v="Bus Coupler"/>
    <s v="Forced              "/>
    <s v="HV Equipment Maintenance"/>
    <x v="0"/>
    <s v="No"/>
    <n v="0"/>
    <n v="0"/>
    <m/>
    <m/>
    <s v="Isolation Points:N/AWorkPlanned:Investigate/Repair A799 TCS B Red Phase Fault"/>
    <s v="No"/>
    <s v="Not in WASP"/>
    <n v="0"/>
  </r>
  <r>
    <n v="27880"/>
    <n v="121839"/>
    <s v="Oct 2012  "/>
    <x v="0"/>
    <x v="27"/>
    <d v="2012-10-30T10:15:00"/>
    <n v="1483"/>
    <s v="E0191   "/>
    <s v="LF-SO-TB 110 kV Transmission Circuit"/>
    <s v="Transmission"/>
    <s v="Emergency           "/>
    <s v="Personnel in Area"/>
    <x v="0"/>
    <s v="No"/>
    <n v="0"/>
    <n v="0"/>
    <m/>
    <m/>
    <s v="Isolation Points:NilWorkPlanned:Replace broken insulators on line. Towers 3,4 &amp;5."/>
    <s v="No"/>
    <s v="Non-Critical"/>
    <n v="0"/>
  </r>
  <r>
    <n v="27815"/>
    <n v="121791"/>
    <s v="Oct 2012  "/>
    <x v="0"/>
    <x v="28"/>
    <d v="2012-10-31T14:55:00"/>
    <n v="367"/>
    <s v="E0029   "/>
    <s v="CS-RI 110 kV Transmission Circuit"/>
    <s v="Transmission"/>
    <s v="Forced              "/>
    <s v="Secondary Equipment Commissioning"/>
    <x v="0"/>
    <s v="No"/>
    <n v="0"/>
    <n v="0"/>
    <m/>
    <m/>
    <s v="Isolation Points:Nil primary isolations, CS-RI 110 kV Transmission Circuit to remain in service.Isolate CS-RI 110 kV Transmission Circuit &quot;A&quot; protection as required.CS-RI 110 kV Transmission Circuit &quot;B&quot; protection to remain in service.WorkPlanned:Reconfigure and replace the communications hardware of the CS-RI 110 kV Transmission Circuit diffrential protection, in partucular, the converter/driver and the fibres used in the circuit.   "/>
    <s v="No"/>
    <s v="Non-Critical"/>
    <n v="0"/>
  </r>
  <r>
    <n v="27787"/>
    <n v="121726"/>
    <s v="Oct 2012  "/>
    <x v="0"/>
    <x v="29"/>
    <d v="2012-11-01T00:00:00"/>
    <n v="545"/>
    <s v="E0035   "/>
    <s v="CS 220/110 kV T3 Transformer Circuit"/>
    <s v="Transformer"/>
    <s v="Forced              "/>
    <s v="Secondary Equipment Maintenance"/>
    <x v="0"/>
    <s v="No"/>
    <n v="0"/>
    <n v="0"/>
    <m/>
    <m/>
    <s v="Isolation Points:NIL primary isolationsPIC to make all the necessary isolations during investigation.WorkPlanned:Investigate the C529A disconnector interlocking circuitry following an &quot;enable&quot; (solenoid inoperable) to operate failure."/>
    <s v="No"/>
    <s v="Non-Critical"/>
    <n v="0"/>
  </r>
  <r>
    <n v="27787"/>
    <n v="121726"/>
    <s v="Nov 2012  "/>
    <x v="0"/>
    <x v="30"/>
    <d v="2012-11-02T13:23:00"/>
    <n v="2243"/>
    <s v="E0035   "/>
    <s v="CS 220/110 kV T3 Transformer Circuit"/>
    <s v="Transformer"/>
    <s v="Forced              "/>
    <s v="Secondary Equipment Maintenance"/>
    <x v="0"/>
    <s v="No"/>
    <n v="0"/>
    <n v="0"/>
    <m/>
    <m/>
    <s v="Isolation Points:NIL primary isolationsPIC to make all the necessary isolations during investigation.WorkPlanned:Investigate the C529A disconnector interlocking circuitry following an &quot;enable&quot; (solenoid inoperable) to operate failure."/>
    <s v="No"/>
    <s v="Non-Critical"/>
    <n v="0"/>
  </r>
  <r>
    <n v="18782"/>
    <n v="113660"/>
    <s v="Nov 2012  "/>
    <x v="0"/>
    <x v="30"/>
    <d v="2012-12-01T00:00:00"/>
    <n v="4320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3"/>
    <n v="120908"/>
    <s v="Nov 2012  "/>
    <x v="0"/>
    <x v="30"/>
    <d v="2012-12-01T00:00:00"/>
    <n v="4320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7924"/>
    <n v="121897"/>
    <s v="Nov 2012  "/>
    <x v="0"/>
    <x v="31"/>
    <d v="2012-11-06T15:04:00"/>
    <n v="345"/>
    <s v="E0902   "/>
    <s v="TR 22 kV C2 Feeder Circuit"/>
    <s v="Feeder"/>
    <s v="Emergency           "/>
    <s v="HV Equipment Maintenance"/>
    <x v="0"/>
    <s v="Yes"/>
    <n v="0"/>
    <n v="0"/>
    <m/>
    <m/>
    <s v="Isolation Points:C252WorkPlanned:Normally out of service breaker. Investigate E/F on closing."/>
    <s v="No"/>
    <s v="Undefined"/>
    <n v="0"/>
  </r>
  <r>
    <n v="27973"/>
    <n v="1867"/>
    <s v="Nov 2012  "/>
    <x v="1"/>
    <x v="32"/>
    <d v="2012-11-09T12:07:00"/>
    <n v="6"/>
    <s v="E0191   "/>
    <s v="LF-SO-TB 110 kV Transmission Circuit"/>
    <s v="Transmission"/>
    <s v="Fault               "/>
    <s v="Adverse Weather"/>
    <x v="0"/>
    <s v="Yes"/>
    <n v="13"/>
    <n v="6.8999999999999999E-3"/>
    <b v="0"/>
    <b v="0"/>
    <s v="IR1176 LF-SO-TB 110 kV transmission circuit tripped with lightning in area._x000a_"/>
    <s v="No"/>
    <s v="Non-Critical"/>
    <n v="5"/>
  </r>
  <r>
    <n v="27974"/>
    <n v="1868"/>
    <s v="Nov 2012  "/>
    <x v="1"/>
    <x v="33"/>
    <d v="2012-11-12T11:14:00"/>
    <n v="9"/>
    <s v="E0538   "/>
    <s v="SH-FA 1 220 kV Transmission Circuit"/>
    <s v="Transmission"/>
    <s v="Fault               "/>
    <s v="Adverse Weather"/>
    <x v="0"/>
    <s v="Yes"/>
    <n v="1405"/>
    <n v="0.74970000000000003"/>
    <n v="1"/>
    <n v="1"/>
    <s v="IR1177 SH-FA 1 and 2 220 kV transmission circuits tripped due to lightning strike with loss of supply to West Coast._x000a_"/>
    <s v="No"/>
    <s v="Critical"/>
    <n v="40"/>
  </r>
  <r>
    <n v="27976"/>
    <n v="121936"/>
    <s v="Nov 2012  "/>
    <x v="0"/>
    <x v="34"/>
    <d v="2012-11-12T14:45:00"/>
    <n v="70"/>
    <s v="E0326   "/>
    <s v="BY 6.6 kV F3 Feeder Circuit"/>
    <s v="Feeder"/>
    <s v="Emergency           "/>
    <s v="HV Equipment Maintenance"/>
    <x v="0"/>
    <s v="No"/>
    <n v="0"/>
    <n v="0"/>
    <m/>
    <m/>
    <s v="Isolation Points:As RequiredWorkPlanned:Investigate feeder trip for Norske SkogContact on site at Norske Skog Thomas Newboard 0447413548"/>
    <s v="No"/>
    <s v="Undefined"/>
    <n v="0"/>
  </r>
  <r>
    <n v="28118"/>
    <n v="1870"/>
    <s v="Nov 2012  "/>
    <x v="1"/>
    <x v="35"/>
    <d v="2012-11-14T13:11:00"/>
    <n v="25"/>
    <s v="E0857   "/>
    <s v="RB 110/44 kV T2 Transformer Circuit"/>
    <s v="Transformer"/>
    <s v="Fault               "/>
    <s v="Protection Design / Calculations Incorrect"/>
    <x v="0"/>
    <s v="Yes"/>
    <n v="599"/>
    <n v="0.3196"/>
    <n v="1"/>
    <b v="0"/>
    <s v="IR1179 Rosebery T2 tripped possibly due to grading error with new T2 protection._x000a_"/>
    <s v="No"/>
    <s v="Non-Critical"/>
    <n v="32"/>
  </r>
  <r>
    <n v="28120"/>
    <n v="1871"/>
    <s v="Nov 2012  "/>
    <x v="1"/>
    <x v="36"/>
    <d v="2012-11-27T07:47:00"/>
    <n v="15"/>
    <s v="E0504   "/>
    <s v="GT 220 kV B Bus"/>
    <s v="Bus"/>
    <s v="Fault               "/>
    <s v="Human Error During Planned Work"/>
    <x v="0"/>
    <s v="Yes"/>
    <n v="1901"/>
    <n v="1.0144"/>
    <n v="1"/>
    <n v="1"/>
    <s v="IR1180 George Town 220 kV Bus Bar tripped due to testing error_x000a_"/>
    <s v="No"/>
    <s v="Undefined"/>
    <n v="18"/>
  </r>
  <r>
    <n v="28140"/>
    <n v="122087"/>
    <s v="Nov 2012  "/>
    <x v="0"/>
    <x v="37"/>
    <d v="2012-11-30T20:41:00"/>
    <n v="267"/>
    <s v="E0275   "/>
    <s v="WA-PM 2 110 kV Transmission Circuit"/>
    <s v="Transmission"/>
    <s v="Emergency           "/>
    <s v="HV Equipment Maintenance"/>
    <x v="0"/>
    <s v="Yes"/>
    <n v="0"/>
    <n v="0"/>
    <m/>
    <m/>
    <s v="Isolation Points:NilWorkPlanned:De-energise the WA-PM 2 110kV Transmission Line due to threat of fire. "/>
    <s v="No"/>
    <s v="Critical"/>
    <n v="0"/>
  </r>
  <r>
    <n v="28121"/>
    <n v="1875"/>
    <s v="Nov 2012  "/>
    <x v="1"/>
    <x v="38"/>
    <d v="2012-11-30T20:59:00"/>
    <n v="22"/>
    <s v="E0470   "/>
    <s v="KR 110/11 kV T1 Transformer Circuit"/>
    <s v="Transformer"/>
    <s v="Fault               "/>
    <s v="Protection Design / Calculations Incorrect"/>
    <x v="0"/>
    <s v="Yes"/>
    <n v="173"/>
    <n v="9.2299999999999993E-2"/>
    <n v="1"/>
    <b v="0"/>
    <s v="IR1187 Knights Road transformer circuits tripped with loss of supply._x000a_"/>
    <s v="No"/>
    <s v="Non-Critical"/>
    <n v="21"/>
  </r>
  <r>
    <n v="28139"/>
    <n v="122088"/>
    <s v="Nov 2012  "/>
    <x v="0"/>
    <x v="39"/>
    <d v="2012-12-01T00:00:00"/>
    <n v="163"/>
    <s v="E0276   "/>
    <s v="PM-AL 110 kV Transmission Circuit"/>
    <s v="Transmission"/>
    <s v="Emergency           "/>
    <s v="HV Equipment Maintenance"/>
    <x v="0"/>
    <s v="No"/>
    <n v="0"/>
    <n v="0"/>
    <m/>
    <m/>
    <s v="Isolation Points:T/L isolated and earthedWorkPlanned:Transmission line forced out of service by fault. "/>
    <s v="No"/>
    <s v="Non-Critical"/>
    <n v="0"/>
  </r>
  <r>
    <n v="28139"/>
    <n v="122088"/>
    <s v="Dec 2012  "/>
    <x v="0"/>
    <x v="40"/>
    <d v="2012-12-05T18:21:00"/>
    <n v="6861"/>
    <s v="E0276   "/>
    <s v="PM-AL 110 kV Transmission Circuit"/>
    <s v="Transmission"/>
    <s v="Emergency           "/>
    <s v="HV Equipment Maintenance"/>
    <x v="0"/>
    <s v="No"/>
    <n v="0"/>
    <n v="0"/>
    <m/>
    <m/>
    <s v="Isolation Points:T/L isolated and earthedWorkPlanned:Transmission line forced out of service by fault. "/>
    <s v="No"/>
    <s v="Non-Critical"/>
    <n v="0"/>
  </r>
  <r>
    <n v="18782"/>
    <n v="113660"/>
    <s v="Dec 2012  "/>
    <x v="0"/>
    <x v="40"/>
    <d v="2013-01-01T00:00:00"/>
    <n v="4464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3"/>
    <n v="120908"/>
    <s v="Dec 2012  "/>
    <x v="0"/>
    <x v="40"/>
    <d v="2013-01-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8171"/>
    <n v="1882"/>
    <s v="Dec 2012  "/>
    <x v="1"/>
    <x v="41"/>
    <d v="2012-12-04T14:27:00"/>
    <n v="15"/>
    <s v="E0720   "/>
    <s v="FA-RB-QT 110 kV Transmission Circuit"/>
    <s v="Transmission"/>
    <s v="Fault               "/>
    <s v="Adverse Weather"/>
    <x v="0"/>
    <s v="Yes"/>
    <n v="301"/>
    <n v="0.16059999999999999"/>
    <n v="1"/>
    <b v="0"/>
    <s v="IR1194 Farrell-Rosebery-Queenstown 110 kV transmission circuit tripped - Suspected Lightning_x000a_"/>
    <s v="No"/>
    <s v="Non-Critical"/>
    <n v="22"/>
  </r>
  <r>
    <n v="28248"/>
    <n v="122154"/>
    <s v="Dec 2012  "/>
    <x v="0"/>
    <x v="42"/>
    <d v="2012-12-09T18:00:00"/>
    <n v="1395"/>
    <s v="E0788   "/>
    <s v="QT 22 kV A2 Feeder Circuit "/>
    <s v="Feeder"/>
    <s v="Emergency           "/>
    <s v="Secondary Equipment Commissioning"/>
    <x v="0"/>
    <s v="No"/>
    <n v="0"/>
    <n v="0"/>
    <m/>
    <m/>
    <s v="Isolation Points:Operation of A299 protection to be confirmed.WorkPlanned:No V/I inputs to A299, suspected relay fault."/>
    <s v="No"/>
    <s v="Undefined"/>
    <n v="0"/>
  </r>
  <r>
    <n v="28176"/>
    <n v="1887"/>
    <s v="Dec 2012  "/>
    <x v="1"/>
    <x v="43"/>
    <d v="2012-12-13T06:12:00"/>
    <n v="6"/>
    <s v="E0720   "/>
    <s v="FA-RB-QT 110 kV Transmission Circuit"/>
    <s v="Transmission"/>
    <s v="Fault               "/>
    <s v="Adverse Weather"/>
    <x v="0"/>
    <s v="Yes"/>
    <n v="145"/>
    <n v="7.7399999999999997E-2"/>
    <n v="1"/>
    <b v="0"/>
    <s v="IR1199 FA-RB-QT 110 kV transmission circuit tripped with Lightning in area._x000a_"/>
    <s v="No"/>
    <s v="Non-Critical"/>
    <n v="12"/>
  </r>
  <r>
    <n v="28296"/>
    <n v="1888"/>
    <s v="Dec 2012  "/>
    <x v="1"/>
    <x v="44"/>
    <d v="2012-12-17T18:08:00"/>
    <n v="3303"/>
    <s v="E0785   "/>
    <s v="QU 110/22 kV T1 Transformer Circuit"/>
    <s v="Transformer"/>
    <s v="Fault               "/>
    <s v="Internal Fault"/>
    <x v="0"/>
    <s v="Yes"/>
    <n v="142"/>
    <n v="7.5800000000000006E-2"/>
    <n v="1"/>
    <b v="0"/>
    <s v="IR1200 Que T1 transformer tripped_x000a_"/>
    <s v="No"/>
    <s v="Non-Critical"/>
    <n v="1267"/>
  </r>
  <r>
    <n v="28220"/>
    <n v="122189"/>
    <s v="Dec 2012  "/>
    <x v="0"/>
    <x v="45"/>
    <d v="2012-12-17T13:38:00"/>
    <n v="2973"/>
    <s v="E0785   "/>
    <s v="QU 110/22 kV T1 Transformer Circuit"/>
    <s v="Transformer"/>
    <s v="Emergency           "/>
    <s v="HV Equipment Maintenance"/>
    <x v="0"/>
    <s v="No"/>
    <n v="0"/>
    <n v="0"/>
    <m/>
    <m/>
    <s v="marked in service due to duplicate fault  Isolation Points:T1 isolated &amp; earthed as required.WorkPlanned:Investigate cause of trip."/>
    <s v="No"/>
    <s v="Non-Critical"/>
    <n v="0"/>
  </r>
  <r>
    <n v="28297"/>
    <n v="1889"/>
    <s v="Dec 2012  "/>
    <x v="1"/>
    <x v="46"/>
    <d v="2012-12-24T14:38:00"/>
    <n v="20"/>
    <s v="E0191   "/>
    <s v="LF-SO-TB 110 kV Transmission Circuit"/>
    <s v="Transmission"/>
    <s v="Fault               "/>
    <s v="Adverse Weather"/>
    <x v="0"/>
    <s v="Yes"/>
    <n v="70"/>
    <n v="3.7400000000000003E-2"/>
    <b v="0"/>
    <b v="0"/>
    <s v="IR1201 LF-SO-TB 110 kV transmission circuit tripped with lightning in area_x000a_"/>
    <s v="No"/>
    <s v="Non-Critical"/>
    <n v="24"/>
  </r>
  <r>
    <n v="18782"/>
    <n v="113660"/>
    <s v="Jan 2013  "/>
    <x v="0"/>
    <x v="47"/>
    <d v="2013-02-01T00:00:00"/>
    <n v="4464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3"/>
    <n v="120908"/>
    <s v="Jan 2013  "/>
    <x v="0"/>
    <x v="47"/>
    <d v="2013-02-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8315"/>
    <n v="122236"/>
    <s v="Jan 2013  "/>
    <x v="0"/>
    <x v="48"/>
    <d v="2013-01-07T14:14:00"/>
    <n v="229"/>
    <s v="E0294   "/>
    <s v="AL 6.6 kV A3 Feeder Circuit"/>
    <s v="Feeder"/>
    <s v="Forced              "/>
    <s v="HV Equipment Maintenance"/>
    <x v="0"/>
    <s v="Yes"/>
    <n v="0"/>
    <n v="0"/>
    <m/>
    <m/>
    <s v="Isolation Points:A352 isolated &amp; earthedWorkPlanned:Top up SF6 on A352"/>
    <s v="No"/>
    <s v="Undefined"/>
    <n v="0"/>
  </r>
  <r>
    <n v="28523"/>
    <n v="9799"/>
    <s v="Jan 2013  "/>
    <x v="0"/>
    <x v="49"/>
    <d v="2013-01-31T02:32:01"/>
    <n v="0"/>
    <s v="E0916   "/>
    <s v="TR 22 kV W2 Feeder Circuit"/>
    <s v="Feeder"/>
    <s v="Emergency           "/>
    <m/>
    <x v="2"/>
    <s v="Yes"/>
    <n v="0"/>
    <n v="0"/>
    <m/>
    <m/>
    <m/>
    <s v="No"/>
    <s v="Undefined"/>
    <n v="0"/>
  </r>
  <r>
    <n v="18782"/>
    <n v="113660"/>
    <s v="Feb 2013  "/>
    <x v="0"/>
    <x v="50"/>
    <d v="2013-02-26T16:00:00"/>
    <n v="36960"/>
    <s v="E0139   "/>
    <s v="TA-NN 2 110 kV Transmission Circuit"/>
    <s v="Transmission"/>
    <s v="Forced              "/>
    <s v="HV Equipment Commissioning"/>
    <x v="0"/>
    <s v="No"/>
    <n v="0"/>
    <n v="0"/>
    <m/>
    <m/>
    <s v="Isolation Points:Auto Reclose required Out of Service as and when requiredWorkPlanned:Insulator replacement Insulator replacement "/>
    <s v="No"/>
    <s v="Critical"/>
    <n v="0"/>
  </r>
  <r>
    <n v="26843"/>
    <n v="120908"/>
    <s v="Feb 2013  "/>
    <x v="0"/>
    <x v="50"/>
    <d v="2013-03-01T00:00:00"/>
    <n v="4032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8528"/>
    <n v="122404"/>
    <s v="Feb 2013  "/>
    <x v="0"/>
    <x v="51"/>
    <d v="2013-02-02T13:23:00"/>
    <n v="83"/>
    <s v="E0715   "/>
    <s v="FA-JB 220 kV Transmission Circuit"/>
    <s v="Transmission"/>
    <s v="Emergency           "/>
    <s v="HV Equipment Maintenance"/>
    <x v="0"/>
    <s v="No"/>
    <n v="0"/>
    <n v="0"/>
    <m/>
    <m/>
    <s v="marked out of service as duplicates a fault. Isolation Points:NilWorkPlanned:Reclose 220kV A752B to energise 220kV B bus and connected Transmission Lines after Bastyan protection sent a direct inter-trip to clear the bus."/>
    <s v="No"/>
    <s v="Non-Critical"/>
    <n v="0"/>
  </r>
  <r>
    <n v="28528"/>
    <n v="122404"/>
    <s v="Feb 2013  "/>
    <x v="0"/>
    <x v="51"/>
    <d v="2013-02-02T13:23:00"/>
    <n v="83"/>
    <s v="E0717   "/>
    <s v="FA-RC 2 220 kV Transmission Circuit"/>
    <s v="Transmission"/>
    <s v="Emergency           "/>
    <s v="HV Equipment Maintenance"/>
    <x v="0"/>
    <s v="No"/>
    <n v="0"/>
    <n v="0"/>
    <m/>
    <m/>
    <s v="marked out of service as duplicates a fault. Isolation Points:NilWorkPlanned:Reclose 220kV A752B to energise 220kV B bus and connected Transmission Lines after Bastyan protection sent a direct inter-trip to clear the bus."/>
    <s v="No"/>
    <s v="Non-Critical"/>
    <n v="0"/>
  </r>
  <r>
    <n v="28528"/>
    <n v="122404"/>
    <s v="Feb 2013  "/>
    <x v="0"/>
    <x v="51"/>
    <d v="2013-02-02T13:23:00"/>
    <n v="83"/>
    <s v="E0539   "/>
    <s v="SH-FA 2 220 kV Transmission Circuit"/>
    <s v="Transmission"/>
    <s v="Emergency           "/>
    <s v="HV Equipment Maintenance"/>
    <x v="0"/>
    <s v="No"/>
    <n v="0"/>
    <n v="0"/>
    <m/>
    <m/>
    <s v="marked out of service as duplicates a fault. Isolation Points:NilWorkPlanned:Reclose 220kV A752B to energise 220kV B bus and connected Transmission Lines after Bastyan protection sent a direct inter-trip to clear the bus."/>
    <s v="No"/>
    <s v="Critical"/>
    <n v="0"/>
  </r>
  <r>
    <n v="28528"/>
    <n v="122404"/>
    <s v="Feb 2013  "/>
    <x v="0"/>
    <x v="51"/>
    <d v="2013-02-02T13:23:00"/>
    <n v="83"/>
    <s v="E0704   "/>
    <s v="FA 220/110 kV T1 Transformer Circuit"/>
    <s v="Transformer"/>
    <s v="Emergency           "/>
    <s v="HV Equipment Maintenance"/>
    <x v="0"/>
    <s v="No"/>
    <n v="0"/>
    <n v="0"/>
    <m/>
    <m/>
    <s v="marked out of service as duplicates a fault. Isolation Points:NilWorkPlanned:Reclose 220kV A752B to energise 220kV B bus and connected Transmission Lines after Bastyan protection sent a direct inter-trip to clear the bus."/>
    <s v="No"/>
    <s v="Non-Critical"/>
    <n v="0"/>
  </r>
  <r>
    <n v="28528"/>
    <n v="122404"/>
    <s v="Feb 2013  "/>
    <x v="0"/>
    <x v="51"/>
    <d v="2013-02-02T13:23:00"/>
    <n v="83"/>
    <s v="E1391   "/>
    <s v="FA-BA 220 kV Transmission Circuit"/>
    <s v="Transmission"/>
    <s v="Emergency           "/>
    <s v="HV Equipment Maintenance"/>
    <x v="0"/>
    <s v="No"/>
    <n v="0"/>
    <n v="0"/>
    <m/>
    <m/>
    <s v="marked out of service as duplicates a fault. Isolation Points:NilWorkPlanned:Reclose 220kV A752B to energise 220kV B bus and connected Transmission Lines after Bastyan protection sent a direct inter-trip to clear the bus."/>
    <s v="No"/>
    <s v="Undefined"/>
    <n v="0"/>
  </r>
  <r>
    <n v="28635"/>
    <n v="1892"/>
    <s v="Feb 2013  "/>
    <x v="1"/>
    <x v="52"/>
    <d v="2013-02-06T07:29:00"/>
    <n v="63"/>
    <s v="E1878   "/>
    <s v="SL 110/22 kV T1 Transformer Circuit"/>
    <s v="Transformer"/>
    <s v="Fault               "/>
    <s v="Protection Design / Calculations Incorrect"/>
    <x v="0"/>
    <s v="Yes"/>
    <n v="299"/>
    <n v="0.15959999999999999"/>
    <n v="1"/>
    <b v="0"/>
    <s v="IR1215 St Leonards T1 and T2 transformer circuits tripped folllowing a feeder fault due to a protection grading issue.._x000a_"/>
    <s v="No"/>
    <s v="Non-Critical"/>
    <n v="63"/>
  </r>
  <r>
    <n v="28617"/>
    <n v="122437"/>
    <s v="Feb 2013  "/>
    <x v="0"/>
    <x v="53"/>
    <d v="2013-02-09T15:30:00"/>
    <n v="166"/>
    <s v="E0397   "/>
    <s v="BU 220/110 kV T2 Transformer  Circuit"/>
    <s v="Transformer"/>
    <s v="Emergency           "/>
    <s v="HV Equipment Maintenance"/>
    <x v="0"/>
    <s v="No"/>
    <n v="0"/>
    <n v="0"/>
    <m/>
    <m/>
    <s v="marked in service as duplicates fault record. Isolation Points:B452 &amp; 220/110kV transformer T2 isolated as requiredWorkPlanned:Investigate B452 trip"/>
    <s v="No"/>
    <s v="Non-Critical"/>
    <n v="0"/>
  </r>
  <r>
    <n v="28616"/>
    <n v="122438"/>
    <s v="Feb 2013  "/>
    <x v="0"/>
    <x v="54"/>
    <d v="2013-02-11T09:25:00"/>
    <n v="2170"/>
    <s v="E0028   "/>
    <s v="GO-CS 1 220 kV Transmission Circuit"/>
    <s v="Transmission"/>
    <s v="Forced              "/>
    <s v="HV Equipment Maintenance"/>
    <x v="3"/>
    <s v="Yes"/>
    <n v="0"/>
    <n v="0"/>
    <m/>
    <m/>
    <s v="Isolation Points:Nil, removed from service only.WorkPlanned:Remove from Service the GO-CS 1 &amp; 2 220kV transmission lines for safety reasons due to bushfires.. Requested by Tas Fire and Peter Johnson (Transend)."/>
    <s v="No"/>
    <s v="Critical"/>
    <n v="0"/>
  </r>
  <r>
    <n v="28616"/>
    <n v="122438"/>
    <s v="Feb 2013  "/>
    <x v="0"/>
    <x v="55"/>
    <d v="2013-02-11T09:25:00"/>
    <n v="2169"/>
    <s v="E0243   "/>
    <s v="GO-CS 2 220 kV Transmission Circuit"/>
    <s v="Transmission"/>
    <s v="Forced              "/>
    <s v="HV Equipment Maintenance"/>
    <x v="3"/>
    <s v="Yes"/>
    <n v="0"/>
    <n v="0"/>
    <m/>
    <m/>
    <s v="Isolation Points:Nil, removed from service only.WorkPlanned:Remove from Service the GO-CS 1 &amp; 2 220kV transmission lines for safety reasons due to bushfires.. Requested by Tas Fire and Peter Johnson (Transend)."/>
    <s v="No"/>
    <s v="Critical"/>
    <n v="0"/>
  </r>
  <r>
    <n v="28692"/>
    <n v="122524"/>
    <s v="Feb 2013  "/>
    <x v="0"/>
    <x v="56"/>
    <d v="2013-02-25T14:40:00"/>
    <n v="99"/>
    <s v="E0516   "/>
    <s v="SH-GT 2 220 kV Transmission Circuit"/>
    <s v="Transmission"/>
    <s v="Forced              "/>
    <s v="Secondary Equipment Maintenance"/>
    <x v="0"/>
    <s v="No"/>
    <n v="0"/>
    <n v="0"/>
    <m/>
    <m/>
    <s v="Isolation Points:SH-GT 2 220kV T/L 'A' protection isolated. 'B' protection remains in service.WorkPlanned:Investigate 'A' protection communication alarms."/>
    <s v="No"/>
    <s v="Critical"/>
    <n v="0"/>
  </r>
  <r>
    <n v="26843"/>
    <n v="120908"/>
    <s v="Mar 2013  "/>
    <x v="0"/>
    <x v="57"/>
    <d v="2013-04-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8973"/>
    <n v="1896"/>
    <s v="Mar 2013  "/>
    <x v="0"/>
    <x v="58"/>
    <d v="2013-03-06T17:32:00"/>
    <n v="116"/>
    <s v="E0191   "/>
    <s v="LF-SO-TB 110 kV Transmission Circuit"/>
    <s v="Transmission"/>
    <s v="Forced              "/>
    <s v="Fire Fighting"/>
    <x v="3"/>
    <s v="Yes"/>
    <n v="982"/>
    <n v="0.52400000000000002"/>
    <m/>
    <m/>
    <s v="IR1231 LF-SO-TB and LF-SO 110 kV lines OOS due to fire services direction._x000a_"/>
    <s v="No"/>
    <s v="Non-Critical"/>
    <n v="57"/>
  </r>
  <r>
    <n v="28973"/>
    <n v="1896"/>
    <s v="Mar 2013  "/>
    <x v="0"/>
    <x v="58"/>
    <d v="2013-03-06T17:32:00"/>
    <n v="116"/>
    <s v="E1796   "/>
    <s v="LF-SO 110 kV Transmission Circuit"/>
    <s v="Transmission"/>
    <s v="Forced              "/>
    <s v="Fire Fighting"/>
    <x v="3"/>
    <s v="Yes"/>
    <n v="0"/>
    <n v="0"/>
    <m/>
    <m/>
    <s v="IR1231 LF-SO-TB and LF-SO 110 kV lines OOS due to fire services direction._x000a_"/>
    <s v="No"/>
    <s v="Non-Critical"/>
    <n v="0"/>
  </r>
  <r>
    <n v="28795"/>
    <n v="122646"/>
    <s v="Mar 2013  "/>
    <x v="0"/>
    <x v="59"/>
    <d v="2013-03-08T13:11:00"/>
    <n v="81"/>
    <s v="E1466   "/>
    <s v="BU 110 kV J1 Circuit Breaker"/>
    <s v="Circuit Breaker"/>
    <s v="Forced              "/>
    <s v="Secondary Equipment Maintenance"/>
    <x v="0"/>
    <s v="No"/>
    <n v="0"/>
    <n v="0"/>
    <m/>
    <m/>
    <s v="Isolation Points:Nil Primary, as required.WorkPlanned:Investigate and Repair &quot;Burnie J152 Prot Rly Fail&quot; and &quot;Burnie J179 Scada Comms Fail&quot; alarms which are up."/>
    <s v="No"/>
    <s v="Undefined"/>
    <n v="0"/>
  </r>
  <r>
    <n v="28834"/>
    <n v="1898"/>
    <s v="Mar 2013  "/>
    <x v="1"/>
    <x v="60"/>
    <d v="2013-03-10T14:23:00"/>
    <n v="8"/>
    <s v="E0406   "/>
    <s v="FA-QU-SR-HM 110 kV Transmission Circuit"/>
    <s v="Transmission"/>
    <s v="Fault               "/>
    <s v="Adverse Weather"/>
    <x v="0"/>
    <s v="Yes"/>
    <n v="165"/>
    <n v="8.7999999999999995E-2"/>
    <n v="1"/>
    <b v="0"/>
    <s v="IR1233 FA-QU-SR-HM 110 kV line tripped due to lightning._x000a_"/>
    <s v="No"/>
    <s v="Non-Critical"/>
    <n v="8"/>
  </r>
  <r>
    <n v="28914"/>
    <n v="122683"/>
    <s v="Mar 2013  "/>
    <x v="0"/>
    <x v="61"/>
    <d v="2013-03-15T10:29:00"/>
    <n v="158"/>
    <s v="E1779   "/>
    <s v="MT 110/33 kV T2 Transformer"/>
    <s v="Transformer"/>
    <s v="Forced              "/>
    <s v="HV Equipment Maintenance"/>
    <x v="0"/>
    <s v="Yes"/>
    <n v="0"/>
    <n v="0"/>
    <m/>
    <m/>
    <s v="Isolation Points:Isolate and earth as required.WorkPlanned:Repair B597."/>
    <s v="No"/>
    <s v="Non-Critical"/>
    <n v="0"/>
  </r>
  <r>
    <n v="28903"/>
    <n v="122694"/>
    <s v="Mar 2013  "/>
    <x v="0"/>
    <x v="62"/>
    <d v="2013-03-19T14:07:00"/>
    <n v="318"/>
    <s v="E1770   "/>
    <s v="MT 110/33 kV T1 Transformer"/>
    <s v="Transformer"/>
    <s v="Forced              "/>
    <s v="HV Equipment Maintenance"/>
    <x v="0"/>
    <s v="Yes"/>
    <n v="0"/>
    <n v="0"/>
    <m/>
    <m/>
    <s v="Isolation Points:Isolate MT 110/33 kV T1 Transformer, earth as required.Isolate 33kV Switchgear incomerWorkPlanned:Investigate source of Partial Discharge suspected to be from A597 with equipment manufacturer."/>
    <s v="Yes"/>
    <s v="Non-Critical"/>
    <n v="0"/>
  </r>
  <r>
    <n v="28884"/>
    <n v="122715"/>
    <s v="Mar 2013  "/>
    <x v="0"/>
    <x v="63"/>
    <d v="2013-03-22T13:27:00"/>
    <n v="870"/>
    <s v="E0516   "/>
    <s v="SH-GT 2 220 kV Transmission Circuit"/>
    <s v="Transmission"/>
    <s v="Emergency           "/>
    <s v="HV Equipment Maintenance"/>
    <x v="0"/>
    <s v="No"/>
    <n v="0"/>
    <n v="0"/>
    <m/>
    <m/>
    <s v="marked in service due to duplicate fault    Isolation Points:as requiredWorkPlanned:Patrol T/L after lightning Strike, make repairs as required."/>
    <s v="No"/>
    <s v="Critical"/>
    <n v="0"/>
  </r>
  <r>
    <n v="28978"/>
    <n v="1913"/>
    <s v="Mar 2013  "/>
    <x v="1"/>
    <x v="64"/>
    <d v="2013-03-27T09:16:00"/>
    <n v="13"/>
    <s v="E0721   "/>
    <s v="QT-NT 110 kV Transmission Circuit"/>
    <s v="Transmission"/>
    <s v="Fault               "/>
    <s v="Human Error During Planned Work"/>
    <x v="0"/>
    <s v="Yes"/>
    <n v="34"/>
    <n v="1.8100000000000002E-2"/>
    <b v="0"/>
    <b v="0"/>
    <s v="IR1260 QT-NT 110 kV transmission circuit tripped during work for new Newton T2 circuit._x000a_"/>
    <s v="No"/>
    <s v="Non-Critical"/>
    <n v="13"/>
  </r>
  <r>
    <n v="28840"/>
    <n v="122764"/>
    <s v="Mar 2013  "/>
    <x v="0"/>
    <x v="65"/>
    <d v="2013-04-01T00:00:00"/>
    <n v="6000"/>
    <s v="E0766   "/>
    <s v="NW 22 kV C2 Feeder Circuit"/>
    <s v="Feeder"/>
    <s v="Emergency           "/>
    <s v="HV Equipment Maintenance"/>
    <x v="0"/>
    <s v="Yes"/>
    <n v="0"/>
    <n v="0"/>
    <m/>
    <m/>
    <s v="Isolation Points:As requestedWorkPlanned:Investigate fault associated with C252 Aurora feeder 65062."/>
    <s v="No"/>
    <s v="Undefined"/>
    <n v="0"/>
  </r>
  <r>
    <n v="28840"/>
    <n v="122764"/>
    <s v="Apr 2013  "/>
    <x v="0"/>
    <x v="66"/>
    <d v="2013-05-01T00:00:00"/>
    <n v="43200"/>
    <s v="E0766   "/>
    <s v="NW 22 kV C2 Feeder Circuit"/>
    <s v="Feeder"/>
    <s v="Emergency           "/>
    <s v="HV Equipment Maintenance"/>
    <x v="0"/>
    <s v="Yes"/>
    <n v="0"/>
    <n v="0"/>
    <m/>
    <m/>
    <s v="Isolation Points:As requestedWorkPlanned:Investigate fault associated with C252 Aurora feeder 65062."/>
    <s v="No"/>
    <s v="Undefined"/>
    <n v="0"/>
  </r>
  <r>
    <n v="26843"/>
    <n v="120908"/>
    <s v="Apr 2013  "/>
    <x v="0"/>
    <x v="66"/>
    <d v="2013-05-01T00:00:00"/>
    <n v="4320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8998"/>
    <n v="122810"/>
    <s v="Apr 2013  "/>
    <x v="0"/>
    <x v="67"/>
    <d v="2013-04-09T02:50:00"/>
    <n v="477"/>
    <s v="E0250   "/>
    <s v="LI-WY 220 kV Transmission Circuit"/>
    <s v="Transmission"/>
    <s v="Forced              "/>
    <s v="HV Equipment Maintenance"/>
    <x v="0"/>
    <s v="Yes"/>
    <n v="0"/>
    <n v="0"/>
    <m/>
    <m/>
    <s v="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
    <s v="No"/>
    <s v="Non-Critical"/>
    <n v="0"/>
  </r>
  <r>
    <n v="28998"/>
    <n v="122810"/>
    <s v="Apr 2013  "/>
    <x v="0"/>
    <x v="67"/>
    <d v="2013-04-09T02:50:00"/>
    <n v="477"/>
    <s v="E0953   "/>
    <s v="WY-CA 220 kV Transmission Circuit"/>
    <s v="Transmission"/>
    <s v="Forced              "/>
    <s v="HV Equipment Maintenance"/>
    <x v="0"/>
    <s v="Yes"/>
    <n v="0"/>
    <n v="0"/>
    <m/>
    <m/>
    <s v="Isolation Points:The loss of the comms link removes protection intertripping and results in unacceptable fault clearance times on the LI-WY and WY-CA transmission lines. Therefore the lines must opened off only to maintain a secure operating state.WorkPlanned:Investigate and repair fault causing intermittent comms failures on the comms link to Wayatinah and Catagunya stations."/>
    <s v="No"/>
    <s v="Non-Critical"/>
    <n v="0"/>
  </r>
  <r>
    <n v="29420"/>
    <n v="1918"/>
    <s v="Apr 2013  "/>
    <x v="1"/>
    <x v="68"/>
    <d v="2013-04-28T12:22:00"/>
    <n v="1344"/>
    <s v="E0191   "/>
    <s v="LF-SO-TB 110 kV Transmission Circuit"/>
    <s v="Transmission"/>
    <s v="Fault               "/>
    <s v="Mechanical Failure"/>
    <x v="0"/>
    <s v="Yes"/>
    <n v="538"/>
    <n v="0.28710000000000002"/>
    <n v="1"/>
    <b v="0"/>
    <s v="IR1300 LF-SO-TB 110 kV transmission line circuit tripped due to broken conductor at a time of severe winds_x000a_"/>
    <s v="No"/>
    <s v="Non-Critical"/>
    <n v="503"/>
  </r>
  <r>
    <n v="28840"/>
    <n v="122764"/>
    <s v="May 2013  "/>
    <x v="0"/>
    <x v="69"/>
    <d v="2013-06-01T00:00:00"/>
    <n v="44640"/>
    <s v="E0766   "/>
    <s v="NW 22 kV C2 Feeder Circuit"/>
    <s v="Feeder"/>
    <s v="Emergency           "/>
    <s v="HV Equipment Maintenance"/>
    <x v="0"/>
    <s v="Yes"/>
    <n v="0"/>
    <n v="0"/>
    <m/>
    <m/>
    <s v="Isolation Points:As requestedWorkPlanned:Investigate fault associated with C252 Aurora feeder 65062."/>
    <s v="No"/>
    <s v="Undefined"/>
    <n v="0"/>
  </r>
  <r>
    <n v="26843"/>
    <n v="120908"/>
    <s v="May 2013  "/>
    <x v="0"/>
    <x v="69"/>
    <d v="2013-06-01T00:00:00"/>
    <n v="4464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9421"/>
    <n v="1919"/>
    <s v="May 2013  "/>
    <x v="1"/>
    <x v="70"/>
    <d v="2013-05-01T06:40:00"/>
    <n v="173"/>
    <s v="E0407   "/>
    <s v="DB 110/22 kV T1 Transformer Circuit"/>
    <s v="Transformer"/>
    <s v="Fault               "/>
    <s v="Human Error During Planned Work"/>
    <x v="0"/>
    <s v="Yes"/>
    <n v="18"/>
    <n v="9.5999999999999992E-3"/>
    <b v="0"/>
    <b v="0"/>
    <s v="IR1301 Derwent Bridge 110/22 kV T1 transformer circuit tripped following a feeder fault due to a protection grading issue._x000a_"/>
    <s v="No"/>
    <s v="Non-Critical"/>
    <n v="173"/>
  </r>
  <r>
    <n v="29057"/>
    <n v="122878"/>
    <s v="May 2013  "/>
    <x v="0"/>
    <x v="71"/>
    <d v="2013-05-01T09:54:00"/>
    <n v="44"/>
    <s v="E0693   "/>
    <s v="TR 22 kV C8 Bus Coupler Circuit"/>
    <s v="Bus Coupler"/>
    <s v="Forced              "/>
    <s v="HV Equipment Maintenance"/>
    <x v="0"/>
    <s v="Yes"/>
    <n v="0"/>
    <n v="0"/>
    <m/>
    <m/>
    <s v="Isolation Points:Open and withdraw Breaker TR 22 kV C8 Bus Coupler Circuit onlyWorkPlanned:PD issue inspection by Transend and Schneider"/>
    <s v="No"/>
    <s v="Undefined"/>
    <n v="0"/>
  </r>
  <r>
    <n v="29284"/>
    <n v="123017"/>
    <s v="May 2013  "/>
    <x v="0"/>
    <x v="72"/>
    <d v="2013-05-09T15:32:00"/>
    <n v="304"/>
    <s v="E1835   "/>
    <s v="GT 220 kV B7 Bus Coupler Circuit"/>
    <s v="Bus Coupler"/>
    <s v="Forced              "/>
    <s v="HV Equipment Maintenance"/>
    <x v="0"/>
    <s v="Yes"/>
    <n v="0"/>
    <n v="0"/>
    <m/>
    <m/>
    <s v="Isolation Points:Open and isolate GT 220 kV B7 Bus Coupler Circuit via 220kV Motorised Disconnectors B729F and B729BWorkPlanned:Top up 220kV CT B796 with SF6 gas"/>
    <s v="No"/>
    <s v="Not in WASP"/>
    <n v="0"/>
  </r>
  <r>
    <n v="29422"/>
    <n v="1920"/>
    <s v="May 2013  "/>
    <x v="1"/>
    <x v="73"/>
    <d v="2013-05-09T17:10:00"/>
    <n v="37"/>
    <s v="E0792   "/>
    <s v="QT 110 kV Bus"/>
    <s v="Bus"/>
    <s v="Fault               "/>
    <s v="Protection Design / Calculations Incorrect"/>
    <x v="0"/>
    <s v="Yes"/>
    <n v="464"/>
    <n v="0.24759999999999999"/>
    <n v="1"/>
    <b v="0"/>
    <s v="IR1302 Queenstown 110 kV A Bus tripped due to incorrect protection settings at QT after an inter-trip caused by incorrect isolation for planned work at Newton._x000a_"/>
    <s v="No"/>
    <s v="Undefined"/>
    <n v="48"/>
  </r>
  <r>
    <n v="29267"/>
    <n v="123038"/>
    <s v="May 2013  "/>
    <x v="0"/>
    <x v="74"/>
    <d v="2013-05-28T11:46:00"/>
    <n v="21851"/>
    <s v="E1432   "/>
    <s v="HA 22 kV B2 Feeder Circuit"/>
    <s v="Feeder"/>
    <s v="Emergency           "/>
    <s v="HV Equipment Maintenance"/>
    <x v="0"/>
    <s v="Yes"/>
    <n v="0"/>
    <n v="0"/>
    <m/>
    <m/>
    <s v="Isolation Points:Isolate and Earth 22kV CB B252WorkPlanned:Find and repair Feeder Cable"/>
    <s v="No"/>
    <s v="Undefined"/>
    <n v="0"/>
  </r>
  <r>
    <n v="29275"/>
    <n v="123028"/>
    <s v="May 2013  "/>
    <x v="0"/>
    <x v="75"/>
    <d v="2013-05-17T08:30:00"/>
    <n v="30"/>
    <s v="E0059   "/>
    <s v="CR 110 kV C7 Bus Coupler Circuit"/>
    <s v="Bus Coupler"/>
    <s v="Forced              "/>
    <s v="Secondary Equipment Maintenance"/>
    <x v="0"/>
    <s v="No"/>
    <n v="0"/>
    <n v="0"/>
    <m/>
    <m/>
    <s v="Isolation Points:Nil Primary isolationsPIC to provide all seconadry isolationsWorkPlanned:Investigate &amp; correct local SCADA HMI circuit breaker control selection error. "/>
    <s v="No"/>
    <s v="Undefined"/>
    <n v="0"/>
  </r>
  <r>
    <n v="29296"/>
    <n v="123099"/>
    <s v="May 2013  "/>
    <x v="0"/>
    <x v="76"/>
    <d v="2013-05-22T12:44:00"/>
    <n v="2669"/>
    <s v="E0209   "/>
    <s v="RI 110 kV C2 Capacitor Circuit"/>
    <s v="Capacitor"/>
    <s v="Emergency           "/>
    <s v="HV Equipment Maintenance"/>
    <x v="0"/>
    <s v="Yes"/>
    <n v="0"/>
    <n v="0"/>
    <m/>
    <m/>
    <s v="Isolation Points:C2 unavailable for service.Secondary isolations as required.WorkPlanned:Replace  faulty K627/659 relay."/>
    <s v="No"/>
    <s v="Non-Critical"/>
    <n v="0"/>
  </r>
  <r>
    <n v="29424"/>
    <n v="1922"/>
    <s v="May 2013  "/>
    <x v="1"/>
    <x v="77"/>
    <d v="2013-05-22T11:33:00"/>
    <n v="17"/>
    <s v="E0234   "/>
    <s v="RI 11 kV E3 Feeder Circuit"/>
    <s v="Feeder"/>
    <s v="Fault               "/>
    <s v="Human Error During Planned Work"/>
    <x v="0"/>
    <s v="Yes"/>
    <n v="262"/>
    <n v="0.13980000000000001"/>
    <n v="1"/>
    <b v="0"/>
    <s v="IR1304 Risdon E352 feeder tripped due to error during planned work on SCADA. The consequent overload of customer plant caused a loss of supply._x000a_"/>
    <s v="No"/>
    <s v="Undefined"/>
    <n v="18"/>
  </r>
  <r>
    <n v="28840"/>
    <n v="122764"/>
    <s v="Jun 2013  "/>
    <x v="0"/>
    <x v="78"/>
    <d v="2013-06-20T14:18:00"/>
    <n v="28218"/>
    <s v="E0766   "/>
    <s v="NW 22 kV C2 Feeder Circuit"/>
    <s v="Feeder"/>
    <s v="Emergency           "/>
    <s v="HV Equipment Maintenance"/>
    <x v="0"/>
    <s v="Yes"/>
    <n v="0"/>
    <n v="0"/>
    <m/>
    <m/>
    <s v="Isolation Points:As requestedWorkPlanned:Investigate fault associated with C252 Aurora feeder 65062."/>
    <s v="No"/>
    <s v="Undefined"/>
    <n v="0"/>
  </r>
  <r>
    <n v="26843"/>
    <n v="120908"/>
    <s v="Jun 2013  "/>
    <x v="0"/>
    <x v="78"/>
    <d v="2013-07-01T00:00:00"/>
    <n v="4320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9626"/>
    <n v="1929"/>
    <s v="Jun 2013  "/>
    <x v="1"/>
    <x v="79"/>
    <d v="2013-06-13T12:38:00"/>
    <n v="1304"/>
    <s v="E0406   "/>
    <s v="FA-QU-SR-HM 110 kV Transmission Circuit"/>
    <s v="Transmission"/>
    <s v="Fault               "/>
    <s v="Insulation Failure"/>
    <x v="0"/>
    <s v="Yes"/>
    <n v="26638"/>
    <n v="14.214499999999999"/>
    <n v="1"/>
    <n v="1"/>
    <s v="IR1334 FA-QU-SR-HM 110 kV transmission circuit tripped due to failed insulator._x000a_"/>
    <s v="No"/>
    <s v="Non-Critical"/>
    <n v="1298"/>
  </r>
  <r>
    <n v="29548"/>
    <n v="123222"/>
    <s v="Jun 2013  "/>
    <x v="0"/>
    <x v="79"/>
    <d v="2013-06-13T12:30:00"/>
    <n v="1296"/>
    <s v="E1368   "/>
    <s v="SR-WT Tee 110 kV Transmission Circuit Section"/>
    <s v="Transmission"/>
    <s v="Forced              "/>
    <s v="HV Equipment Maintenance"/>
    <x v="0"/>
    <s v="No"/>
    <n v="0"/>
    <n v="0"/>
    <m/>
    <m/>
    <s v="marked in service due to duplicate fault.  Isolation Points:Waratah C129, Savage river A129B.WorkPlanned:Repair fault on transmission line"/>
    <s v="No"/>
    <s v="Undefined"/>
    <n v="0"/>
  </r>
  <r>
    <n v="29643"/>
    <n v="1930"/>
    <s v="Jun 2013  "/>
    <x v="1"/>
    <x v="80"/>
    <d v="2013-06-13T11:09:00"/>
    <n v="9"/>
    <s v="E0293   "/>
    <s v="AL 110/6.6 kV T1 Transformer Circuit"/>
    <s v="Transformer"/>
    <s v="Fault               "/>
    <s v="Protection Design / Calculations Incorrect"/>
    <x v="0"/>
    <s v="No"/>
    <n v="1"/>
    <n v="5.0000000000000001E-4"/>
    <b v="0"/>
    <b v="0"/>
    <s v="IR1335 Arthurs Lake T1 tripped during testing of Hydro pump circuit. T1 was out of service at the time on PROMS 123203._x000a_marked in service due to cct being oos at the time"/>
    <s v="No"/>
    <s v="Non-Critical"/>
    <m/>
  </r>
  <r>
    <n v="26843"/>
    <n v="120908"/>
    <s v="Jul 2013  "/>
    <x v="0"/>
    <x v="81"/>
    <d v="2013-07-16T13:00:00"/>
    <n v="22380"/>
    <s v="E0029   "/>
    <s v="CS-RI 110 kV Transmission Circuit"/>
    <s v="Transmission"/>
    <s v="Forced              "/>
    <s v="Secondary Equipment Maintenance"/>
    <x v="0"/>
    <s v="No"/>
    <n v="0"/>
    <n v="0"/>
    <m/>
    <m/>
    <s v="Isolation Points:NIL primary isolations required. PIC to provide the secondary isolationsWorkPlanned:Investigate and correct the communication bit error rates between Risdon &amp; Chapel on the CS-RI 110kV Transmission Circuit, that is Q187 &amp; K187 respectively. Investigate and correct the communication bit error rates between Risdon &amp; Chapel on the CS-RI 110kV Transmission Circuit, that is Q187 &amp; K187 respectively. Aurora operations will not be required on site"/>
    <s v="No"/>
    <s v="Non-Critical"/>
    <n v="0"/>
  </r>
  <r>
    <n v="29715"/>
    <n v="123415"/>
    <s v="Jul 2013  "/>
    <x v="0"/>
    <x v="82"/>
    <d v="2013-07-05T11:35:00"/>
    <n v="958"/>
    <s v="E0382   "/>
    <s v="BU 110/22 kV T6 Transformer Circuit"/>
    <s v="Transformer"/>
    <s v="Forced              "/>
    <m/>
    <x v="0"/>
    <s v="No"/>
    <n v="0"/>
    <n v="0"/>
    <m/>
    <m/>
    <s v="marked in service due to fault duplication."/>
    <s v="No"/>
    <s v="Non-Critical"/>
    <n v="0"/>
  </r>
  <r>
    <n v="29716"/>
    <n v="123471"/>
    <s v="Jul 2013  "/>
    <x v="0"/>
    <x v="83"/>
    <d v="2013-07-09T15:35:00"/>
    <n v="27"/>
    <s v="E0138   "/>
    <s v="TA-NN 1 110 kV Transmission Circuit"/>
    <s v="Transmission"/>
    <s v="Forced              "/>
    <m/>
    <x v="0"/>
    <s v="No"/>
    <n v="0"/>
    <n v="0"/>
    <m/>
    <m/>
    <s v="marked in service due to duplicate fault record     Isolation Points:Open onlyWorkPlanned:D152 Trip"/>
    <s v="No"/>
    <s v="Critical"/>
    <n v="0"/>
  </r>
  <r>
    <n v="29849"/>
    <n v="1938"/>
    <s v="Jul 2013  "/>
    <x v="2"/>
    <x v="84"/>
    <d v="2013-07-17T14:29:00"/>
    <n v="1158"/>
    <s v="E1782   "/>
    <s v="MT 33 kV A Bus"/>
    <s v="Bus"/>
    <s v="Fault               "/>
    <s v="Insulation Failure"/>
    <x v="0"/>
    <s v="Yes"/>
    <n v="535"/>
    <n v="0.28549999999999998"/>
    <n v="1"/>
    <b v="0"/>
    <s v="IR1342 Mornington 33kV D252 tripped due to equipment failure, with smoke causing forced outage of 33 kV A and B buses._x000a_33kV B Bus energised at 1941. Howrah Zone energised at 1952. Cambridge Zone backfed by Aurora at 1958. Fire Brigade have left site.  "/>
    <s v="No"/>
    <s v="Not in WASP"/>
    <n v="47"/>
  </r>
  <r>
    <n v="29825"/>
    <n v="123545"/>
    <s v="Jul 2013  "/>
    <x v="0"/>
    <x v="85"/>
    <d v="2013-07-19T02:34:00"/>
    <n v="44"/>
    <s v="E0540   "/>
    <s v="SH-FI 220 kV Transmission Circuit"/>
    <s v="Transmission"/>
    <s v="Forced              "/>
    <s v="HV Equipment Maintenance"/>
    <x v="0"/>
    <s v="No"/>
    <n v="0"/>
    <n v="0"/>
    <m/>
    <m/>
    <s v="marked in service due to duplicate fault record.  Isolation Points:Open onlyWorkPlanned:  Sheffield - Fisher 220 kV T/L trip"/>
    <s v="No"/>
    <s v="Non-Critical"/>
    <n v="0"/>
  </r>
  <r>
    <n v="30274"/>
    <n v="1942"/>
    <s v="Aug 2013  "/>
    <x v="2"/>
    <x v="86"/>
    <d v="2013-08-05T20:07:00"/>
    <n v="16"/>
    <s v="E0407   "/>
    <s v="DB 110/22 kV T1 Transformer Circuit"/>
    <s v="Transformer"/>
    <s v="Fault               "/>
    <s v="Human Error During Planned Work"/>
    <x v="0"/>
    <s v="Yes"/>
    <n v="2"/>
    <n v="1.1000000000000001E-3"/>
    <b v="0"/>
    <b v="0"/>
    <s v="IR22 Derwent Bridge T1 transformer circuit tripped due to a protection grading issue following a feeder fault._x000a_"/>
    <s v="No"/>
    <s v="Non-Critical"/>
    <n v="15"/>
  </r>
  <r>
    <n v="29991"/>
    <n v="123878"/>
    <s v="Aug 2013  "/>
    <x v="0"/>
    <x v="87"/>
    <d v="2013-08-07T18:01:00"/>
    <n v="153"/>
    <s v="E0401   "/>
    <s v="BU-PL 110 kV Transmission Circuit"/>
    <s v="Transmission"/>
    <s v="Forced              "/>
    <s v="HV Equipment Maintenance"/>
    <x v="0"/>
    <s v="Yes"/>
    <n v="0"/>
    <n v="0"/>
    <m/>
    <m/>
    <s v="Isolation Points:Switch auto reclose as requestedWorkPlanned:  Auto Reclose on Burnie - Port Latta  and Burnie - Smithton 110kV Transmission Lines required out of service to allow replacement of tower  section damage during a motor vehicle accident."/>
    <s v="No"/>
    <s v="Non-Critical"/>
    <n v="0"/>
  </r>
  <r>
    <n v="29991"/>
    <n v="123878"/>
    <s v="Aug 2013  "/>
    <x v="0"/>
    <x v="87"/>
    <d v="2013-08-07T18:01:00"/>
    <n v="153"/>
    <s v="E0402   "/>
    <s v="BU-ST 110 kV Transmission Circuit"/>
    <s v="Transmission"/>
    <s v="Forced              "/>
    <s v="HV Equipment Maintenance"/>
    <x v="0"/>
    <s v="Yes"/>
    <n v="0"/>
    <n v="0"/>
    <m/>
    <m/>
    <s v="Isolation Points:Switch auto reclose as requestedWorkPlanned:  Auto Reclose on Burnie - Port Latta  and Burnie - Smithton 110kV Transmission Lines required out of service to allow replacement of tower  section damage during a motor vehicle accident."/>
    <s v="No"/>
    <s v="Non-Critical"/>
    <n v="0"/>
  </r>
  <r>
    <n v="30277"/>
    <n v="1946"/>
    <s v="Aug 2013  "/>
    <x v="2"/>
    <x v="88"/>
    <d v="2013-08-19T03:20:00"/>
    <n v="104"/>
    <s v="E0721   "/>
    <s v="QT-NT 110 kV Transmission Circuit"/>
    <s v="Transmission"/>
    <s v="Fault               "/>
    <s v="Adverse Weather"/>
    <x v="0"/>
    <s v="Yes"/>
    <n v="527"/>
    <n v="0.28120000000000001"/>
    <n v="1"/>
    <b v="0"/>
    <s v="IR26 QT-NT 110 kV transmission circuit tripped with lightning in area._x000a_"/>
    <s v="No"/>
    <s v="Non-Critical"/>
    <n v="176"/>
  </r>
  <r>
    <n v="30314"/>
    <n v="1949"/>
    <s v="Aug 2013  "/>
    <x v="2"/>
    <x v="89"/>
    <d v="2013-08-20T06:53:00"/>
    <n v="4"/>
    <s v="E0407   "/>
    <s v="DB 110/22 kV T1 Transformer Circuit"/>
    <s v="Transformer"/>
    <s v="Fault               "/>
    <s v="Human Error During Planned Work"/>
    <x v="0"/>
    <s v="Yes"/>
    <n v="1"/>
    <n v="5.0000000000000001E-4"/>
    <b v="0"/>
    <b v="0"/>
    <s v="IR30 DB T1 transformer circuit tripped following a feeder fault due to SEF protection being out of service._x000a_"/>
    <s v="No"/>
    <s v="Non-Critical"/>
    <n v="3"/>
  </r>
  <r>
    <n v="30290"/>
    <n v="124102"/>
    <s v="Sep 2013  "/>
    <x v="0"/>
    <x v="90"/>
    <d v="2013-09-02T13:04:00"/>
    <n v="133"/>
    <s v="E0290   "/>
    <s v="PO-PM 2 110 kV Transmission Circuit"/>
    <s v="Transmission"/>
    <s v="Forced              "/>
    <s v="HV Equipment Commissioning"/>
    <x v="4"/>
    <s v="Yes"/>
    <n v="0"/>
    <n v="0"/>
    <m/>
    <m/>
    <s v="Isolation Points:Open onlyWorkPlanned:  PO-PM #2 T/L OOS at Tas Hydro's request for wiring mods at Poatina."/>
    <s v="No"/>
    <s v="Non-Critical"/>
    <n v="0"/>
  </r>
  <r>
    <n v="30359"/>
    <n v="124182"/>
    <s v="Sep 2013  "/>
    <x v="0"/>
    <x v="91"/>
    <d v="2013-09-13T16:18:00"/>
    <n v="1858"/>
    <s v="E0439   "/>
    <s v="HA-NW 1 110 kV Transmission Circuit"/>
    <s v="Transmission"/>
    <s v="Forced              "/>
    <s v="HV Equipment Maintenance"/>
    <x v="0"/>
    <s v="Yes"/>
    <n v="0"/>
    <n v="0"/>
    <m/>
    <m/>
    <s v="Isolation Points:Open onlyWorkPlanned:HA-NW 1 Transmission Circuit opened at Hadspen end only. Investigate incorrect operation of 110kV CB J152 protection under fault conditions. J152 has emergency availbilty and can be closed after the next contingency if required.  HA-NW 1 Transmission Circuit opened at Hadspen end only. Investigate incorrect operation of 110kV CB J152 protection under fault conditions. J152 has emergency availbilty and can be closed after the next contingency if required."/>
    <s v="No"/>
    <s v="Non-Critical"/>
    <n v="0"/>
  </r>
  <r>
    <n v="30513"/>
    <n v="10167"/>
    <s v="Sep 2013  "/>
    <x v="0"/>
    <x v="92"/>
    <d v="2013-09-22T21:56:01"/>
    <n v="0"/>
    <s v="E1550   "/>
    <s v="DP 22 kV J2 Feeder Circuit"/>
    <s v="Feeder"/>
    <s v="Emergency           "/>
    <m/>
    <x v="2"/>
    <s v="Yes"/>
    <n v="0"/>
    <n v="0"/>
    <m/>
    <m/>
    <m/>
    <s v="No"/>
    <s v="Undefined"/>
    <n v="0"/>
  </r>
  <r>
    <n v="30467"/>
    <n v="1956"/>
    <s v="Sep 2013  "/>
    <x v="2"/>
    <x v="93"/>
    <d v="2013-09-24T16:57:00"/>
    <n v="24"/>
    <s v="E0720   "/>
    <s v="FA-RB-QT 110 kV Transmission Circuit"/>
    <s v="Transmission"/>
    <s v="Fault               "/>
    <s v="Human Error During Planned Work"/>
    <x v="0"/>
    <s v="Yes"/>
    <n v="925"/>
    <n v="0.49359999999999998"/>
    <n v="1"/>
    <n v="1"/>
    <s v="IR1430 RB T1 and FA-RB-QT 110 kV circuits tripped following a human error during planned maintenance work, with loss of supply at Rosebery, Queenstown and Newton._x000a_"/>
    <s v="No"/>
    <s v="Non-Critical"/>
    <n v="60"/>
  </r>
  <r>
    <n v="30602"/>
    <n v="1961"/>
    <s v="Oct 2013  "/>
    <x v="2"/>
    <x v="94"/>
    <d v="2013-10-01T00:36:00"/>
    <n v="11"/>
    <s v="E0720   "/>
    <s v="FA-RB-QT 110 kV Transmission Circuit"/>
    <s v="Transmission"/>
    <s v="Fault               "/>
    <s v="Adverse Weather"/>
    <x v="0"/>
    <s v="Yes"/>
    <n v="1051"/>
    <n v="0.56079999999999997"/>
    <n v="1"/>
    <n v="1"/>
    <s v="IR1449 FA-JB 220 kV and FA-RB-QT 110 kV transmission circuits tripped with LOS at Queenstown and Newton, suspect lightning._x000a_"/>
    <s v="No"/>
    <s v="Non-Critical"/>
    <n v="220"/>
  </r>
  <r>
    <n v="30604"/>
    <n v="1960"/>
    <s v="Oct 2013  "/>
    <x v="2"/>
    <x v="95"/>
    <d v="2013-10-01T03:54:00"/>
    <n v="7"/>
    <s v="E0720   "/>
    <s v="FA-RB-QT 110 kV Transmission Circuit"/>
    <s v="Transmission"/>
    <s v="Fault               "/>
    <s v="Adverse Weather"/>
    <x v="0"/>
    <s v="Yes"/>
    <n v="126"/>
    <n v="6.7199999999999996E-2"/>
    <n v="1"/>
    <b v="0"/>
    <s v="IR1451 FA-RB-QT 110 kV transmission circuit tripped due to lightning with LOS at Queenstown._x000a_"/>
    <s v="No"/>
    <s v="Non-Critical"/>
    <n v="14"/>
  </r>
  <r>
    <n v="30653"/>
    <n v="1966"/>
    <s v="Oct 2013  "/>
    <x v="2"/>
    <x v="96"/>
    <d v="2013-10-15T15:24:00"/>
    <n v="6"/>
    <s v="E0098   "/>
    <s v="CS 11 kV B Bus"/>
    <s v="Bus"/>
    <s v="Fault               "/>
    <s v="Internal Fault"/>
    <x v="0"/>
    <s v="Yes"/>
    <n v="23"/>
    <n v="1.23E-2"/>
    <b v="0"/>
    <b v="0"/>
    <s v="IR1484 Chapel St 11 kV B Bus tripped during planned work due to an incorrect CB status indication caused by an internal wiring failure._x000a_"/>
    <s v="No"/>
    <s v="Undefined"/>
    <n v="6"/>
  </r>
  <r>
    <n v="30645"/>
    <n v="124356"/>
    <s v="Oct 2013  "/>
    <x v="0"/>
    <x v="97"/>
    <d v="2013-10-16T19:11:00"/>
    <n v="516"/>
    <s v="E0044   "/>
    <s v="CS 110/11 kV T6 Transformer Circuit"/>
    <s v="Transformer"/>
    <s v="Forced              "/>
    <s v="HV Equipment Maintenance"/>
    <x v="0"/>
    <s v="Yes"/>
    <n v="0"/>
    <n v="0"/>
    <m/>
    <m/>
    <s v="Isolation Points:Open, isolate and earthWorkPlanned:  Investigate and repair fault on CB F552."/>
    <s v="No"/>
    <s v="Non-Critical"/>
    <n v="0"/>
  </r>
  <r>
    <n v="30623"/>
    <n v="124389"/>
    <s v="Oct 2013  "/>
    <x v="0"/>
    <x v="98"/>
    <d v="2013-10-19T12:29:00"/>
    <n v="282"/>
    <s v="E0553   "/>
    <s v="SH-WI 220 kV Transmission Circuit"/>
    <s v="Transmission"/>
    <s v="Forced              "/>
    <s v="HV Equipment Maintenance"/>
    <x v="4"/>
    <s v="Yes"/>
    <n v="0"/>
    <n v="0"/>
    <m/>
    <m/>
    <s v="Isolation Points:Open, isolate and earthWorkPlanned:Hydro request Isol and Earth SH-WI 220 kV T/L  Hydro request Isol and Earth SH-WI 220 kV T/L to access replacement 22 kV feeder poles in easment at Wilmot PS"/>
    <s v="No"/>
    <s v="Non-Critical"/>
    <n v="0"/>
  </r>
  <r>
    <n v="30620"/>
    <n v="124393"/>
    <s v="Oct 2013  "/>
    <x v="0"/>
    <x v="99"/>
    <d v="2013-10-21T16:10:00"/>
    <n v="487"/>
    <s v="E0377   "/>
    <s v="BU 110 kV B7 Bus Coupler Circuit"/>
    <s v="Bus Coupler"/>
    <s v="Forced              "/>
    <s v="HV Equipment Maintenance"/>
    <x v="0"/>
    <s v="Yes"/>
    <n v="0"/>
    <n v="0"/>
    <m/>
    <m/>
    <s v="Isolation Points:Open and isolateWorkPlanned:  Emergency isolation of 110kV Bus Coupler to investigate noise from protection cubicle."/>
    <s v="No"/>
    <s v="Undefined"/>
    <n v="0"/>
  </r>
  <r>
    <n v="30690"/>
    <n v="124419"/>
    <s v="Oct 2013  "/>
    <x v="0"/>
    <x v="100"/>
    <d v="2013-10-23T18:52:00"/>
    <n v="212"/>
    <s v="E0256   "/>
    <s v="PM 220 kV E Bus"/>
    <s v="Bus"/>
    <s v="Forced              "/>
    <s v="Secondary Equipment Maintenance"/>
    <x v="0"/>
    <s v="No"/>
    <n v="0"/>
    <n v="0"/>
    <m/>
    <m/>
    <s v="Isolation Points:Isolate Station Bus ZoneWorkPlanned: "/>
    <s v="No"/>
    <s v="Undefined"/>
    <n v="0"/>
  </r>
  <r>
    <n v="30690"/>
    <n v="124419"/>
    <s v="Oct 2013  "/>
    <x v="0"/>
    <x v="100"/>
    <d v="2013-10-23T18:52:00"/>
    <n v="212"/>
    <s v="E0255   "/>
    <s v="PM 220 kV A Bus"/>
    <s v="Bus"/>
    <s v="Forced              "/>
    <s v="Secondary Equipment Maintenance"/>
    <x v="0"/>
    <s v="No"/>
    <n v="0"/>
    <n v="0"/>
    <m/>
    <m/>
    <s v="Isolation Points:Isolate Station Bus ZoneWorkPlanned: "/>
    <s v="No"/>
    <s v="Undefined"/>
    <n v="0"/>
  </r>
  <r>
    <n v="30690"/>
    <n v="124419"/>
    <s v="Oct 2013  "/>
    <x v="0"/>
    <x v="100"/>
    <d v="2013-10-23T18:52:00"/>
    <n v="212"/>
    <s v="E0257   "/>
    <s v="PM 220 kV B Bus"/>
    <s v="Bus"/>
    <s v="Forced              "/>
    <s v="Secondary Equipment Maintenance"/>
    <x v="0"/>
    <s v="No"/>
    <n v="0"/>
    <n v="0"/>
    <m/>
    <m/>
    <s v="Isolation Points:Isolate Station Bus ZoneWorkPlanned: "/>
    <s v="No"/>
    <s v="Undefined"/>
    <n v="0"/>
  </r>
  <r>
    <n v="30672"/>
    <n v="124443"/>
    <s v="Oct 2013  "/>
    <x v="0"/>
    <x v="101"/>
    <d v="2013-10-28T11:35:00"/>
    <n v="55"/>
    <s v="E1756   "/>
    <s v="RI 110 kV C4 Capacitor Circuit"/>
    <s v="Capacitor"/>
    <s v="Forced              "/>
    <s v="Secondary Equipment Maintenance"/>
    <x v="0"/>
    <s v="Yes"/>
    <n v="0"/>
    <n v="0"/>
    <m/>
    <m/>
    <s v="Isolation Points:Open onlyWorkPlanned:  CB Fail Contact Output Repairs"/>
    <s v="No"/>
    <s v="Non-Critical"/>
    <n v="0"/>
  </r>
  <r>
    <n v="30662"/>
    <n v="124454"/>
    <s v="Oct 2013  "/>
    <x v="0"/>
    <x v="102"/>
    <d v="2013-10-29T18:00:00"/>
    <n v="330"/>
    <s v="E1021   "/>
    <s v="NN-CR 110 kV Transmission Circuit"/>
    <s v="Transmission"/>
    <s v="Forced              "/>
    <s v="Secondary Equipment Maintenance"/>
    <x v="0"/>
    <s v="No"/>
    <n v="0"/>
    <n v="0"/>
    <m/>
    <m/>
    <s v="Isolation Points:Isolate protection scheme BWorkPlanned:  P199B protection relay will be taken out of service, and new relay installed. &quot;A&quot; protection still in service."/>
    <s v="No"/>
    <s v="Non-Critical"/>
    <n v="0"/>
  </r>
  <r>
    <n v="30711"/>
    <n v="124457"/>
    <s v="Oct 2013  "/>
    <x v="0"/>
    <x v="103"/>
    <d v="2013-11-01T00:00:00"/>
    <n v="2695"/>
    <s v="E0264   "/>
    <s v="PM-HA 4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Oct 2013  "/>
    <x v="0"/>
    <x v="103"/>
    <d v="2013-11-01T00:00:00"/>
    <n v="2695"/>
    <s v="E0441   "/>
    <s v="HA-TR 1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Oct 2013  "/>
    <x v="0"/>
    <x v="103"/>
    <d v="2013-11-01T00:00:00"/>
    <n v="2695"/>
    <s v="E0442   "/>
    <s v="HA-TR 2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Oct 2013  "/>
    <x v="0"/>
    <x v="103"/>
    <d v="2013-11-01T00:00:00"/>
    <n v="2695"/>
    <s v="E0270   "/>
    <s v="PM-HA 3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2"/>
    <n v="124456"/>
    <s v="Oct 2013  "/>
    <x v="0"/>
    <x v="104"/>
    <d v="2013-10-30T15:20:00"/>
    <n v="270"/>
    <s v="E0912   "/>
    <s v="TR 22 kV T2 Feeder Circuit"/>
    <s v="Feeder"/>
    <s v="Forced              "/>
    <s v="HV Equipment Maintenance"/>
    <x v="0"/>
    <s v="Yes"/>
    <n v="0"/>
    <n v="0"/>
    <m/>
    <m/>
    <s v="Isolation Points:Open, isolate and withdraw breakerWorkPlanned:  Investigate T252 Gas Pressure Low alarm and top up if required."/>
    <s v="No"/>
    <s v="Undefined"/>
    <n v="0"/>
  </r>
  <r>
    <n v="30699"/>
    <n v="124470"/>
    <s v="Oct 2013  "/>
    <x v="0"/>
    <x v="105"/>
    <d v="2013-11-01T00:00:00"/>
    <n v="96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0704"/>
    <n v="124465"/>
    <s v="Oct 2013  "/>
    <x v="0"/>
    <x v="106"/>
    <d v="2013-10-31T12:10:00"/>
    <n v="19"/>
    <s v="E0646   "/>
    <s v="TR-MY 110 kV Transmission Circuit"/>
    <s v="Transmission"/>
    <s v="Forced              "/>
    <s v="HV Equipment Maintenance"/>
    <x v="0"/>
    <s v="Yes"/>
    <n v="0"/>
    <n v="0"/>
    <m/>
    <m/>
    <s v="Isolation Points:Open onlyWorkPlanned:  Corrective maint - Top up SF6 gas in VT B197"/>
    <s v="No"/>
    <s v="Non-Critical"/>
    <n v="0"/>
  </r>
  <r>
    <n v="30699"/>
    <n v="124470"/>
    <s v="Nov 2013  "/>
    <x v="0"/>
    <x v="107"/>
    <d v="2013-12-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0711"/>
    <n v="124457"/>
    <s v="Nov 2013  "/>
    <x v="0"/>
    <x v="107"/>
    <d v="2013-11-29T16:00:00"/>
    <n v="41280"/>
    <s v="E0442   "/>
    <s v="HA-TR 2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Nov 2013  "/>
    <x v="0"/>
    <x v="107"/>
    <d v="2013-11-29T16:00:00"/>
    <n v="41280"/>
    <s v="E0441   "/>
    <s v="HA-TR 1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Nov 2013  "/>
    <x v="0"/>
    <x v="107"/>
    <d v="2013-11-29T16:00:00"/>
    <n v="41280"/>
    <s v="E0264   "/>
    <s v="PM-HA 4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11"/>
    <n v="124457"/>
    <s v="Nov 2013  "/>
    <x v="0"/>
    <x v="107"/>
    <d v="2013-11-29T16:00:00"/>
    <n v="41280"/>
    <s v="E0270   "/>
    <s v="PM-HA 3 110 kV Transmission Circuit"/>
    <s v="Transmission"/>
    <s v="Forced              "/>
    <s v="HV Equipment Commissioning"/>
    <x v="0"/>
    <s v="No"/>
    <n v="0"/>
    <n v="0"/>
    <m/>
    <m/>
    <s v="Isolation Points:Switch auto reclose as requestedWorkPlanned:Project ID : 5353 - Northern OPGW: Installation on TL509 (PM-HA-GT)    Northern OPGW TL509 project: Installation on PM-HA-GT 220kV Transmission circuits.Civil works adjacent to PM-HA 110kV Transmission circuits."/>
    <s v="Yes"/>
    <s v="Critical"/>
    <n v="0"/>
  </r>
  <r>
    <n v="30753"/>
    <n v="124480"/>
    <s v="Nov 2013  "/>
    <x v="0"/>
    <x v="108"/>
    <d v="2013-11-05T12:53:00"/>
    <n v="58"/>
    <s v="E1958   "/>
    <s v="LI-CL-RE-CS 1 220 kV Transmission Circuit"/>
    <s v="Transmission"/>
    <s v="Forced              "/>
    <s v="HV Equipment Maintenance"/>
    <x v="4"/>
    <s v="Yes"/>
    <n v="0"/>
    <n v="0"/>
    <m/>
    <m/>
    <s v="Isolation Points:Open onlyWorkPlanned:  Cluny PS intake gate closing, M/C CB low air pressure and will not open - emergency request to open Chapel St and Liapootah ends of LI-RE-CL-CS 1 220kV T/L."/>
    <s v="No"/>
    <s v="Critical"/>
    <n v="0"/>
  </r>
  <r>
    <n v="30751"/>
    <n v="124482"/>
    <s v="Nov 2013  "/>
    <x v="0"/>
    <x v="109"/>
    <d v="2013-11-13T09:32:00"/>
    <n v="10907"/>
    <s v="E0864   "/>
    <s v="RB 44 kV C2 Feeder Circuit"/>
    <s v="Feeder"/>
    <s v="Forced              "/>
    <s v="HV Equipment Maintenance"/>
    <x v="0"/>
    <s v="Yes"/>
    <n v="0"/>
    <n v="0"/>
    <m/>
    <m/>
    <s v="Isolation Points:Open onlyWorkPlanned:C252 bypassed to Aurora System.  Bypass CB C252 due low SF6 gas pressure. Arrange repairs."/>
    <s v="No"/>
    <s v="Undefined"/>
    <n v="0"/>
  </r>
  <r>
    <n v="30736"/>
    <n v="124498"/>
    <s v="Nov 2013  "/>
    <x v="0"/>
    <x v="110"/>
    <d v="2013-11-08T00:55:00"/>
    <n v="293"/>
    <s v="E0907   "/>
    <s v="TR 22 kV H2 Feeder Circuit"/>
    <s v="Feeder"/>
    <s v="Forced              "/>
    <s v="HV Equipment Maintenance"/>
    <x v="2"/>
    <s v="No"/>
    <n v="0"/>
    <n v="0"/>
    <m/>
    <m/>
    <s v="marked 'in service' due to duplicate    Isolation Points:Open and isolateWorkPlanned: "/>
    <s v="No"/>
    <s v="Undefined"/>
    <n v="0"/>
  </r>
  <r>
    <n v="30735"/>
    <n v="124499"/>
    <s v="Nov 2013  "/>
    <x v="0"/>
    <x v="111"/>
    <d v="2013-11-08T15:25:00"/>
    <n v="276"/>
    <s v="E1557   "/>
    <s v="CR 33 kV Z2 Feeder Circuit"/>
    <s v="Feeder"/>
    <s v="Forced              "/>
    <s v="HV Equipment Maintenance"/>
    <x v="2"/>
    <s v="No"/>
    <n v="0"/>
    <n v="0"/>
    <m/>
    <m/>
    <s v="Isolation Points:Open, isolate and earthWorkPlanned: "/>
    <s v="No"/>
    <s v="Undefined"/>
    <n v="0"/>
  </r>
  <r>
    <n v="30727"/>
    <n v="124512"/>
    <s v="Nov 2013  "/>
    <x v="0"/>
    <x v="112"/>
    <d v="2013-11-12T17:35:00"/>
    <n v="467"/>
    <s v="E0878   "/>
    <s v="SR 110/22 kV T3 Transformer Circuit"/>
    <s v="Transformer"/>
    <s v="Forced              "/>
    <s v="Secondary Equipment Maintenance"/>
    <x v="0"/>
    <s v="No"/>
    <n v="0"/>
    <n v="0"/>
    <m/>
    <m/>
    <s v="Isolation Points:Nil primary, secondary isolation as required by PICWorkPlanned:  Replace Faulty C499A Relay"/>
    <s v="No"/>
    <s v="Non-Critical"/>
    <n v="0"/>
  </r>
  <r>
    <n v="30768"/>
    <n v="124553"/>
    <s v="Nov 2013  "/>
    <x v="0"/>
    <x v="113"/>
    <d v="2013-11-18T16:22:00"/>
    <n v="494"/>
    <s v="E1479   "/>
    <s v="RI 33 kV G2 Feeder Circuit"/>
    <s v="Feeder"/>
    <s v="Forced              "/>
    <s v="HV Equipment Maintenance"/>
    <x v="2"/>
    <s v="Yes"/>
    <n v="0"/>
    <n v="0"/>
    <m/>
    <m/>
    <s v="Isolation Points:Open, isolate and earthWorkPlanned:  Distribution Line Maintenance"/>
    <s v="No"/>
    <s v="Undefined"/>
    <n v="0"/>
  </r>
  <r>
    <n v="30767"/>
    <n v="124555"/>
    <s v="Nov 2013  "/>
    <x v="0"/>
    <x v="114"/>
    <d v="2013-11-18T17:29:00"/>
    <n v="401"/>
    <s v="E0038   "/>
    <s v="CS 220 kV By-Pass Bus"/>
    <s v="Bus"/>
    <s v="Forced              "/>
    <s v="HV Equipment Maintenance"/>
    <x v="4"/>
    <s v="Yes"/>
    <n v="0"/>
    <n v="0"/>
    <m/>
    <m/>
    <s v="Isolation Points:Open and isolateWorkPlanned: "/>
    <s v="No"/>
    <s v="Undefined"/>
    <n v="0"/>
  </r>
  <r>
    <n v="30767"/>
    <n v="124555"/>
    <s v="Nov 2013  "/>
    <x v="0"/>
    <x v="115"/>
    <d v="2013-11-19T16:10:00"/>
    <n v="503"/>
    <s v="E0038   "/>
    <s v="CS 220 kV By-Pass Bus"/>
    <s v="Bus"/>
    <s v="Forced              "/>
    <s v="HV Equipment Maintenance"/>
    <x v="4"/>
    <s v="Yes"/>
    <n v="0"/>
    <n v="0"/>
    <m/>
    <m/>
    <s v="Isolation Points:Open and isolateWorkPlanned: "/>
    <s v="No"/>
    <s v="Undefined"/>
    <n v="0"/>
  </r>
  <r>
    <n v="30838"/>
    <n v="124568"/>
    <s v="Nov 2013  "/>
    <x v="0"/>
    <x v="116"/>
    <d v="2013-11-24T08:59:00"/>
    <n v="80"/>
    <s v="E1040   "/>
    <s v="PM 22 kV G2 Feeder Circuit"/>
    <s v="Feeder"/>
    <s v="Forced              "/>
    <s v="HV Equipment Maintenance"/>
    <x v="2"/>
    <s v="Yes"/>
    <n v="0"/>
    <n v="0"/>
    <m/>
    <m/>
    <s v="Isolation Points:Open, isolate and earthWorkPlanned:  Urgent repairs required to HV loops at C540296"/>
    <s v="No"/>
    <s v="Undefined"/>
    <n v="0"/>
  </r>
  <r>
    <n v="30699"/>
    <n v="124470"/>
    <s v="Dec 2013  "/>
    <x v="0"/>
    <x v="117"/>
    <d v="2014-0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0990"/>
    <n v="124644"/>
    <s v="Dec 2013  "/>
    <x v="0"/>
    <x v="118"/>
    <d v="2014-01-01T00:00:00"/>
    <n v="42105"/>
    <s v="E1466   "/>
    <s v="BU 110 kV J1 Circuit Breaker"/>
    <s v="Circuit Breaker"/>
    <s v="Forced              "/>
    <s v="HV Equipment Commissioning"/>
    <x v="0"/>
    <s v="No"/>
    <n v="0"/>
    <n v="0"/>
    <m/>
    <m/>
    <s v="Isolation Points:Open and isolateWorkPlanned:Project ID : 3413 - Burnie Substation 110 kV Redevelopment    Replace equipment 110 kV J bay with BU-ST  T/L on bypass"/>
    <s v="Yes"/>
    <s v="Undefined"/>
    <n v="0"/>
  </r>
  <r>
    <n v="30841"/>
    <n v="124640"/>
    <s v="Dec 2013  "/>
    <x v="0"/>
    <x v="119"/>
    <d v="2013-12-05T17:02:00"/>
    <n v="452"/>
    <s v="E0795   "/>
    <s v="QT 110/11 kV T3 Transformer Circuit"/>
    <s v="Transformer"/>
    <s v="Forced              "/>
    <s v="HV Equipment Maintenance"/>
    <x v="0"/>
    <s v="No"/>
    <n v="0"/>
    <n v="0"/>
    <m/>
    <m/>
    <s v="Isolation Points:Nil primary or secondary isolations required, limits of approach to be maintainedWorkPlanned:  Defined task modifications to terminal strip mountings in T2, T3 and T4 protectuion panels"/>
    <s v="No"/>
    <s v="Non-Critical"/>
    <n v="0"/>
  </r>
  <r>
    <n v="30841"/>
    <n v="124640"/>
    <s v="Dec 2013  "/>
    <x v="0"/>
    <x v="119"/>
    <d v="2013-12-05T17:02:00"/>
    <n v="452"/>
    <s v="E0794   "/>
    <s v="QT 110/22 kV T2 Transformer Circuit"/>
    <s v="Transformer"/>
    <s v="Forced              "/>
    <s v="HV Equipment Maintenance"/>
    <x v="0"/>
    <s v="No"/>
    <n v="0"/>
    <n v="0"/>
    <m/>
    <m/>
    <s v="Isolation Points:Nil primary or secondary isolations required, limits of approach to be maintainedWorkPlanned:  Defined task modifications to terminal strip mountings in T2, T3 and T4 protectuion panels"/>
    <s v="No"/>
    <s v="Non-Critical"/>
    <n v="0"/>
  </r>
  <r>
    <n v="30841"/>
    <n v="124640"/>
    <s v="Dec 2013  "/>
    <x v="0"/>
    <x v="119"/>
    <d v="2013-12-05T17:02:00"/>
    <n v="452"/>
    <s v="E0796   "/>
    <s v="QT 110/11 kV T4 Transformer Circuit"/>
    <s v="Transformer"/>
    <s v="Forced              "/>
    <s v="HV Equipment Maintenance"/>
    <x v="0"/>
    <s v="No"/>
    <n v="0"/>
    <n v="0"/>
    <m/>
    <m/>
    <s v="Isolation Points:Nil primary or secondary isolations required, limits of approach to be maintainedWorkPlanned:  Defined task modifications to terminal strip mountings in T2, T3 and T4 protectuion panels"/>
    <s v="No"/>
    <s v="Non-Critical"/>
    <n v="0"/>
  </r>
  <r>
    <n v="30982"/>
    <n v="124652"/>
    <s v="Dec 2013  "/>
    <x v="0"/>
    <x v="120"/>
    <d v="2013-12-10T15:59:00"/>
    <n v="1695"/>
    <s v="E0400   "/>
    <s v="BU-HM 110 kV Transmission Circuit"/>
    <s v="Transmission"/>
    <s v="Forced              "/>
    <s v="HV Equipment Maintenance"/>
    <x v="0"/>
    <s v="Yes"/>
    <n v="0"/>
    <n v="0"/>
    <m/>
    <m/>
    <s v="Isolation Points:Open, isolate and earthWorkPlanned: "/>
    <s v="No"/>
    <s v="Non-Critical"/>
    <n v="0"/>
  </r>
  <r>
    <n v="30983"/>
    <n v="124651"/>
    <s v="Dec 2013  "/>
    <x v="0"/>
    <x v="121"/>
    <d v="2013-12-09T16:03:00"/>
    <n v="153"/>
    <s v="E0210   "/>
    <s v="RI 110/11 kV T1 Transformer Circuit"/>
    <s v="Transformer"/>
    <s v="Forced              "/>
    <s v="Secondary Equipment Maintenance"/>
    <x v="0"/>
    <s v="No"/>
    <n v="0"/>
    <n v="0"/>
    <m/>
    <m/>
    <s v="Isolation Points:Nil primary, secondary isolation as required by PICWorkPlanned:EMERGENCY PROMS TO CORRECT CB FAIL WIRING   Emergency PROMS to correct CB fail wiring."/>
    <s v="No"/>
    <s v="Non-Critical"/>
    <n v="0"/>
  </r>
  <r>
    <n v="30896"/>
    <n v="1986"/>
    <s v="Dec 2013  "/>
    <x v="2"/>
    <x v="122"/>
    <d v="2013-12-11T01:52:00"/>
    <n v="70"/>
    <s v="E0318   "/>
    <s v="BY 6.6 kV B Bus"/>
    <s v="Bus"/>
    <s v="Fault               "/>
    <s v="Protection &amp; Control Device"/>
    <x v="0"/>
    <s v="Yes"/>
    <n v="855"/>
    <n v="0.45619999999999999"/>
    <n v="1"/>
    <n v="1"/>
    <s v="IR1532 Boyer 6.6 kV B Bus tripped due to a protection mal-operation following a feedr fault._x000a_"/>
    <s v="No"/>
    <s v="Undefined"/>
    <n v="71"/>
  </r>
  <r>
    <n v="30977"/>
    <n v="124657"/>
    <s v="Dec 2013  "/>
    <x v="0"/>
    <x v="123"/>
    <d v="2013-12-12T13:00:00"/>
    <n v="1959"/>
    <s v="E0318   "/>
    <s v="BY 6.6 kV B Bus"/>
    <s v="Bus"/>
    <s v="Forced              "/>
    <s v="HV Equipment Maintenance"/>
    <x v="0"/>
    <s v="Yes"/>
    <n v="0"/>
    <n v="0"/>
    <m/>
    <m/>
    <s v="Isolation Points:Open onlyWorkPlanned:Boyer are aware of outage.  De-energise 6.6kV B Bus then rack out and inspect Feeder Breakers B352 and C352 after Bus Zone operation."/>
    <s v="No"/>
    <s v="Undefined"/>
    <n v="0"/>
  </r>
  <r>
    <n v="30978"/>
    <n v="124656"/>
    <s v="Dec 2013  "/>
    <x v="0"/>
    <x v="124"/>
    <d v="2013-12-11T14:40:00"/>
    <n v="227"/>
    <s v="E0794   "/>
    <s v="QT 110/22 kV T2 Transformer Circuit"/>
    <s v="Transformer"/>
    <s v="Forced              "/>
    <s v="HV Equipment Maintenance"/>
    <x v="0"/>
    <s v="Yes"/>
    <n v="0"/>
    <n v="0"/>
    <m/>
    <m/>
    <s v="Isolation Points:Open onlyWorkPlanned:No LARN needed, Distribution Operations advised.  110 / 22 kV Transformer Circuit T2 opened off to investigate Restrictive Earth Fault per S French"/>
    <s v="No"/>
    <s v="Non-Critical"/>
    <n v="0"/>
  </r>
  <r>
    <n v="30972"/>
    <n v="124663"/>
    <s v="Dec 2013  "/>
    <x v="0"/>
    <x v="125"/>
    <d v="2013-12-13T16:00:00"/>
    <n v="420"/>
    <s v="E0011   "/>
    <s v="BW 11 kV A8 Bus Coupler Circuit"/>
    <s v="Bus Coupler"/>
    <s v="Forced              "/>
    <s v="HV Equipment Maintenance"/>
    <x v="0"/>
    <s v="No"/>
    <n v="0"/>
    <n v="0"/>
    <m/>
    <m/>
    <s v="Isolation Points:Open, isolate and withdraw breakerWorkPlanned: "/>
    <s v="No"/>
    <s v="Undefined"/>
    <n v="0"/>
  </r>
  <r>
    <n v="30990"/>
    <n v="124644"/>
    <s v="Jan 2014  "/>
    <x v="0"/>
    <x v="126"/>
    <d v="2014-01-24T18:00:00"/>
    <n v="34200"/>
    <s v="E1466   "/>
    <s v="BU 110 kV J1 Circuit Breaker"/>
    <s v="Circuit Breaker"/>
    <s v="Forced              "/>
    <s v="HV Equipment Commissioning"/>
    <x v="0"/>
    <s v="No"/>
    <n v="0"/>
    <n v="0"/>
    <m/>
    <m/>
    <s v="Isolation Points:Open and isolateWorkPlanned:Project ID : 3413 - Burnie Substation 110 kV Redevelopment    Replace equipment 110 kV J bay with BU-ST  T/L on bypass"/>
    <s v="Yes"/>
    <s v="Undefined"/>
    <n v="0"/>
  </r>
  <r>
    <n v="30699"/>
    <n v="124470"/>
    <s v="Jan 2014  "/>
    <x v="0"/>
    <x v="126"/>
    <d v="2014-02-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0942"/>
    <n v="124704"/>
    <s v="Jan 2014  "/>
    <x v="0"/>
    <x v="127"/>
    <d v="2014-01-31T18:00:00"/>
    <n v="36490"/>
    <s v="E1862   "/>
    <s v="KI 33 kV S2 Feeder Circuit"/>
    <s v="Feeder"/>
    <s v="Forced              "/>
    <s v="HV Equipment Commissioning"/>
    <x v="2"/>
    <s v="Yes"/>
    <n v="0"/>
    <n v="0"/>
    <m/>
    <m/>
    <s v="Isolation Points:Isolate L V AC circuit as requiredWorkPlanned:  CREATED TO REPLACE COMPLETED PROMS 124600.CB N252 not connected to DNSP load.CT wiring and associated works including 33kV install.DNSP Project Manager Tony Bratt - 0419 013 008"/>
    <s v="No"/>
    <s v="Not in WASP"/>
    <n v="0"/>
  </r>
  <r>
    <n v="30942"/>
    <n v="124704"/>
    <s v="Jan 2014  "/>
    <x v="0"/>
    <x v="127"/>
    <d v="2014-01-31T18:00:00"/>
    <n v="36490"/>
    <s v="E1858   "/>
    <s v="KI 33 kV N2 Feeder Circuit"/>
    <s v="Feeder"/>
    <s v="Forced              "/>
    <s v="HV Equipment Commissioning"/>
    <x v="2"/>
    <s v="Yes"/>
    <n v="0"/>
    <n v="0"/>
    <m/>
    <m/>
    <s v="Isolation Points:Isolate L V AC circuit as requiredWorkPlanned:  CREATED TO REPLACE COMPLETED PROMS 124600.CB N252 not connected to DNSP load.CT wiring and associated works including 33kV install.DNSP Project Manager Tony Bratt - 0419 013 008"/>
    <s v="No"/>
    <s v="Not in WASP"/>
    <n v="0"/>
  </r>
  <r>
    <n v="30940"/>
    <n v="124707"/>
    <s v="Jan 2014  "/>
    <x v="0"/>
    <x v="128"/>
    <d v="2014-01-09T12:17:00"/>
    <n v="377"/>
    <s v="E0510   "/>
    <s v="GT-CO 4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0515   "/>
    <s v="SH-GT 1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Critical"/>
    <n v="0"/>
  </r>
  <r>
    <n v="30940"/>
    <n v="124707"/>
    <s v="Jan 2014  "/>
    <x v="0"/>
    <x v="128"/>
    <d v="2014-01-09T12:17:00"/>
    <n v="377"/>
    <s v="E0516   "/>
    <s v="SH-GT 2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Critical"/>
    <n v="0"/>
  </r>
  <r>
    <n v="30940"/>
    <n v="124707"/>
    <s v="Jan 2014  "/>
    <x v="0"/>
    <x v="128"/>
    <d v="2014-01-09T12:17:00"/>
    <n v="377"/>
    <s v="E0512   "/>
    <s v="GT-SW 11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1734   "/>
    <s v="GT-TV 3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Undefined"/>
    <n v="0"/>
  </r>
  <r>
    <n v="30940"/>
    <n v="124707"/>
    <s v="Jan 2014  "/>
    <x v="0"/>
    <x v="128"/>
    <d v="2014-01-09T12:17:00"/>
    <n v="377"/>
    <s v="E1810   "/>
    <s v="GT-TV 1 11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0437   "/>
    <s v="HA-GT 1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Critical"/>
    <n v="0"/>
  </r>
  <r>
    <n v="30940"/>
    <n v="124707"/>
    <s v="Jan 2014  "/>
    <x v="0"/>
    <x v="128"/>
    <d v="2014-01-09T12:17:00"/>
    <n v="377"/>
    <s v="E0438   "/>
    <s v="HA-GT 2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Critical"/>
    <n v="0"/>
  </r>
  <r>
    <n v="30940"/>
    <n v="124707"/>
    <s v="Jan 2014  "/>
    <x v="0"/>
    <x v="128"/>
    <d v="2014-01-09T12:17:00"/>
    <n v="377"/>
    <s v="E0511   "/>
    <s v="GT-CO 5 22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0513   "/>
    <s v="GT-TE 1 11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0514   "/>
    <s v="GT-TE 2 11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40"/>
    <n v="124707"/>
    <s v="Jan 2014  "/>
    <x v="0"/>
    <x v="128"/>
    <d v="2014-01-09T12:17:00"/>
    <n v="377"/>
    <s v="E1811   "/>
    <s v="GT-TV 2 110 kV Transmission Circuit"/>
    <s v="Transmission"/>
    <s v="Forced              "/>
    <s v="HV Equipment Maintenance"/>
    <x v="0"/>
    <s v="No"/>
    <n v="0"/>
    <n v="0"/>
    <m/>
    <m/>
    <s v="Isolation Points:Switch auto reclose as requestedWorkPlanned:Project ID : 1936 - TL - Preventive - 220kV Insulators - Insulator Maintenance    Live line insulator washingAuto reclose required out of service as and when requested, weather dependant"/>
    <s v="No"/>
    <s v="Non-Critical"/>
    <n v="0"/>
  </r>
  <r>
    <n v="30921"/>
    <n v="124738"/>
    <s v="Jan 2014  "/>
    <x v="0"/>
    <x v="129"/>
    <d v="2014-01-17T15:53:00"/>
    <n v="4793"/>
    <s v="E1440   "/>
    <s v="RI 11 kV CD8 Bus Coupler Circuit"/>
    <s v="Bus Coupler"/>
    <s v="Forced              "/>
    <s v="Secondary Equipment Maintenance"/>
    <x v="0"/>
    <s v="Yes"/>
    <n v="0"/>
    <n v="0"/>
    <m/>
    <m/>
    <s v="Isolation Points:Open onlyWorkPlanned:Opening off only Bus Couplers in turn, remedial firmware upgrade on relays, secondary isolations.  Opening off only Bus Couplers in turn, remedial firmware upgrade on relays, secondary isolations."/>
    <s v="No"/>
    <s v="Undefined"/>
    <n v="0"/>
  </r>
  <r>
    <n v="30921"/>
    <n v="124738"/>
    <s v="Jan 2014  "/>
    <x v="0"/>
    <x v="129"/>
    <d v="2014-01-17T15:53:00"/>
    <n v="4793"/>
    <s v="E1441   "/>
    <s v="RI 11 kV AB8 Bus Coupler Circuit"/>
    <s v="Bus Coupler"/>
    <s v="Forced              "/>
    <s v="Secondary Equipment Maintenance"/>
    <x v="0"/>
    <s v="Yes"/>
    <n v="0"/>
    <n v="0"/>
    <m/>
    <m/>
    <s v="Isolation Points:Open onlyWorkPlanned:Opening off only Bus Couplers in turn, remedial firmware upgrade on relays, secondary isolations.  Opening off only Bus Couplers in turn, remedial firmware upgrade on relays, secondary isolations."/>
    <s v="No"/>
    <s v="Undefined"/>
    <n v="0"/>
  </r>
  <r>
    <n v="30918"/>
    <n v="124741"/>
    <s v="Jan 2014  "/>
    <x v="0"/>
    <x v="130"/>
    <d v="2014-01-20T14:37:00"/>
    <n v="8992"/>
    <s v="E0154   "/>
    <s v="MB 110/22 kV T4 Transformer Circuit"/>
    <s v="Transformer"/>
    <s v="Forced              "/>
    <s v="Secondary Equipment Commissioning"/>
    <x v="0"/>
    <s v="No"/>
    <n v="0"/>
    <n v="0"/>
    <m/>
    <m/>
    <s v="Isolation Points:Nil primary, secondary isolation as required by PICWorkPlanned:Project ID : 5127 - Tungatinah Substation 110 kV redevelopment  Tungatinah 110kV Redevelopment ProjectInstall and commission anti-islanding scheme on 22kV  Tungatinah 110kV Redevelopment ProjectInstall and commission anti-islanding scheme on 22kV"/>
    <s v="Yes"/>
    <s v="Non-Critical"/>
    <n v="0"/>
  </r>
  <r>
    <n v="30924"/>
    <n v="124733"/>
    <s v="Jan 2014  "/>
    <x v="0"/>
    <x v="131"/>
    <d v="2014-01-14T10:30:00"/>
    <n v="72"/>
    <s v="E0240   "/>
    <s v="RI 11 kV T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2"/>
    <d v="2014-01-14T11:34:00"/>
    <n v="64"/>
    <s v="E0241   "/>
    <s v="RI 11 kV U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3"/>
    <d v="2014-01-14T12:30:00"/>
    <n v="56"/>
    <s v="E0242   "/>
    <s v="RI 11 kV V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4"/>
    <d v="2014-01-14T13:35:00"/>
    <n v="54"/>
    <s v="E0232   "/>
    <s v="RI 11 kV C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5"/>
    <d v="2014-01-14T14:22:00"/>
    <n v="46"/>
    <s v="E0235   "/>
    <s v="RI 11 kV F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6"/>
    <d v="2014-01-14T15:35:00"/>
    <n v="72"/>
    <s v="E0236   "/>
    <s v="RI 11 kV K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7"/>
    <d v="2014-01-16T12:06:00"/>
    <n v="1649"/>
    <s v="E0233   "/>
    <s v="RI 11 kV D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8"/>
    <d v="2014-01-16T12:06:00"/>
    <n v="1601"/>
    <s v="E0234   "/>
    <s v="RI 11 kV E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39"/>
    <d v="2014-01-16T12:06:00"/>
    <n v="1547"/>
    <s v="E0237   "/>
    <s v="RI 11 kV Q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96"/>
    <n v="124748"/>
    <s v="Jan 2014  "/>
    <x v="0"/>
    <x v="140"/>
    <d v="2014-01-15T15:15:00"/>
    <n v="60"/>
    <s v="E0125   "/>
    <s v="MB-NN 110 kV Transmission Circuit"/>
    <s v="Transmission"/>
    <s v="Forced              "/>
    <s v="Secondary Equipment Commissioning"/>
    <x v="0"/>
    <s v="No"/>
    <n v="0"/>
    <n v="0"/>
    <m/>
    <m/>
    <s v="Isolation Points:Isolate protection scheme AWorkPlanned:Project ID : 5127 - Tungatinah Substation 110 kV redevelopment  Make VT connections to existing B121A relay for anti islanding scheme being installed.Protection Scheme B to remain in service.  Make VT connections to existing B121A relay for anti islanding scheme being installed.Protection Scheme B to remain in service."/>
    <s v="Yes"/>
    <s v="Non-Critical"/>
    <n v="0"/>
  </r>
  <r>
    <n v="30924"/>
    <n v="124733"/>
    <s v="Jan 2014  "/>
    <x v="0"/>
    <x v="141"/>
    <d v="2014-01-16T12:00:00"/>
    <n v="60"/>
    <s v="E0232   "/>
    <s v="RI 11 kV C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2   "/>
    <s v="RI 11 kV C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3   "/>
    <s v="RI 11 kV D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3   "/>
    <s v="RI 11 kV D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4   "/>
    <s v="RI 11 kV E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5   "/>
    <s v="RI 11 kV F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41   "/>
    <s v="RI 11 kV U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42   "/>
    <s v="RI 11 kV V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6   "/>
    <s v="RI 11 kV K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6   "/>
    <s v="RI 11 kV K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7   "/>
    <s v="RI 11 kV Q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7   "/>
    <s v="RI 11 kV Q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8   "/>
    <s v="RI 11 kV R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8   "/>
    <s v="RI 11 kV R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9   "/>
    <s v="RI 11 kV S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9   "/>
    <s v="RI 11 kV S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0   "/>
    <s v="RI 11 kV T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1   "/>
    <s v="RI 11 kV U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6   "/>
    <s v="RI 11 kV K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7   "/>
    <s v="RI 11 kV Q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8   "/>
    <s v="RI 11 kV R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8   "/>
    <s v="RI 11 kV R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9   "/>
    <s v="RI 11 kV S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9   "/>
    <s v="RI 11 kV S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40   "/>
    <s v="RI 11 kV T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0   "/>
    <s v="RI 11 kV T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1   "/>
    <s v="RI 11 kV U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2   "/>
    <s v="RI 11 kV C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6:00"/>
    <n v="66"/>
    <s v="E0233   "/>
    <s v="RI 11 kV D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4   "/>
    <s v="RI 11 kV E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4   "/>
    <s v="RI 11 kV E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5   "/>
    <s v="RI 11 kV F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35   "/>
    <s v="RI 11 kV F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2   "/>
    <s v="RI 11 kV V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0924"/>
    <n v="124733"/>
    <s v="Jan 2014  "/>
    <x v="0"/>
    <x v="141"/>
    <d v="2014-01-16T12:00:00"/>
    <n v="60"/>
    <s v="E0242   "/>
    <s v="RI 11 kV V3 Feeder Circuit"/>
    <s v="Feeder"/>
    <s v="Forced              "/>
    <s v="Secondary Equipment Maintenance"/>
    <x v="0"/>
    <s v="No"/>
    <n v="0"/>
    <n v="0"/>
    <m/>
    <m/>
    <s v="marked &quot;in service&quot; though feeders were out of service to facilitate processing.Isolation Points:Open onlyWorkPlanned: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Relay manufacturer have indicated that a firmware upgrade is required to eliminate the risk of mal-operation such as that which happens for E399 on 4th December 2013.  All 11kV relays including the bus coupler and incomer will require the update.  Each circuit will be taken out of service in turn coordinating with Nyrstar.  Circuit Breaker will be opened but does not require to be rack out.  Secondary isolation shall be performed as required."/>
    <s v="No"/>
    <s v="Undefined"/>
    <n v="0"/>
  </r>
  <r>
    <n v="31027"/>
    <n v="124749"/>
    <s v="Jan 2014  "/>
    <x v="0"/>
    <x v="142"/>
    <d v="2014-01-16T12:23:00"/>
    <n v="23"/>
    <s v="E1924   "/>
    <s v="PM-WA 1 220 kV Transmiission Circuit Section"/>
    <s v="Transmission"/>
    <s v="Forced              "/>
    <s v="HV Equipment Maintenance"/>
    <x v="0"/>
    <s v="Yes"/>
    <n v="0"/>
    <n v="0"/>
    <m/>
    <m/>
    <s v="Isolation Points:Open onlyWorkPlanned:  Low SF6 G152 - Re-gas required"/>
    <s v="No"/>
    <s v="Not in WASP"/>
    <n v="0"/>
  </r>
  <r>
    <n v="30922"/>
    <n v="124737"/>
    <s v="Jan 2014  "/>
    <x v="0"/>
    <x v="143"/>
    <d v="2014-01-17T12:15:00"/>
    <n v="183"/>
    <s v="E0210   "/>
    <s v="RI 110/11 kV T1 Transformer Circuit"/>
    <s v="Transformer"/>
    <s v="Forced              "/>
    <s v="Secondary Equipment Maintenance"/>
    <x v="0"/>
    <s v="Yes"/>
    <n v="0"/>
    <n v="0"/>
    <m/>
    <m/>
    <s v="Isolation Points:Open onlyWorkPlanned:Taking Transformers out in turn and upgrading for incomer relay firmware.  Open 11kV breakers only, secondary isolations required.Please note that Nyrstar have agreed to these outages taking place due to load reduction.  Taking Transformers out in turn and upgrading for incomer relay firmware.  Open 11kV breakers only, secondary isolations required.Please note that Nyrstar have agreed to these outages taking place due to load reduction."/>
    <s v="No"/>
    <s v="Non-Critical"/>
    <n v="0"/>
  </r>
  <r>
    <n v="30922"/>
    <n v="124737"/>
    <s v="Jan 2014  "/>
    <x v="0"/>
    <x v="144"/>
    <d v="2014-01-17T13:04:00"/>
    <n v="47"/>
    <s v="E0211   "/>
    <s v="RI 110/11 kV T2 Transformer Circuit"/>
    <s v="Transformer"/>
    <s v="Forced              "/>
    <s v="Secondary Equipment Maintenance"/>
    <x v="0"/>
    <s v="Yes"/>
    <n v="0"/>
    <n v="0"/>
    <m/>
    <m/>
    <s v="Isolation Points:Open onlyWorkPlanned:Taking Transformers out in turn and upgrading for incomer relay firmware.  Open 11kV breakers only, secondary isolations required.Please note that Nyrstar have agreed to these outages taking place due to load reduction.  Taking Transformers out in turn and upgrading for incomer relay firmware.  Open 11kV breakers only, secondary isolations required.Please note that Nyrstar have agreed to these outages taking place due to load reduction."/>
    <s v="No"/>
    <s v="Non-Critical"/>
    <n v="0"/>
  </r>
  <r>
    <n v="30922"/>
    <n v="124737"/>
    <s v="Jan 2014  "/>
    <x v="0"/>
    <x v="145"/>
    <d v="2014-01-17T14:45:00"/>
    <n v="98"/>
    <s v="E0212   "/>
    <s v="RI 110/11 kV T3 Transformer Circuit"/>
    <s v="Transformer"/>
    <s v="Forced              "/>
    <s v="Secondary Equipment Maintenance"/>
    <x v="0"/>
    <s v="Yes"/>
    <n v="0"/>
    <n v="0"/>
    <m/>
    <m/>
    <s v="Isolation Points:Open onlyWorkPlanned:Taking Transformers out in turn and upgrading for incomer relay firmware.  Open 11kV breakers only, secondary isolations required.Please note that Nyrstar have agreed to these outages taking place due to load reduction.  Taking Transformers out in turn and upgrading for incomer relay firmware.  Open 11kV breakers only, secondary isolations required.Please note that Nyrstar have agreed to these outages taking place due to load reduction."/>
    <s v="No"/>
    <s v="Non-Critical"/>
    <n v="0"/>
  </r>
  <r>
    <n v="31170"/>
    <n v="1992"/>
    <s v="Jan 2014  "/>
    <x v="2"/>
    <x v="146"/>
    <d v="2014-01-20T12:24:00"/>
    <n v="7"/>
    <s v="E0154   "/>
    <s v="MB 110/22 kV T4 Transformer Circuit"/>
    <s v="Transformer"/>
    <s v="Fault               "/>
    <s v="Human Error During Planned Work"/>
    <x v="0"/>
    <s v="Yes"/>
    <n v="11"/>
    <n v="5.8999999999999999E-3"/>
    <b v="0"/>
    <b v="0"/>
    <s v="IR1556 Meadowbank T4 transformer circuit tripped due to incorrect isolation during planned work._x000a_"/>
    <s v="No"/>
    <s v="Non-Critical"/>
    <n v="7"/>
  </r>
  <r>
    <n v="31117"/>
    <n v="124783"/>
    <s v="Jan 2014  "/>
    <x v="0"/>
    <x v="147"/>
    <d v="2014-01-24T16:00:00"/>
    <n v="4080"/>
    <s v="E0762   "/>
    <s v="NW 22 kV F2 Feeder Circuit"/>
    <s v="Feeder"/>
    <s v="Forced              "/>
    <s v="HV Equipment Maintenance"/>
    <x v="2"/>
    <s v="No"/>
    <n v="0"/>
    <n v="0"/>
    <m/>
    <m/>
    <s v="Isolation Points:Open, isolate and earthWorkPlanned: "/>
    <s v="No"/>
    <s v="Undefined"/>
    <n v="0"/>
  </r>
  <r>
    <n v="31120"/>
    <n v="124703"/>
    <s v="Jan 2014  "/>
    <x v="0"/>
    <x v="148"/>
    <d v="2014-01-22T10:30:00"/>
    <n v="123"/>
    <s v="E0038   "/>
    <s v="CS 220 kV By-Pass Bus"/>
    <s v="Bus"/>
    <s v="Forced              "/>
    <s v="HV Equipment Maintenance"/>
    <x v="0"/>
    <s v="Yes"/>
    <n v="0"/>
    <n v="0"/>
    <m/>
    <m/>
    <s v="Isolation Points:Open and isolateWorkPlanned:  Investigation into bus zone fault alarm"/>
    <s v="No"/>
    <s v="Undefined"/>
    <n v="0"/>
  </r>
  <r>
    <n v="30699"/>
    <n v="124470"/>
    <s v="Feb 2014  "/>
    <x v="0"/>
    <x v="149"/>
    <d v="2014-03-01T00:00:00"/>
    <n v="4032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232"/>
    <n v="1996"/>
    <s v="Feb 2014  "/>
    <x v="2"/>
    <x v="150"/>
    <d v="2014-02-09T14:22:00"/>
    <n v="10"/>
    <s v="E0191   "/>
    <s v="LF-SO-TB 110 kV Transmission Circuit"/>
    <s v="Transmission"/>
    <s v="Fault               "/>
    <s v="Adverse Weather"/>
    <x v="0"/>
    <s v="Yes"/>
    <n v="30"/>
    <n v="1.6E-2"/>
    <b v="0"/>
    <b v="0"/>
    <s v="IR1571 LF-SO-TB 110 kV transmission circuit tripped with lightning in area._x000a_"/>
    <s v="No"/>
    <s v="Non-Critical"/>
    <n v="10"/>
  </r>
  <r>
    <n v="31179"/>
    <n v="124888"/>
    <s v="Feb 2014  "/>
    <x v="0"/>
    <x v="151"/>
    <d v="2014-02-18T16:00:00"/>
    <n v="6086"/>
    <s v="E0063   "/>
    <s v="CR 110 kV F7 Bus Coupler Circuit"/>
    <s v="Bus Coupler"/>
    <s v="Forced              "/>
    <s v="HV Equipment Commissioning"/>
    <x v="0"/>
    <s v="Yes"/>
    <n v="0"/>
    <n v="0"/>
    <m/>
    <m/>
    <s v="Isolation Points:Open, isolate and earthWorkPlanned:part current injection through CTF796 and F752 to the GIS  part current injection through CTF796 and F752 to the GIS"/>
    <s v="No"/>
    <s v="Undefined"/>
    <n v="0"/>
  </r>
  <r>
    <n v="31175"/>
    <n v="124894"/>
    <s v="Feb 2014  "/>
    <x v="0"/>
    <x v="152"/>
    <d v="2014-02-20T13:52:00"/>
    <n v="8041"/>
    <s v="E1357   "/>
    <s v="NN 110 kV C1 Capacitor Circuit"/>
    <s v="Capacitor"/>
    <s v="Forced              "/>
    <s v="HV Equipment Maintenance"/>
    <x v="0"/>
    <s v="No"/>
    <n v="0"/>
    <n v="0"/>
    <m/>
    <m/>
    <s v="marked in service due to duplicate   Isolation Points:Open, isolate and earthWorkPlanned: "/>
    <s v="No"/>
    <s v="Non-Critical"/>
    <n v="0"/>
  </r>
  <r>
    <n v="31347"/>
    <n v="2003"/>
    <s v="Feb 2014  "/>
    <x v="2"/>
    <x v="153"/>
    <d v="2014-02-15T19:56:08"/>
    <n v="0"/>
    <s v="E0720   "/>
    <s v="FA-RB-QT 110 kV Transmission Circuit"/>
    <s v="Transmission"/>
    <s v="Fault               "/>
    <s v="Adverse Weather"/>
    <x v="0"/>
    <s v="Yes"/>
    <n v="18"/>
    <n v="9.5999999999999992E-3"/>
    <b v="0"/>
    <b v="0"/>
    <s v="IR1587 FA-RB-QT tripped and autoreclosed with lightning in area, and as a consequence feeders at Newton and Queenstown tripped with loss of supply at Queenstown._x000a_"/>
    <s v="No"/>
    <s v="Non-Critical"/>
    <n v="5"/>
  </r>
  <r>
    <n v="31174"/>
    <n v="124895"/>
    <s v="Feb 2014  "/>
    <x v="0"/>
    <x v="154"/>
    <d v="2014-02-16T21:08:00"/>
    <n v="328"/>
    <s v="E0156   "/>
    <s v="MB 22 kV A2 Feeder Circuit"/>
    <s v="Feeder"/>
    <s v="Forced              "/>
    <s v="HV Equipment Maintenance"/>
    <x v="2"/>
    <s v="Yes"/>
    <n v="0"/>
    <n v="0"/>
    <m/>
    <m/>
    <s v="Isolation Points:Open, isolate and earthWorkPlanned: "/>
    <s v="No"/>
    <s v="Undefined"/>
    <n v="0"/>
  </r>
  <r>
    <n v="31174"/>
    <n v="124895"/>
    <s v="Feb 2014  "/>
    <x v="0"/>
    <x v="154"/>
    <d v="2014-02-16T21:10:00"/>
    <n v="330"/>
    <s v="E0157   "/>
    <s v="MB 22 kV B2 Feeder Circuit"/>
    <s v="Feeder"/>
    <s v="Forced              "/>
    <s v="HV Equipment Maintenance"/>
    <x v="2"/>
    <s v="Yes"/>
    <n v="0"/>
    <n v="0"/>
    <m/>
    <m/>
    <s v="Isolation Points:Open, isolate and earthWorkPlanned: "/>
    <s v="No"/>
    <s v="Undefined"/>
    <n v="0"/>
  </r>
  <r>
    <n v="31287"/>
    <n v="124909"/>
    <s v="Feb 2014  "/>
    <x v="0"/>
    <x v="155"/>
    <d v="2014-02-18T16:09:00"/>
    <n v="161"/>
    <s v="E0516   "/>
    <s v="SH-GT 2 220 kV Transmission Circuit"/>
    <s v="Transmission"/>
    <s v="Forced              "/>
    <s v="HV Equipment Maintenance"/>
    <x v="0"/>
    <s v="No"/>
    <n v="0"/>
    <n v="0"/>
    <m/>
    <m/>
    <s v="marked in service as this is a duplicate  Isolation Points:Open onlyWorkPlanned:  SH-GT 2 220kV Transmission circuit trip"/>
    <s v="No"/>
    <s v="Critical"/>
    <n v="0"/>
  </r>
  <r>
    <n v="31291"/>
    <n v="124904"/>
    <s v="Feb 2014  "/>
    <x v="0"/>
    <x v="156"/>
    <d v="2014-02-19T14:04:00"/>
    <n v="166"/>
    <s v="E0686   "/>
    <s v="TR 110 kV L4 Transformer Circuit"/>
    <s v="Transformer"/>
    <s v="Forced              "/>
    <s v="HV Equipment Maintenance"/>
    <x v="4"/>
    <s v="Yes"/>
    <n v="0"/>
    <n v="0"/>
    <m/>
    <m/>
    <s v="Isolation Points:Open and isolateWorkPlanned:Hydro Generation requested outage.  Investigate &amp; Repair Oil Leak on GTBIsolation points;TR 110kv L4 Transformer Circuit - OPENTR 110 kV Disconnector L429B - OPENTR 110 kV LM429 Transfer Disconnector - OPEN"/>
    <s v="No"/>
    <s v="Undefined"/>
    <n v="0"/>
  </r>
  <r>
    <n v="31291"/>
    <n v="124904"/>
    <s v="Feb 2014  "/>
    <x v="0"/>
    <x v="156"/>
    <d v="2014-02-19T14:04:00"/>
    <n v="166"/>
    <s v="E0679   "/>
    <s v="TR 110 kV LM429 Transfer Disconnector"/>
    <s v="Transfer Disconnector"/>
    <s v="Forced              "/>
    <s v="HV Equipment Maintenance"/>
    <x v="4"/>
    <s v="Yes"/>
    <n v="0"/>
    <n v="0"/>
    <m/>
    <m/>
    <s v="Isolation Points:Open and isolateWorkPlanned:Hydro Generation requested outage.  Investigate &amp; Repair Oil Leak on GTBIsolation points;TR 110kv L4 Transformer Circuit - OPENTR 110 kV Disconnector L429B - OPENTR 110 kV LM429 Transfer Disconnector - OPEN"/>
    <s v="No"/>
    <s v="Undefined"/>
    <n v="0"/>
  </r>
  <r>
    <n v="31286"/>
    <n v="124910"/>
    <s v="Feb 2014  "/>
    <x v="0"/>
    <x v="157"/>
    <d v="2014-02-20T06:05:00"/>
    <n v="3"/>
    <s v="E0383   "/>
    <s v="BU 110/22 kV T7 Transformer Circuit"/>
    <s v="Transformer"/>
    <s v="Forced              "/>
    <s v="HV Equipment Maintenance"/>
    <x v="0"/>
    <s v="Yes"/>
    <n v="0"/>
    <n v="0"/>
    <m/>
    <m/>
    <s v="Isolation Points:Open and isolateWorkPlanned:  Investigate Bucholz alarm trip."/>
    <s v="No"/>
    <s v="Non-Critical"/>
    <n v="0"/>
  </r>
  <r>
    <n v="31281"/>
    <n v="124915"/>
    <s v="Feb 2014  "/>
    <x v="0"/>
    <x v="158"/>
    <d v="2014-03-01T00:00:00"/>
    <n v="11860"/>
    <s v="E0494   "/>
    <s v="GT 22 kV L2 Feeder Circuit"/>
    <s v="Feeder"/>
    <s v="Forced              "/>
    <s v="HV Equipment Maintenance"/>
    <x v="2"/>
    <s v="Yes"/>
    <n v="0"/>
    <n v="0"/>
    <m/>
    <m/>
    <s v="Isolation Points:Open, isolate and earthWorkPlanned:  Isolate and Earth 22kV CB L252"/>
    <s v="No"/>
    <s v="Undefined"/>
    <n v="0"/>
  </r>
  <r>
    <n v="31275"/>
    <n v="124922"/>
    <s v="Feb 2014  "/>
    <x v="0"/>
    <x v="159"/>
    <d v="2014-03-01T00:00:00"/>
    <n v="6365"/>
    <s v="E0343   "/>
    <s v="LF 33 kV F2 Feeder Circuit"/>
    <s v="Feeder"/>
    <s v="Forced              "/>
    <s v="HV Equipment Maintenance"/>
    <x v="0"/>
    <s v="Yes"/>
    <n v="0"/>
    <n v="0"/>
    <m/>
    <m/>
    <s v="Isolation Points:Open, isolate and earthWorkPlanned:  Isolate and earth Feeder 25305 F252 for Aurora Operations."/>
    <s v="No"/>
    <s v="Undefined"/>
    <n v="0"/>
  </r>
  <r>
    <n v="31350"/>
    <n v="2008"/>
    <s v="Feb 2014  "/>
    <x v="2"/>
    <x v="160"/>
    <d v="2014-02-27T10:14:00"/>
    <n v="161"/>
    <s v="E0276   "/>
    <s v="PM-AL 110 kV Transmission Circuit"/>
    <s v="Transmission"/>
    <s v="Fault               "/>
    <s v="Unknown"/>
    <x v="0"/>
    <s v="Yes"/>
    <n v="1025"/>
    <n v="0.54700000000000004"/>
    <n v="1"/>
    <n v="1"/>
    <s v="IR1596 Trasnsient fault on TU-LE-WA 1 caused PM-AL and TU-LE-WA 1 transmission circuits to trip. Due to protection mal-operation following there was a loss of supply at Arthurs Lake._x000a_LOS at Arthurs Lake due to protection settings issue"/>
    <s v="No"/>
    <s v="Non-Critical"/>
    <n v="161"/>
  </r>
  <r>
    <n v="31281"/>
    <n v="124915"/>
    <s v="Mar 2014  "/>
    <x v="0"/>
    <x v="161"/>
    <d v="2014-04-01T00:00:00"/>
    <n v="44640"/>
    <s v="E0494   "/>
    <s v="GT 22 kV L2 Feeder Circuit"/>
    <s v="Feeder"/>
    <s v="Forced              "/>
    <s v="HV Equipment Maintenance"/>
    <x v="2"/>
    <s v="Yes"/>
    <n v="0"/>
    <n v="0"/>
    <m/>
    <m/>
    <s v="Isolation Points:Open, isolate and earthWorkPlanned:  Isolate and Earth 22kV CB L252"/>
    <s v="No"/>
    <s v="Undefined"/>
    <n v="0"/>
  </r>
  <r>
    <n v="30699"/>
    <n v="124470"/>
    <s v="Mar 2014  "/>
    <x v="0"/>
    <x v="161"/>
    <d v="2014-04-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275"/>
    <n v="124922"/>
    <s v="Mar 2014  "/>
    <x v="0"/>
    <x v="161"/>
    <d v="2014-03-05T23:38:00"/>
    <n v="7178"/>
    <s v="E0343   "/>
    <s v="LF 33 kV F2 Feeder Circuit"/>
    <s v="Feeder"/>
    <s v="Forced              "/>
    <s v="HV Equipment Maintenance"/>
    <x v="0"/>
    <s v="Yes"/>
    <n v="0"/>
    <n v="0"/>
    <m/>
    <m/>
    <s v="Isolation Points:Open, isolate and earthWorkPlanned:  Isolate and earth Feeder 25305 F252 for Aurora Operations."/>
    <s v="No"/>
    <s v="Undefined"/>
    <n v="0"/>
  </r>
  <r>
    <n v="31384"/>
    <n v="124964"/>
    <s v="Mar 2014  "/>
    <x v="0"/>
    <x v="162"/>
    <d v="2014-03-01T16:44:00"/>
    <n v="385"/>
    <s v="E0492   "/>
    <s v="GT 22 kV G2 Feeder Circuit"/>
    <s v="Feeder"/>
    <s v="Forced              "/>
    <s v="HV Equipment Maintenance"/>
    <x v="0"/>
    <s v="No"/>
    <n v="0"/>
    <n v="0"/>
    <m/>
    <m/>
    <s v="Isolation Points:Open, isolate and earthWorkPlanned:  Isolate &amp; earth Feeders 53005 and 53006 after Pole Fire."/>
    <s v="No"/>
    <s v="Undefined"/>
    <n v="0"/>
  </r>
  <r>
    <n v="31384"/>
    <n v="124964"/>
    <s v="Mar 2014  "/>
    <x v="0"/>
    <x v="162"/>
    <d v="2014-03-01T16:44:00"/>
    <n v="385"/>
    <s v="E0493   "/>
    <s v="GT 22 kV K2 Feeder Circuit"/>
    <s v="Feeder"/>
    <s v="Forced              "/>
    <s v="HV Equipment Maintenance"/>
    <x v="0"/>
    <s v="No"/>
    <n v="0"/>
    <n v="0"/>
    <m/>
    <m/>
    <s v="Isolation Points:Open, isolate and earthWorkPlanned:  Isolate &amp; earth Feeders 53005 and 53006 after Pole Fire."/>
    <s v="No"/>
    <s v="Undefined"/>
    <n v="0"/>
  </r>
  <r>
    <n v="31383"/>
    <n v="124965"/>
    <s v="Mar 2014  "/>
    <x v="0"/>
    <x v="163"/>
    <d v="2014-03-04T12:51:00"/>
    <n v="125"/>
    <s v="E1357   "/>
    <s v="NN 110 kV C1 Capacitor Circuit"/>
    <s v="Capacitor"/>
    <s v="Forced              "/>
    <s v="Secondary Equipment Maintenance"/>
    <x v="0"/>
    <s v="Yes"/>
    <n v="0"/>
    <n v="0"/>
    <m/>
    <m/>
    <s v="Isolation Points:Open onlyWorkPlanned:  Inject neutral unbablance of G699A &amp; G699B IEDs to calrify local &amp; remote alarms.Change the alarm descriptor."/>
    <s v="No"/>
    <s v="Non-Critical"/>
    <n v="0"/>
  </r>
  <r>
    <n v="31280"/>
    <n v="124916"/>
    <s v="Mar 2014  "/>
    <x v="0"/>
    <x v="164"/>
    <d v="2014-03-27T18:00:00"/>
    <n v="32615"/>
    <s v="E0391   "/>
    <s v="BU 22 kV F2 Feeder Circuit"/>
    <s v="Feeder"/>
    <s v="Forced              "/>
    <s v="HV Equipment Maintenance"/>
    <x v="0"/>
    <s v="Yes"/>
    <n v="0"/>
    <n v="0"/>
    <m/>
    <m/>
    <s v="Isolation Points:Open, isolate and earthWorkPlanned:Repair cable fault.  Isolated and earth F252 Feeder 91006 for Aurora Operations."/>
    <s v="No"/>
    <s v="Undefined"/>
    <n v="0"/>
  </r>
  <r>
    <n v="31707"/>
    <n v="444444444"/>
    <s v="Mar 2014  "/>
    <x v="2"/>
    <x v="165"/>
    <d v="2014-03-05T08:07:00"/>
    <n v="24"/>
    <s v="E0317   "/>
    <s v="BY 6.6 kV A3 Feeder Circuit"/>
    <s v="Feeder"/>
    <s v="Fault               "/>
    <s v="Switching Error"/>
    <x v="0"/>
    <s v="Yes"/>
    <n v="55"/>
    <n v="2.93E-2"/>
    <b v="0"/>
    <b v="0"/>
    <s v="IR1597 Boyer 6.6 kV A352 feeder circuit was opened when on load due to a switching error._x000a_"/>
    <s v="No"/>
    <s v="Undefined"/>
    <n v="23"/>
  </r>
  <r>
    <n v="31363"/>
    <n v="124988"/>
    <s v="Mar 2014  "/>
    <x v="0"/>
    <x v="166"/>
    <d v="2014-03-05T23:16:00"/>
    <n v="60"/>
    <s v="E0353   "/>
    <s v="LF 33 kV K2 Feeder Circuit"/>
    <s v="Feeder"/>
    <s v="Forced              "/>
    <s v="HV Equipment Maintenance"/>
    <x v="0"/>
    <s v="Yes"/>
    <n v="0"/>
    <n v="0"/>
    <m/>
    <m/>
    <s v="Isolation Points:Open, isolate and earthWorkPlanned:Isolate and Earth.  Isolate and earth 33kV Feeder25308 K252 for clearence to reinstate 33kV Feeder 25305 F252."/>
    <s v="No"/>
    <s v="Undefined"/>
    <n v="0"/>
  </r>
  <r>
    <n v="31361"/>
    <n v="124992"/>
    <s v="Mar 2014  "/>
    <x v="0"/>
    <x v="167"/>
    <d v="2014-03-06T19:09:00"/>
    <n v="518"/>
    <s v="E1858   "/>
    <s v="KI 33 kV N2 Feeder Circuit"/>
    <s v="Feeder"/>
    <s v="Forced              "/>
    <s v="HV Equipment Maintenance"/>
    <x v="0"/>
    <s v="No"/>
    <n v="0"/>
    <n v="0"/>
    <m/>
    <m/>
    <s v="Isolation Points:Open, isolate and earthWorkPlanned:No supply affected.  Isolate and Earth Kingston 33kV Feeder 36240 N252 after fault in Aurora Network."/>
    <s v="No"/>
    <s v="Not in WASP"/>
    <n v="0"/>
  </r>
  <r>
    <n v="31360"/>
    <n v="124996"/>
    <s v="Mar 2014  "/>
    <x v="0"/>
    <x v="168"/>
    <d v="2014-03-07T18:05:00"/>
    <n v="35"/>
    <s v="E1021   "/>
    <s v="NN-CR 110 kV Transmission Circuit"/>
    <s v="Transmission"/>
    <s v="Forced              "/>
    <s v="HV Equipment Maintenance"/>
    <x v="0"/>
    <s v="Yes"/>
    <n v="0"/>
    <n v="0"/>
    <m/>
    <m/>
    <s v="Isolation Points:Open and isolateWorkPlanned:  Modifications to A197"/>
    <s v="No"/>
    <s v="Non-Critical"/>
    <n v="0"/>
  </r>
  <r>
    <n v="31359"/>
    <n v="124997"/>
    <s v="Mar 2014  "/>
    <x v="0"/>
    <x v="169"/>
    <d v="2014-03-10T01:51:00"/>
    <n v="1647"/>
    <s v="E0864   "/>
    <s v="RB 44 kV C2 Feeder Circuit"/>
    <s v="Feeder"/>
    <s v="Forced              "/>
    <s v="HV Equipment Maintenance"/>
    <x v="0"/>
    <s v="No"/>
    <n v="0"/>
    <n v="0"/>
    <m/>
    <m/>
    <s v="marked in service due fault duplicate record.    Isolation Points:Open and isolateWorkPlanned:  Isolate Feeder 97001 C252 at Rosebery for Aurora Operations."/>
    <s v="No"/>
    <s v="Undefined"/>
    <n v="0"/>
  </r>
  <r>
    <n v="31357"/>
    <n v="124999"/>
    <s v="Mar 2014  "/>
    <x v="0"/>
    <x v="170"/>
    <d v="2014-03-13T12:16:00"/>
    <n v="252"/>
    <s v="E1392   "/>
    <s v="BU 110 kV C1 Capacitor Circuit"/>
    <s v="Capacitor"/>
    <s v="Forced              "/>
    <s v="HV Equipment Commissioning"/>
    <x v="0"/>
    <s v="Yes"/>
    <n v="0"/>
    <n v="0"/>
    <m/>
    <m/>
    <s v="Isolation Points:Open, isolate and earthWorkPlanned:Project ID : 3413 - Burnie Substation 110 kV Redevelopment  Outage required Safe work clearance  Safety clearance to access and string conductors  A Bus in proximity to C1 Cap bank"/>
    <s v="Yes"/>
    <s v="Non-Critical"/>
    <n v="0"/>
  </r>
  <r>
    <n v="31357"/>
    <n v="124999"/>
    <s v="Mar 2014  "/>
    <x v="0"/>
    <x v="171"/>
    <d v="2014-03-14T15:21:00"/>
    <n v="455"/>
    <s v="E1392   "/>
    <s v="BU 110 kV C1 Capacitor Circuit"/>
    <s v="Capacitor"/>
    <s v="Forced              "/>
    <s v="HV Equipment Commissioning"/>
    <x v="0"/>
    <s v="Yes"/>
    <n v="0"/>
    <n v="0"/>
    <m/>
    <m/>
    <s v="Isolation Points:Open, isolate and earthWorkPlanned:Project ID : 3413 - Burnie Substation 110 kV Redevelopment  Outage required Safe work clearance  Safety clearance to access and string conductors  A Bus in proximity to C1 Cap bank"/>
    <s v="Yes"/>
    <s v="Non-Critical"/>
    <n v="0"/>
  </r>
  <r>
    <n v="31357"/>
    <n v="124999"/>
    <s v="Mar 2014  "/>
    <x v="0"/>
    <x v="172"/>
    <d v="2014-03-15T12:42:00"/>
    <n v="300"/>
    <s v="E1392   "/>
    <s v="BU 110 kV C1 Capacitor Circuit"/>
    <s v="Capacitor"/>
    <s v="Forced              "/>
    <s v="HV Equipment Commissioning"/>
    <x v="0"/>
    <s v="Yes"/>
    <n v="0"/>
    <n v="0"/>
    <m/>
    <m/>
    <s v="Isolation Points:Open, isolate and earthWorkPlanned:Project ID : 3413 - Burnie Substation 110 kV Redevelopment  Outage required Safe work clearance  Safety clearance to access and string conductors  A Bus in proximity to C1 Cap bank"/>
    <s v="Yes"/>
    <s v="Non-Critical"/>
    <n v="0"/>
  </r>
  <r>
    <n v="31357"/>
    <n v="124999"/>
    <s v="Mar 2014  "/>
    <x v="0"/>
    <x v="173"/>
    <d v="2014-03-16T18:00:00"/>
    <n v="660"/>
    <s v="E1392   "/>
    <s v="BU 110 kV C1 Capacitor Circuit"/>
    <s v="Capacitor"/>
    <s v="Forced              "/>
    <s v="HV Equipment Commissioning"/>
    <x v="0"/>
    <s v="Yes"/>
    <n v="0"/>
    <n v="0"/>
    <m/>
    <m/>
    <s v="Isolation Points:Open, isolate and earthWorkPlanned:Project ID : 3413 - Burnie Substation 110 kV Redevelopment  Outage required Safe work clearance  Safety clearance to access and string conductors  A Bus in proximity to C1 Cap bank"/>
    <s v="Yes"/>
    <s v="Non-Critical"/>
    <n v="0"/>
  </r>
  <r>
    <n v="31477"/>
    <n v="125017"/>
    <s v="Mar 2014  "/>
    <x v="0"/>
    <x v="174"/>
    <d v="2014-04-01T00:00:00"/>
    <n v="19181"/>
    <s v="E0037   "/>
    <s v="CS 220/110 kV T1 Transformer Circuit"/>
    <s v="Transformer"/>
    <s v="Forced              "/>
    <s v="HV Equipment Maintenance"/>
    <x v="0"/>
    <s v="No"/>
    <n v="0"/>
    <n v="0"/>
    <m/>
    <m/>
    <s v="mark as in service as this for operational reasons       Isolation Points:Open onlyWorkPlanned:Opened off only. 5 minute recall.  Offload 220/110kV Transformer T1 at Chapel St to reduced fault levels at the Creek Rd 110kV AIS yard."/>
    <s v="No"/>
    <s v="Non-Critical"/>
    <n v="0"/>
  </r>
  <r>
    <n v="31246"/>
    <n v="124962"/>
    <s v="Mar 2014  "/>
    <x v="0"/>
    <x v="175"/>
    <d v="2014-03-20T11:37:00"/>
    <n v="110"/>
    <s v="E0759   "/>
    <s v="NW 22 kV A8 Bus Coupler Circuit"/>
    <s v="Bus Coupler"/>
    <s v="Forced              "/>
    <s v="HV Equipment Maintenance"/>
    <x v="0"/>
    <s v="Yes"/>
    <n v="0"/>
    <n v="0"/>
    <m/>
    <m/>
    <s v="Isolation Points:Open, isolate and withdraw breakerWorkPlanned:  Investigation into interlocking problem"/>
    <s v="No"/>
    <s v="Undefined"/>
    <n v="0"/>
  </r>
  <r>
    <n v="31245"/>
    <n v="124963"/>
    <s v="Mar 2014  "/>
    <x v="0"/>
    <x v="176"/>
    <d v="2014-03-20T12:42:00"/>
    <n v="63"/>
    <s v="E0752   "/>
    <s v="NW 110/22 kV T2 Transformer Circuit"/>
    <s v="Transformer"/>
    <s v="Forced              "/>
    <s v="HV Equipment Maintenance"/>
    <x v="0"/>
    <s v="Yes"/>
    <n v="0"/>
    <n v="0"/>
    <m/>
    <m/>
    <s v="Isolation Points:Open, isolate and withdraw breakerWorkPlanned:  Investigate broken interlocking arm.will only be carried out if required after 22kV CB A852 has been returned to service."/>
    <s v="No"/>
    <s v="Non-Critical"/>
    <n v="0"/>
  </r>
  <r>
    <n v="31439"/>
    <n v="125059"/>
    <s v="Mar 2014  "/>
    <x v="0"/>
    <x v="177"/>
    <d v="2014-03-28T14:40:00"/>
    <n v="415"/>
    <s v="E0903   "/>
    <s v="TR 22 kV D2 Feeder Circuit"/>
    <s v="Feeder"/>
    <s v="Forced              "/>
    <s v="HV Equipment Maintenance"/>
    <x v="2"/>
    <s v="No"/>
    <n v="0"/>
    <n v="0"/>
    <m/>
    <m/>
    <s v="marked in service as fault duplicate exists    Isolation Points:Open, isolate and earthWorkPlanned:Requested by Aurora Distribution Ops  Isolate &amp; earth as required by Aurora Distribution Ops."/>
    <s v="No"/>
    <s v="Undefined"/>
    <n v="0"/>
  </r>
  <r>
    <n v="31439"/>
    <n v="125059"/>
    <s v="Mar 2014  "/>
    <x v="0"/>
    <x v="177"/>
    <d v="2014-03-28T14:40:00"/>
    <n v="415"/>
    <s v="E0908   "/>
    <s v="TR 22 kV J2 Feeder Circuit"/>
    <s v="Feeder"/>
    <s v="Forced              "/>
    <s v="HV Equipment Maintenance"/>
    <x v="2"/>
    <s v="No"/>
    <n v="0"/>
    <n v="0"/>
    <m/>
    <m/>
    <s v="marked in service as fault duplicate exists    Isolation Points:Open, isolate and earthWorkPlanned:Requested by Aurora Distribution Ops  Isolate &amp; earth as required by Aurora Distribution Ops."/>
    <s v="No"/>
    <s v="Undefined"/>
    <n v="0"/>
  </r>
  <r>
    <n v="30699"/>
    <n v="124470"/>
    <s v="Apr 2014  "/>
    <x v="0"/>
    <x v="178"/>
    <d v="2014-05-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477"/>
    <n v="125017"/>
    <s v="Apr 2014  "/>
    <x v="0"/>
    <x v="178"/>
    <d v="2014-04-05T06:27:00"/>
    <n v="6147"/>
    <s v="E0037   "/>
    <s v="CS 220/110 kV T1 Transformer Circuit"/>
    <s v="Transformer"/>
    <s v="Forced              "/>
    <s v="HV Equipment Maintenance"/>
    <x v="0"/>
    <s v="No"/>
    <n v="0"/>
    <n v="0"/>
    <m/>
    <m/>
    <s v="mark as in service as this for operational reasons       Isolation Points:Open onlyWorkPlanned:Opened off only. 5 minute recall.  Offload 220/110kV Transformer T1 at Chapel St to reduced fault levels at the Creek Rd 110kV AIS yard."/>
    <s v="No"/>
    <s v="Non-Critical"/>
    <n v="0"/>
  </r>
  <r>
    <n v="31281"/>
    <n v="124915"/>
    <s v="Apr 2014  "/>
    <x v="0"/>
    <x v="178"/>
    <d v="2014-05-01T00:00:00"/>
    <n v="43200"/>
    <s v="E0494   "/>
    <s v="GT 22 kV L2 Feeder Circuit"/>
    <s v="Feeder"/>
    <s v="Forced              "/>
    <s v="HV Equipment Maintenance"/>
    <x v="2"/>
    <s v="Yes"/>
    <n v="0"/>
    <n v="0"/>
    <m/>
    <m/>
    <s v="Isolation Points:Open, isolate and earthWorkPlanned:  Isolate and Earth 22kV CB L252"/>
    <s v="No"/>
    <s v="Undefined"/>
    <n v="0"/>
  </r>
  <r>
    <n v="31538"/>
    <n v="125066"/>
    <s v="Apr 2014  "/>
    <x v="0"/>
    <x v="179"/>
    <d v="2014-04-02T16:16:00"/>
    <n v="1900"/>
    <s v="E0549   "/>
    <s v="SH-LM 220 kV Transmission Circuit"/>
    <s v="Transmission"/>
    <s v="Forced              "/>
    <s v="HV Equipment Maintenance"/>
    <x v="4"/>
    <s v="Yes"/>
    <n v="0"/>
    <n v="0"/>
    <m/>
    <m/>
    <s v="Isolation Points:Nil primary isolationWorkPlanned:  Sheffield - Lemonthyme T/L outage at Hydro Tasmania request to allow corrective maintenance of motorised disconnector 29 at Lemonthyme."/>
    <s v="No"/>
    <s v="Non-Critical"/>
    <n v="0"/>
  </r>
  <r>
    <n v="31516"/>
    <n v="125089"/>
    <s v="Apr 2014  "/>
    <x v="0"/>
    <x v="180"/>
    <d v="2014-04-03T16:39:00"/>
    <n v="252"/>
    <s v="E0252   "/>
    <s v="PM 110 kV B Bus"/>
    <s v="Bus"/>
    <s v="Forced              "/>
    <s v="HV Equipment Commissioning"/>
    <x v="0"/>
    <s v="Yes"/>
    <n v="0"/>
    <n v="0"/>
    <m/>
    <m/>
    <s v="Isolation Points:Open, isolate and earthWorkPlanned:Palmerston Substation 110 kV Redevelopment - Replacement of 110 kV B Bus conductors, insulators and fittings   Replace 110 kV B Bus conductors, insulators and fittings"/>
    <s v="No"/>
    <s v="Undefined"/>
    <n v="0"/>
  </r>
  <r>
    <n v="31503"/>
    <n v="125105"/>
    <s v="Apr 2014  "/>
    <x v="0"/>
    <x v="181"/>
    <d v="2014-04-07T14:16:00"/>
    <n v="54"/>
    <s v="E0864   "/>
    <s v="RB 44 kV C2 Feeder Circuit"/>
    <s v="Feeder"/>
    <s v="Forced              "/>
    <s v="HV Equipment Maintenance"/>
    <x v="0"/>
    <s v="No"/>
    <n v="0"/>
    <n v="0"/>
    <m/>
    <m/>
    <s v="marked in service as a fault duplicate exists    Isolation Points:Open onlyWorkPlanned:Breaker will be bypassed only.  Recharge SF6 in 44kV CB C252 at Rosebery."/>
    <s v="No"/>
    <s v="Undefined"/>
    <n v="0"/>
  </r>
  <r>
    <n v="31493"/>
    <n v="125115"/>
    <s v="Apr 2014  "/>
    <x v="0"/>
    <x v="182"/>
    <d v="2014-04-07T15:25:00"/>
    <n v="33"/>
    <s v="E0066   "/>
    <s v="CR 110/33 kV T2 Transformer Circuit"/>
    <s v="Transformer"/>
    <s v="Forced              "/>
    <s v="HV Equipment Maintenance"/>
    <x v="0"/>
    <s v="No"/>
    <n v="0"/>
    <n v="0"/>
    <m/>
    <m/>
    <s v="marked in service due to duplicate fault record    Isolation Points:Open onlyWorkPlanned:Opened off only.  Investigate tripping of Creek Road 110/33kV T2."/>
    <s v="No"/>
    <s v="Non-Critical"/>
    <n v="0"/>
  </r>
  <r>
    <n v="31487"/>
    <n v="125121"/>
    <s v="Apr 2014  "/>
    <x v="0"/>
    <x v="183"/>
    <d v="2014-04-09T16:08:00"/>
    <n v="491"/>
    <s v="E0061   "/>
    <s v="CR 110 kV D7 Bus Coupler Circuit"/>
    <s v="Bus Coupler"/>
    <s v="Forced              "/>
    <s v="HV Equipment Commissioning"/>
    <x v="0"/>
    <s v="Yes"/>
    <n v="0"/>
    <n v="0"/>
    <m/>
    <m/>
    <s v="Isolation Points:Open, isolate and earthWorkPlanned:Project ID : 3192 - Creek Road substation 110 kV redevelopment  Creek Rd Redevelopment ProjectExcavations under CR 110kV AIS Bus between D729B and K129.  Creek Rd Redevelopment ProjectExcavations under CR 110kV Bus between D729B and K129.Isolate CR 110kV Bus between Disconnectors D729A and K129CS-CR 2 and remaining CR Bus to remain in service."/>
    <s v="Yes"/>
    <s v="Undefined"/>
    <n v="0"/>
  </r>
  <r>
    <n v="31487"/>
    <n v="125121"/>
    <s v="Apr 2014  "/>
    <x v="0"/>
    <x v="183"/>
    <d v="2014-04-09T16:08:00"/>
    <n v="491"/>
    <s v="E0068   "/>
    <s v="CR 110/33 kV T4 Transformer Circuit"/>
    <s v="Transformer"/>
    <s v="Forced              "/>
    <s v="HV Equipment Commissioning"/>
    <x v="0"/>
    <s v="Yes"/>
    <n v="0"/>
    <n v="0"/>
    <m/>
    <m/>
    <s v="Isolation Points:Open, isolate and earthWorkPlanned:Project ID : 3192 - Creek Road substation 110 kV redevelopment  Creek Rd Redevelopment ProjectExcavations under CR 110kV AIS Bus between D729B and K129.  Creek Rd Redevelopment ProjectExcavations under CR 110kV Bus between D729B and K129.Isolate CR 110kV Bus between Disconnectors D729A and K129CS-CR 2 and remaining CR Bus to remain in service."/>
    <s v="Yes"/>
    <s v="Non-Critical"/>
    <n v="0"/>
  </r>
  <r>
    <n v="31487"/>
    <n v="125121"/>
    <s v="Apr 2014  "/>
    <x v="0"/>
    <x v="183"/>
    <d v="2014-04-09T16:08:00"/>
    <n v="491"/>
    <s v="E1799   "/>
    <s v="CR 110 kV K1 Circuit Breaker"/>
    <s v="Circuit Breaker"/>
    <s v="Forced              "/>
    <s v="HV Equipment Commissioning"/>
    <x v="0"/>
    <s v="Yes"/>
    <n v="0"/>
    <n v="0"/>
    <m/>
    <m/>
    <s v="Isolation Points:Open, isolate and earthWorkPlanned:Project ID : 3192 - Creek Road substation 110 kV redevelopment  Creek Rd Redevelopment ProjectExcavations under CR 110kV AIS Bus between D729B and K129.  Creek Rd Redevelopment ProjectExcavations under CR 110kV Bus between D729B and K129.Isolate CR 110kV Bus between Disconnectors D729A and K129CS-CR 2 and remaining CR Bus to remain in service."/>
    <s v="Yes"/>
    <s v="Not in WASP"/>
    <n v="0"/>
  </r>
  <r>
    <n v="31591"/>
    <n v="124979"/>
    <s v="Apr 2014  "/>
    <x v="0"/>
    <x v="184"/>
    <d v="2014-04-10T15:02:00"/>
    <n v="296"/>
    <s v="E0096   "/>
    <s v="CS 11 kV A2 Feeder Circuit"/>
    <s v="Feeder"/>
    <s v="Forced              "/>
    <s v="HV Equipment Maintenance"/>
    <x v="2"/>
    <s v="Yes"/>
    <n v="0"/>
    <n v="0"/>
    <m/>
    <m/>
    <s v="Isolation Points:Open, isolate and earthWorkPlanned:  Operator Training, Isolate and Earth Chapel St 11kV circuit Breaker A252 and Capacitor Bank C5"/>
    <s v="No"/>
    <s v="Undefined"/>
    <n v="0"/>
  </r>
  <r>
    <n v="31591"/>
    <n v="124979"/>
    <s v="Apr 2014  "/>
    <x v="0"/>
    <x v="184"/>
    <d v="2014-04-10T15:02:00"/>
    <n v="296"/>
    <s v="E1677   "/>
    <s v="CS 11 kV C5 Capacitor Circuit"/>
    <s v="Capacitor"/>
    <s v="Forced              "/>
    <s v="HV Equipment Maintenance"/>
    <x v="2"/>
    <s v="Yes"/>
    <n v="0"/>
    <n v="0"/>
    <m/>
    <m/>
    <s v="Isolation Points:Open, isolate and earthWorkPlanned:  Operator Training, Isolate and Earth Chapel St 11kV circuit Breaker A252 and Capacitor Bank C5"/>
    <s v="No"/>
    <s v="Undefined"/>
    <n v="0"/>
  </r>
  <r>
    <n v="31585"/>
    <n v="125128"/>
    <s v="Apr 2014  "/>
    <x v="0"/>
    <x v="185"/>
    <d v="2014-04-12T17:42:00"/>
    <n v="342"/>
    <s v="E0282   "/>
    <s v="PM 220/110 kV T1 Transformer Circuit"/>
    <s v="Transformer"/>
    <s v="Forced              "/>
    <s v="HV Equipment Maintenance"/>
    <x v="0"/>
    <s v="Yes"/>
    <n v="0"/>
    <n v="0"/>
    <m/>
    <m/>
    <s v="Isolation Points:Open, isolate and earthWorkPlanned:  remove T1 from service so repairs can be done to P152 while A Bus is out of service"/>
    <s v="No"/>
    <s v="Non-Critical"/>
    <n v="0"/>
  </r>
  <r>
    <n v="31545"/>
    <n v="125168"/>
    <s v="Apr 2014  "/>
    <x v="0"/>
    <x v="186"/>
    <d v="2014-05-01T00:00:00"/>
    <n v="20752"/>
    <s v="E0066   "/>
    <s v="CR 110/33 kV T2 Transformer Circuit"/>
    <s v="Transformer"/>
    <s v="Forced              "/>
    <s v="HV Equipment Maintenance"/>
    <x v="0"/>
    <s v="No"/>
    <n v="0"/>
    <n v="0"/>
    <m/>
    <m/>
    <s v="Isolation Points:Nil primary isolationWorkPlanned:  Investigate 110/33kV transformer tap communications problems."/>
    <s v="No"/>
    <s v="Non-Critical"/>
    <n v="0"/>
  </r>
  <r>
    <n v="31545"/>
    <n v="125168"/>
    <s v="Apr 2014  "/>
    <x v="0"/>
    <x v="186"/>
    <d v="2014-05-01T00:00:00"/>
    <n v="20752"/>
    <s v="E0068   "/>
    <s v="CR 110/33 kV T4 Transformer Circuit"/>
    <s v="Transformer"/>
    <s v="Forced              "/>
    <s v="HV Equipment Maintenance"/>
    <x v="0"/>
    <s v="No"/>
    <n v="0"/>
    <n v="0"/>
    <m/>
    <m/>
    <s v="Isolation Points:Nil primary isolationWorkPlanned:  Investigate 110/33kV transformer tap communications problems."/>
    <s v="No"/>
    <s v="Non-Critical"/>
    <n v="0"/>
  </r>
  <r>
    <n v="31545"/>
    <n v="125168"/>
    <s v="Apr 2014  "/>
    <x v="0"/>
    <x v="186"/>
    <d v="2014-05-01T00:00:00"/>
    <n v="20752"/>
    <s v="E0067   "/>
    <s v="CR 110/33 kV T3 Transformer Circuit"/>
    <s v="Transformer"/>
    <s v="Forced              "/>
    <s v="HV Equipment Maintenance"/>
    <x v="0"/>
    <s v="No"/>
    <n v="0"/>
    <n v="0"/>
    <m/>
    <m/>
    <s v="Isolation Points:Nil primary isolationWorkPlanned:  Investigate 110/33kV transformer tap communications problems."/>
    <s v="No"/>
    <s v="Non-Critical"/>
    <n v="0"/>
  </r>
  <r>
    <n v="31543"/>
    <n v="125172"/>
    <s v="Apr 2014  "/>
    <x v="0"/>
    <x v="187"/>
    <d v="2014-04-17T17:02:00"/>
    <n v="180"/>
    <s v="E0676   "/>
    <s v="TR 110 kV B Bus"/>
    <s v="Bus"/>
    <s v="Forced              "/>
    <s v="Secondary Equipment Maintenance"/>
    <x v="0"/>
    <s v="Yes"/>
    <n v="0"/>
    <n v="0"/>
    <m/>
    <m/>
    <s v="Isolation Points:Open onlyWorkPlanned:Open only.  Corrective maintenance - Trevallyn T3 (C5M) PQM replacementTransformer T3 will be required to be opened off only due to secondary isolations would remove protection from T3 (H487 relay)In conjunction with Proms 125029Operator required."/>
    <s v="No"/>
    <s v="Undefined"/>
    <n v="0"/>
  </r>
  <r>
    <n v="31543"/>
    <n v="125172"/>
    <s v="Apr 2014  "/>
    <x v="0"/>
    <x v="187"/>
    <d v="2014-04-17T17:02:00"/>
    <n v="180"/>
    <s v="E0677   "/>
    <s v="TR 110 kV C Bus"/>
    <s v="Bus"/>
    <s v="Forced              "/>
    <s v="Secondary Equipment Maintenance"/>
    <x v="0"/>
    <s v="Yes"/>
    <n v="0"/>
    <n v="0"/>
    <m/>
    <m/>
    <s v="Isolation Points:Open onlyWorkPlanned:Open only.  Corrective maintenance - Trevallyn T3 (C5M) PQM replacementTransformer T3 will be required to be opened off only due to secondary isolations would remove protection from T3 (H487 relay)In conjunction with Proms 125029Operator required."/>
    <s v="No"/>
    <s v="Undefined"/>
    <n v="0"/>
  </r>
  <r>
    <n v="31543"/>
    <n v="125172"/>
    <s v="Apr 2014  "/>
    <x v="0"/>
    <x v="187"/>
    <d v="2014-04-17T17:02:00"/>
    <n v="180"/>
    <s v="E0689   "/>
    <s v="TR 110/22 kV T3 Transformer Circuit"/>
    <s v="Transformer"/>
    <s v="Forced              "/>
    <s v="Secondary Equipment Maintenance"/>
    <x v="0"/>
    <s v="Yes"/>
    <n v="0"/>
    <n v="0"/>
    <m/>
    <m/>
    <s v="Isolation Points:Open onlyWorkPlanned:Open only.  Corrective maintenance - Trevallyn T3 (C5M) PQM replacementTransformer T3 will be required to be opened off only due to secondary isolations would remove protection from T3 (H487 relay)In conjunction with Proms 125029Operator required."/>
    <s v="No"/>
    <s v="Non-Critical"/>
    <n v="0"/>
  </r>
  <r>
    <n v="31542"/>
    <n v="125175"/>
    <s v="Apr 2014  "/>
    <x v="0"/>
    <x v="188"/>
    <d v="2014-04-21T18:42:00"/>
    <n v="579"/>
    <s v="E0864   "/>
    <s v="RB 44 kV C2 Feeder Circuit"/>
    <s v="Feeder"/>
    <s v="Forced              "/>
    <s v="HV Equipment Maintenance"/>
    <x v="2"/>
    <s v="No"/>
    <n v="0"/>
    <n v="0"/>
    <m/>
    <m/>
    <s v="Isolation Points:Open and isolateWorkPlanned: "/>
    <s v="No"/>
    <s v="Undefined"/>
    <n v="0"/>
  </r>
  <r>
    <n v="31541"/>
    <n v="125176"/>
    <s v="Apr 2014  "/>
    <x v="0"/>
    <x v="189"/>
    <d v="2014-04-22T16:13:00"/>
    <n v="231"/>
    <s v="E0491   "/>
    <s v="GT 22 kV F2 Feeder Circuit"/>
    <s v="Feeder"/>
    <s v="Forced              "/>
    <s v="HV Equipment Maintenance"/>
    <x v="2"/>
    <s v="Yes"/>
    <n v="0"/>
    <n v="0"/>
    <m/>
    <m/>
    <s v="Isolation Points:Open, isolate and earthWorkPlanned: "/>
    <s v="No"/>
    <s v="Undefined"/>
    <n v="0"/>
  </r>
  <r>
    <n v="31601"/>
    <n v="125209"/>
    <s v="Apr 2014  "/>
    <x v="0"/>
    <x v="190"/>
    <d v="2014-05-01T00:00:00"/>
    <n v="2400"/>
    <s v="E1958   "/>
    <s v="LI-CL-RE-CS 1 220 kV Transmission Circuit"/>
    <s v="Transmission"/>
    <s v="Forced              "/>
    <s v="HV Equipment Maintenance"/>
    <x v="0"/>
    <s v="No"/>
    <n v="0"/>
    <n v="0"/>
    <m/>
    <m/>
    <s v="Isolation Points:Switch auto reclose as requestedWorkPlanned:Please note that this transline will be OOS on PROMS 125149 for one day on the 15th May, Auto reclosers are not to be switched on this day.  Harvesting Pine plantation along side our line with Feller Buncher,Processors and Forwarders.Please note this transline will be OOS on 15th May for protection testing, A/R not to be switched this day."/>
    <s v="No"/>
    <s v="Critical"/>
    <n v="0"/>
  </r>
  <r>
    <n v="31602"/>
    <n v="125208"/>
    <s v="Apr 2014  "/>
    <x v="0"/>
    <x v="191"/>
    <d v="2014-04-30T12:26:00"/>
    <n v="204"/>
    <s v="E1912   "/>
    <s v="TU-MB 110 kV Transmission Circuit"/>
    <s v="Transmission"/>
    <s v="Forced              "/>
    <s v="HV Equipment Commissioning"/>
    <x v="0"/>
    <s v="Yes"/>
    <n v="0"/>
    <n v="0"/>
    <m/>
    <m/>
    <s v="Isolation Points:Open, isolate and earthWorkPlanned:Project ID : 5127 - Tungatinah Substation 110 kV redevelopment  TU 110kV Redevelopment Outage 36 - TU-MB Transmission Circuit out of service for safety clearances during the aerial stringing of the TA-NN 1 to Tungatinah.NOTE: THIS IS A MANUAL NOS ENTRY  TU 110kV Redevelopment Outage 36 - TU-MB Transmission Circuit out of service for safety clearances during the aerial stringing of the TA-NN 1 to Tungatinah.NOTE: THIS IS A MANUAL NOS ENTRY"/>
    <s v="Yes"/>
    <s v="Not in WASP"/>
    <n v="0"/>
  </r>
  <r>
    <n v="31601"/>
    <n v="125209"/>
    <s v="May 2014  "/>
    <x v="0"/>
    <x v="192"/>
    <d v="2014-06-01T00:00:00"/>
    <n v="44640"/>
    <s v="E1958   "/>
    <s v="LI-CL-RE-CS 1 220 kV Transmission Circuit"/>
    <s v="Transmission"/>
    <s v="Forced              "/>
    <s v="HV Equipment Maintenance"/>
    <x v="0"/>
    <s v="No"/>
    <n v="0"/>
    <n v="0"/>
    <m/>
    <m/>
    <s v="Isolation Points:Switch auto reclose as requestedWorkPlanned:Please note that this transline will be OOS on PROMS 125149 for one day on the 15th May, Auto reclosers are not to be switched on this day.  Harvesting Pine plantation along side our line with Feller Buncher,Processors and Forwarders.Please note this transline will be OOS on 15th May for protection testing, A/R not to be switched this day."/>
    <s v="No"/>
    <s v="Critical"/>
    <n v="0"/>
  </r>
  <r>
    <n v="30699"/>
    <n v="124470"/>
    <s v="May 2014  "/>
    <x v="0"/>
    <x v="192"/>
    <d v="2014-06-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281"/>
    <n v="124915"/>
    <s v="May 2014  "/>
    <x v="0"/>
    <x v="192"/>
    <d v="2014-05-09T13:14:00"/>
    <n v="12314"/>
    <s v="E0494   "/>
    <s v="GT 22 kV L2 Feeder Circuit"/>
    <s v="Feeder"/>
    <s v="Forced              "/>
    <s v="HV Equipment Maintenance"/>
    <x v="2"/>
    <s v="Yes"/>
    <n v="0"/>
    <n v="0"/>
    <m/>
    <m/>
    <s v="Isolation Points:Open, isolate and earthWorkPlanned:  Isolate and Earth 22kV CB L252"/>
    <s v="No"/>
    <s v="Undefined"/>
    <n v="0"/>
  </r>
  <r>
    <n v="31545"/>
    <n v="125168"/>
    <s v="May 2014  "/>
    <x v="0"/>
    <x v="192"/>
    <d v="2014-05-02T16:00:00"/>
    <n v="2400"/>
    <s v="E0066   "/>
    <s v="CR 110/33 kV T2 Transformer Circuit"/>
    <s v="Transformer"/>
    <s v="Forced              "/>
    <s v="HV Equipment Maintenance"/>
    <x v="0"/>
    <s v="No"/>
    <n v="0"/>
    <n v="0"/>
    <m/>
    <m/>
    <s v="Isolation Points:Nil primary isolationWorkPlanned:  Investigate 110/33kV transformer tap communications problems."/>
    <s v="No"/>
    <s v="Non-Critical"/>
    <n v="0"/>
  </r>
  <r>
    <n v="31545"/>
    <n v="125168"/>
    <s v="May 2014  "/>
    <x v="0"/>
    <x v="192"/>
    <d v="2014-05-02T16:00:00"/>
    <n v="2400"/>
    <s v="E0068   "/>
    <s v="CR 110/33 kV T4 Transformer Circuit"/>
    <s v="Transformer"/>
    <s v="Forced              "/>
    <s v="HV Equipment Maintenance"/>
    <x v="0"/>
    <s v="No"/>
    <n v="0"/>
    <n v="0"/>
    <m/>
    <m/>
    <s v="Isolation Points:Nil primary isolationWorkPlanned:  Investigate 110/33kV transformer tap communications problems."/>
    <s v="No"/>
    <s v="Non-Critical"/>
    <n v="0"/>
  </r>
  <r>
    <n v="31545"/>
    <n v="125168"/>
    <s v="May 2014  "/>
    <x v="0"/>
    <x v="192"/>
    <d v="2014-05-02T16:00:00"/>
    <n v="2400"/>
    <s v="E0067   "/>
    <s v="CR 110/33 kV T3 Transformer Circuit"/>
    <s v="Transformer"/>
    <s v="Forced              "/>
    <s v="HV Equipment Maintenance"/>
    <x v="0"/>
    <s v="No"/>
    <n v="0"/>
    <n v="0"/>
    <m/>
    <m/>
    <s v="Isolation Points:Nil primary isolationWorkPlanned:  Investigate 110/33kV transformer tap communications problems."/>
    <s v="No"/>
    <s v="Non-Critical"/>
    <n v="0"/>
  </r>
  <r>
    <n v="31820"/>
    <n v="125262"/>
    <s v="May 2014  "/>
    <x v="0"/>
    <x v="193"/>
    <d v="2014-05-08T13:38:00"/>
    <n v="378"/>
    <s v="E0629   "/>
    <s v="WV 110/11 kV T3 Transformer Circuit"/>
    <s v="Transformer"/>
    <s v="Forced              "/>
    <s v="HV Equipment Maintenance"/>
    <x v="0"/>
    <s v="Yes"/>
    <n v="0"/>
    <n v="0"/>
    <m/>
    <m/>
    <s v="Isolation Points:Open, isolate and earthWorkPlanned: "/>
    <s v="No"/>
    <s v="Non-Critical"/>
    <n v="0"/>
  </r>
  <r>
    <n v="31818"/>
    <n v="125264"/>
    <s v="May 2014  "/>
    <x v="0"/>
    <x v="194"/>
    <d v="2014-05-30T16:08:00"/>
    <n v="31931"/>
    <s v="E0305   "/>
    <s v="AV 22 kV D2 Feeder Circuit"/>
    <s v="Feeder"/>
    <s v="Forced              "/>
    <s v="Secondary Equipment Maintenance"/>
    <x v="2"/>
    <s v="No"/>
    <n v="0"/>
    <n v="0"/>
    <m/>
    <m/>
    <s v="Isolation Points:Nil primary, secondary isolation as required by PICWorkPlanned:  These works are for the Tas Irrigation project - In service &quot;live&quot;cabling connections &amp; commissioning checks of the Anti-Islanding equipment.(A152 CB &amp; protection panel,A552 &amp; D252 CB LV compartments, Fibre panels &amp; Communications panel)No Secondary injection tests required, only a forced A152,A552 and D252 CB status change to test Anti- islanding scheme at Avoca."/>
    <s v="No"/>
    <s v="Undefined"/>
    <n v="0"/>
  </r>
  <r>
    <n v="31818"/>
    <n v="125264"/>
    <s v="May 2014  "/>
    <x v="0"/>
    <x v="194"/>
    <d v="2014-05-30T16:08:00"/>
    <n v="31931"/>
    <s v="E0274   "/>
    <s v="PM-AV 110 kV Transmission Circuit"/>
    <s v="Transmission"/>
    <s v="Forced              "/>
    <s v="Secondary Equipment Maintenance"/>
    <x v="2"/>
    <s v="No"/>
    <n v="0"/>
    <n v="0"/>
    <m/>
    <m/>
    <s v="Isolation Points:Nil primary, secondary isolation as required by PICWorkPlanned:  These works are for the Tas Irrigation project - In service &quot;live&quot;cabling connections &amp; commissioning checks of the Anti-Islanding equipment.(A152 CB &amp; protection panel,A552 &amp; D252 CB LV compartments, Fibre panels &amp; Communications panel)No Secondary injection tests required, only a forced A152,A552 and D252 CB status change to test Anti- islanding scheme at Avoca."/>
    <s v="No"/>
    <s v="Non-Critical"/>
    <n v="0"/>
  </r>
  <r>
    <n v="31818"/>
    <n v="125264"/>
    <s v="May 2014  "/>
    <x v="0"/>
    <x v="194"/>
    <d v="2014-05-30T16:08:00"/>
    <n v="31931"/>
    <s v="E0297   "/>
    <s v="AV 110/22 kV T1 Transformer Circuit"/>
    <s v="Transformer"/>
    <s v="Forced              "/>
    <s v="Secondary Equipment Maintenance"/>
    <x v="2"/>
    <s v="No"/>
    <n v="0"/>
    <n v="0"/>
    <m/>
    <m/>
    <s v="Isolation Points:Nil primary, secondary isolation as required by PICWorkPlanned:  These works are for the Tas Irrigation project - In service &quot;live&quot;cabling connections &amp; commissioning checks of the Anti-Islanding equipment.(A152 CB &amp; protection panel,A552 &amp; D252 CB LV compartments, Fibre panels &amp; Communications panel)No Secondary injection tests required, only a forced A152,A552 and D252 CB status change to test Anti- islanding scheme at Avoca."/>
    <s v="No"/>
    <s v="Non-Critical"/>
    <n v="0"/>
  </r>
  <r>
    <n v="31819"/>
    <n v="125263"/>
    <s v="May 2014  "/>
    <x v="0"/>
    <x v="195"/>
    <d v="2014-05-09T16:00:00"/>
    <n v="1559"/>
    <s v="E0274   "/>
    <s v="PM-AV 110 kV Transmission Circuit"/>
    <s v="Transmission"/>
    <s v="Forced              "/>
    <s v="Secondary Equipment Maintenance"/>
    <x v="2"/>
    <s v="No"/>
    <n v="0"/>
    <n v="0"/>
    <m/>
    <m/>
    <s v="Isolation Points:Nil primary, secondary isolation as required by PICWorkPlanned:  These works are for the Tas Irrigation project - In service &quot;live&quot;cabling connections &amp; commissioning checks of the Anti-Islanding equipment.(R152 CB &amp; protection panel, Fibre panels &amp; Communications panel)No Secondary injection tests required, only a forced R152 CB status change to test Anti- islanding scheme to Avoca."/>
    <s v="No"/>
    <s v="Non-Critical"/>
    <n v="0"/>
  </r>
  <r>
    <n v="31471"/>
    <n v="125024"/>
    <s v="May 2014  "/>
    <x v="0"/>
    <x v="196"/>
    <d v="2014-05-13T13:22:00"/>
    <n v="257"/>
    <s v="E1021   "/>
    <s v="NN-CR 110 kV Transmission Circuit"/>
    <s v="Transmission"/>
    <s v="Forced              "/>
    <s v="HV Equipment Commissioning"/>
    <x v="0"/>
    <s v="Yes"/>
    <n v="0"/>
    <n v="0"/>
    <m/>
    <m/>
    <s v="Isolation Points:Open, isolate and earthWorkPlanned:Project ID : 3192 - Creek Road substation 110 kV redevelopment  Investigate noise in VT A197 on GIS.  Investigate noise in VT A197 on GIS. This may require energising the NN-CR Transmission Circuit from Creek Rd.Earthing may not be required until investigations identify the problem."/>
    <s v="Yes"/>
    <s v="Non-Critical"/>
    <n v="0"/>
  </r>
  <r>
    <n v="31789"/>
    <n v="125297"/>
    <s v="May 2014  "/>
    <x v="0"/>
    <x v="197"/>
    <d v="2014-05-13T18:36:00"/>
    <n v="50"/>
    <s v="E1021   "/>
    <s v="NN-CR 110 kV Transmission Circuit"/>
    <s v="Transmission"/>
    <s v="Forced              "/>
    <s v="HV Equipment Maintenance"/>
    <x v="0"/>
    <s v="No"/>
    <n v="0"/>
    <n v="0"/>
    <m/>
    <m/>
    <s v="marked in service as a duplicate exists    Isolation Points:Open, isolate and earthWorkPlanned:  Open off NN-CR T/L due to noisy VT A197 @ Creek RD"/>
    <s v="No"/>
    <s v="Non-Critical"/>
    <n v="0"/>
  </r>
  <r>
    <n v="31764"/>
    <n v="125323"/>
    <s v="May 2014  "/>
    <x v="0"/>
    <x v="198"/>
    <d v="2014-05-15T15:20:00"/>
    <n v="1421"/>
    <s v="E0863   "/>
    <s v="RB 44 kV A2 Feeder Circuit"/>
    <s v="Feeder"/>
    <s v="Forced              "/>
    <s v="HV Equipment Maintenance"/>
    <x v="0"/>
    <s v="Yes"/>
    <n v="0"/>
    <n v="0"/>
    <m/>
    <m/>
    <s v="Isolation Points:Open, isolate and earthWorkPlanned:MMG feeder placed on Transfer bus  Urgent corrective top up oil 44 kV CB A252MMG feeder on transfer bus"/>
    <s v="No"/>
    <s v="Undefined"/>
    <n v="0"/>
  </r>
  <r>
    <n v="31745"/>
    <n v="125343"/>
    <s v="May 2014  "/>
    <x v="0"/>
    <x v="199"/>
    <d v="2014-05-17T15:25:00"/>
    <n v="511"/>
    <s v="E0286   "/>
    <s v="PO-PM 1 110 kV Transmission Circuit"/>
    <s v="Transmission"/>
    <s v="Forced              "/>
    <s v="HV Equipment Maintenance"/>
    <x v="4"/>
    <s v="Yes"/>
    <n v="0"/>
    <n v="0"/>
    <m/>
    <m/>
    <s v="Isolation Points:Open onlyWorkPlanned:  Hydro Tasmania has requested PO-PM No 1 110kV Transmission Line out of service to conduct work on Poatina T1.The Poatina disconnector A29 will be open as an isolation, however to prevent nuisance tripping we need to have the Poatina/Palmerston No.1 Transmission line de-energised. There is no requirement to have the Palmerston end isolated via a disconnector, N152 open will be sufficient. "/>
    <s v="No"/>
    <s v="Non-Critical"/>
    <n v="0"/>
  </r>
  <r>
    <n v="31863"/>
    <n v="125385"/>
    <s v="May 2014  "/>
    <x v="0"/>
    <x v="200"/>
    <d v="2014-05-22T18:44:00"/>
    <n v="106"/>
    <s v="E0383   "/>
    <s v="BU 110/22 kV T7 Transformer Circuit"/>
    <s v="Transformer"/>
    <s v="Forced              "/>
    <s v="HV Equipment Maintenance"/>
    <x v="0"/>
    <s v="Yes"/>
    <n v="0"/>
    <n v="0"/>
    <m/>
    <m/>
    <s v="Isolation Points:Open, isolate and earthWorkPlanned:  Open, isolate and earth as required 110/22 kV Transformer circuit T7 to inspect and fix 22kV red phase Volts low alarm"/>
    <s v="No"/>
    <s v="Non-Critical"/>
    <n v="0"/>
  </r>
  <r>
    <n v="31912"/>
    <n v="125392"/>
    <s v="May 2014  "/>
    <x v="0"/>
    <x v="201"/>
    <d v="2014-05-24T14:52:00"/>
    <n v="1120"/>
    <s v="E0075   "/>
    <s v="CR 33 kV B2 Feeder Circuit"/>
    <s v="Feeder"/>
    <s v="Forced              "/>
    <s v="HV Equipment Maintenance"/>
    <x v="0"/>
    <s v="No"/>
    <n v="0"/>
    <n v="0"/>
    <m/>
    <m/>
    <s v="marked in service due to duplicate fault record.     Isolation Points:Open, isolate and earthWorkPlanned:  Investigate/Repair after fault tripping"/>
    <s v="No"/>
    <s v="Undefined"/>
    <n v="0"/>
  </r>
  <r>
    <n v="31911"/>
    <n v="125393"/>
    <s v="May 2014  "/>
    <x v="0"/>
    <x v="202"/>
    <d v="2014-05-24T16:26:00"/>
    <n v="56"/>
    <s v="E1021   "/>
    <s v="NN-CR 110 kV Transmission Circuit"/>
    <s v="Transmission"/>
    <s v="Forced              "/>
    <s v="HV Equipment Maintenance"/>
    <x v="0"/>
    <s v="Yes"/>
    <n v="0"/>
    <n v="0"/>
    <m/>
    <m/>
    <s v="Isolation Points:Open, isolate and earthWorkPlanned:  Remove From service to change VT supplies from Line to Bus VT."/>
    <s v="No"/>
    <s v="Non-Critical"/>
    <n v="0"/>
  </r>
  <r>
    <n v="31895"/>
    <n v="125411"/>
    <s v="May 2014  "/>
    <x v="0"/>
    <x v="203"/>
    <d v="2014-05-27T18:43:00"/>
    <n v="65"/>
    <s v="E0250   "/>
    <s v="LI-WY 220 kV Transmission Circuit"/>
    <s v="Transmission"/>
    <s v="Forced              "/>
    <s v="HV Equipment Maintenance"/>
    <x v="4"/>
    <s v="Yes"/>
    <n v="0"/>
    <n v="0"/>
    <m/>
    <m/>
    <s v="Isolation Points:Open onlyWorkPlanned:  Open LI-WY Transline for Hydro"/>
    <s v="No"/>
    <s v="Non-Critical"/>
    <n v="0"/>
  </r>
  <r>
    <n v="31601"/>
    <n v="125209"/>
    <s v="Jun 2014  "/>
    <x v="0"/>
    <x v="204"/>
    <d v="2014-07-01T00:00:00"/>
    <n v="43200"/>
    <s v="E1958   "/>
    <s v="LI-CL-RE-CS 1 220 kV Transmission Circuit"/>
    <s v="Transmission"/>
    <s v="Forced              "/>
    <s v="HV Equipment Maintenance"/>
    <x v="0"/>
    <s v="No"/>
    <n v="0"/>
    <n v="0"/>
    <m/>
    <m/>
    <s v="Isolation Points:Switch auto reclose as requestedWorkPlanned:Please note that this transline will be OOS on PROMS 125149 for one day on the 15th May, Auto reclosers are not to be switched on this day.  Harvesting Pine plantation along side our line with Feller Buncher,Processors and Forwarders.Please note this transline will be OOS on 15th May for protection testing, A/R not to be switched this day."/>
    <s v="No"/>
    <s v="Critical"/>
    <n v="0"/>
  </r>
  <r>
    <n v="30699"/>
    <n v="124470"/>
    <s v="Jun 2014  "/>
    <x v="0"/>
    <x v="204"/>
    <d v="2014-07-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990"/>
    <n v="125440"/>
    <s v="Jun 2014  "/>
    <x v="0"/>
    <x v="205"/>
    <d v="2014-06-02T15:08:00"/>
    <n v="228"/>
    <s v="E0150   "/>
    <s v="NN 22 kV J2 Feeder Circuit"/>
    <s v="Feeder"/>
    <s v="Forced              "/>
    <s v="HV Equipment Maintenance"/>
    <x v="2"/>
    <s v="Yes"/>
    <n v="0"/>
    <n v="0"/>
    <m/>
    <m/>
    <s v="Isolation Points:Open, isolate and earthWorkPlanned: "/>
    <s v="No"/>
    <s v="Undefined"/>
    <n v="0"/>
  </r>
  <r>
    <n v="31985"/>
    <n v="125446"/>
    <s v="Jun 2014  "/>
    <x v="0"/>
    <x v="206"/>
    <d v="2014-06-02T15:44:00"/>
    <n v="211"/>
    <s v="E0436   "/>
    <s v="HA 220/110 kV T2 Transformer Circuit"/>
    <s v="Transformer"/>
    <s v="Forced              "/>
    <s v="HV Equipment Maintenance"/>
    <x v="0"/>
    <s v="Yes"/>
    <n v="0"/>
    <n v="0"/>
    <m/>
    <m/>
    <s v="Isolation Points:Nil primary or secondary isolations required, limits of approach to be maintainedWorkPlanned:  Top Up Tap Changer Oil Level."/>
    <s v="No"/>
    <s v="Non-Critical"/>
    <n v="0"/>
  </r>
  <r>
    <n v="32056"/>
    <n v="125518"/>
    <s v="Jun 2014  "/>
    <x v="0"/>
    <x v="207"/>
    <d v="2014-06-20T14:28:00"/>
    <n v="119"/>
    <s v="E0687   "/>
    <s v="TR 110/22 kV T1 Transformer Circuit"/>
    <s v="Transformer"/>
    <s v="Forced              "/>
    <s v="HV Equipment Maintenance"/>
    <x v="0"/>
    <s v="Yes"/>
    <n v="0"/>
    <n v="0"/>
    <m/>
    <m/>
    <s v="Isolation Points:Open onlyWorkPlanned:  De-energize T1 to change out faulty relay."/>
    <s v="No"/>
    <s v="Non-Critical"/>
    <n v="0"/>
  </r>
  <r>
    <n v="32061"/>
    <n v="125452"/>
    <s v="Jun 2014  "/>
    <x v="0"/>
    <x v="208"/>
    <d v="2014-06-25T09:30:00"/>
    <n v="55"/>
    <s v="E0419   "/>
    <s v="KR-EL 110 kV Transmission Circuit"/>
    <s v="Transmission"/>
    <s v="Forced              "/>
    <s v="Secondary Equipment Maintenance"/>
    <x v="0"/>
    <s v="No"/>
    <n v="0"/>
    <n v="0"/>
    <m/>
    <m/>
    <s v="Isolation Points:Isolate protection scheme BWorkPlanned:  Modify auto-reclose blocking logic in protection relay A199B and test.  Transline to remain in service on one protection relay during settings change and testing.Nil primary isolations, PIC to perform secondary isolations on protection relayInvestigation revealed that as multiple transmission line outage incorrectly did not incurr auto reclose.  This task is to be performed as soon as posssible to correct the auto reclose functionality of the scheme."/>
    <s v="No"/>
    <s v="Non-Critical"/>
    <n v="0"/>
  </r>
  <r>
    <n v="32061"/>
    <n v="125452"/>
    <s v="Jun 2014  "/>
    <x v="0"/>
    <x v="208"/>
    <d v="2014-06-25T09:30:00"/>
    <n v="55"/>
    <s v="E1614   "/>
    <s v="KR-HR-KE 110 kV Transmission Circuit"/>
    <s v="Transmission"/>
    <s v="Forced              "/>
    <s v="Secondary Equipment Maintenance"/>
    <x v="0"/>
    <s v="No"/>
    <n v="0"/>
    <n v="0"/>
    <m/>
    <m/>
    <s v="Isolation Points:Isolate protection scheme BWorkPlanned:  Modify auto-reclose blocking logic in protection relay A199B and test.  Transline to remain in service on one protection relay during settings change and testing.Nil primary isolations, PIC to perform secondary isolations on protection relayInvestigation revealed that as multiple transmission line outage incorrectly did not incurr auto reclose.  This task is to be performed as soon as posssible to correct the auto reclose functionality of the scheme."/>
    <s v="No"/>
    <s v="Non-Critical"/>
    <n v="0"/>
  </r>
  <r>
    <n v="32061"/>
    <n v="125452"/>
    <s v="Jun 2014  "/>
    <x v="0"/>
    <x v="208"/>
    <d v="2014-06-25T09:30:00"/>
    <n v="55"/>
    <s v="E1955   "/>
    <s v="CS-KI-KR 110 kV Transmission Circuit"/>
    <s v="Transmission"/>
    <s v="Forced              "/>
    <s v="Secondary Equipment Maintenance"/>
    <x v="0"/>
    <s v="No"/>
    <n v="0"/>
    <n v="0"/>
    <m/>
    <m/>
    <s v="Isolation Points:Isolate protection scheme BWorkPlanned:  Modify auto-reclose blocking logic in protection relay A199B and test.  Transline to remain in service on one protection relay during settings change and testing.Nil primary isolations, PIC to perform secondary isolations on protection relayInvestigation revealed that as multiple transmission line outage incorrectly did not incurr auto reclose.  This task is to be performed as soon as posssible to correct the auto reclose functionality of the scheme."/>
    <s v="No"/>
    <s v="Non-Critical"/>
    <n v="0"/>
  </r>
  <r>
    <n v="32065"/>
    <n v="2016"/>
    <s v="Jun 2014  "/>
    <x v="2"/>
    <x v="209"/>
    <d v="2014-06-26T04:28:00"/>
    <n v="18"/>
    <s v="E0720   "/>
    <s v="FA-RB-QT 110 kV Transmission Circuit"/>
    <s v="Transmission"/>
    <s v="Fault               "/>
    <s v="Adverse Weather"/>
    <x v="0"/>
    <s v="Yes"/>
    <n v="280"/>
    <n v="0.14940000000000001"/>
    <n v="1"/>
    <b v="0"/>
    <s v="IR1634 FA-RB-QT 110 kV and FA-JB 220 kV transmission circuits tripped with lightning in the vicinity with loss of supply at Queenstown and Newton._x000a_"/>
    <s v="No"/>
    <s v="Non-Critical"/>
    <n v="28"/>
  </r>
  <r>
    <n v="30699"/>
    <n v="124470"/>
    <s v="Jul 2014  "/>
    <x v="0"/>
    <x v="210"/>
    <d v="2014-08-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1601"/>
    <n v="125209"/>
    <s v="Jul 2014  "/>
    <x v="0"/>
    <x v="210"/>
    <d v="2014-07-25T16:00:00"/>
    <n v="35520"/>
    <s v="E1958   "/>
    <s v="LI-CL-RE-CS 1 220 kV Transmission Circuit"/>
    <s v="Transmission"/>
    <s v="Forced              "/>
    <s v="HV Equipment Maintenance"/>
    <x v="0"/>
    <s v="No"/>
    <n v="0"/>
    <n v="0"/>
    <m/>
    <m/>
    <s v="Isolation Points:Switch auto reclose as requestedWorkPlanned:Please note that this transline will be OOS on PROMS 125149 for one day on the 15th May, Auto reclosers are not to be switched on this day.  Harvesting Pine plantation along side our line with Feller Buncher,Processors and Forwarders.Please note this transline will be OOS on 15th May for protection testing, A/R not to be switched this day."/>
    <s v="No"/>
    <s v="Critical"/>
    <n v="0"/>
  </r>
  <r>
    <n v="32034"/>
    <n v="125542"/>
    <s v="Jul 2014  "/>
    <x v="0"/>
    <x v="211"/>
    <d v="2014-07-02T08:25:00"/>
    <n v="782"/>
    <s v="E1357   "/>
    <s v="NN 110 kV C1 Capacitor Circuit"/>
    <s v="Capacitor"/>
    <s v="Forced              "/>
    <s v="HV Equipment Maintenance"/>
    <x v="0"/>
    <s v="Yes"/>
    <n v="0"/>
    <n v="0"/>
    <m/>
    <m/>
    <s v="Isolation Points:Nil primary isolationWorkPlanned:  Inspect C1 Capacitor Bank after Over Voltage Trip"/>
    <s v="No"/>
    <s v="Non-Critical"/>
    <n v="0"/>
  </r>
  <r>
    <n v="32151"/>
    <n v="125561"/>
    <s v="Jul 2014  "/>
    <x v="0"/>
    <x v="212"/>
    <d v="2014-07-10T12:01:00"/>
    <n v="56"/>
    <s v="E0948   "/>
    <s v="UL 22 kV F2 Feeder Circuit"/>
    <s v="Feeder"/>
    <s v="Forced              "/>
    <s v="HV Equipment Maintenance"/>
    <x v="4"/>
    <s v="Yes"/>
    <n v="0"/>
    <n v="0"/>
    <m/>
    <m/>
    <s v="Isolation Points:Open and isolateWorkPlanned:  Isolate 22kV Feeder 82006 F252 at Ulverstone for Distribution Operations."/>
    <s v="No"/>
    <s v="Undefined"/>
    <n v="0"/>
  </r>
  <r>
    <n v="32148"/>
    <n v="125564"/>
    <s v="Jul 2014  "/>
    <x v="0"/>
    <x v="213"/>
    <d v="2014-08-01T00:00:00"/>
    <n v="24061"/>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Jul 2014  "/>
    <x v="0"/>
    <x v="213"/>
    <d v="2014-08-01T00:00:00"/>
    <n v="24061"/>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Jul 2014  "/>
    <x v="0"/>
    <x v="213"/>
    <d v="2014-08-01T00:00:00"/>
    <n v="24061"/>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Jul 2014  "/>
    <x v="0"/>
    <x v="213"/>
    <d v="2014-08-01T00:00:00"/>
    <n v="24061"/>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2141"/>
    <n v="125571"/>
    <s v="Jul 2014  "/>
    <x v="0"/>
    <x v="214"/>
    <d v="2014-07-15T16:00:00"/>
    <n v="443"/>
    <s v="E1622   "/>
    <s v="DE 110/22 kV T1A Transformer Circuit"/>
    <s v="Transformer"/>
    <s v="Forced              "/>
    <s v="Secondary Equipment Maintenance"/>
    <x v="0"/>
    <s v="No"/>
    <n v="0"/>
    <n v="0"/>
    <m/>
    <m/>
    <s v="Isolation Points:Nil primary, secondary isolation as required by PICWorkPlanned:  Replace DRMCC on the T1A Transformer. Substation Engineering corrective work."/>
    <s v="No"/>
    <s v="Non-Critical"/>
    <n v="0"/>
  </r>
  <r>
    <n v="32132"/>
    <n v="125581"/>
    <s v="Jul 2014  "/>
    <x v="0"/>
    <x v="215"/>
    <d v="2014-07-15T17:53:00"/>
    <n v="157"/>
    <s v="E1957   "/>
    <s v="TU-LE-WA 1 110 kV Transmission Circuit"/>
    <s v="Transmission"/>
    <s v="Forced              "/>
    <s v="HV Equipment Maintenance"/>
    <x v="0"/>
    <s v="No"/>
    <n v="0"/>
    <n v="0"/>
    <m/>
    <m/>
    <s v="marked in service due to duplicate fault record.    Isolation Points:Open onlyWorkPlanned: "/>
    <s v="No"/>
    <s v="Critical"/>
    <n v="0"/>
  </r>
  <r>
    <n v="32133"/>
    <n v="125580"/>
    <s v="Jul 2014  "/>
    <x v="0"/>
    <x v="216"/>
    <d v="2014-07-15T18:04:00"/>
    <n v="120"/>
    <s v="E0538   "/>
    <s v="SH-FA 1 220 kV Transmission Circuit"/>
    <s v="Transmission"/>
    <s v="Forced              "/>
    <s v="HV Equipment Maintenance"/>
    <x v="0"/>
    <s v="Yes"/>
    <n v="0"/>
    <n v="0"/>
    <m/>
    <m/>
    <s v="Isolation Points:Open onlyWorkPlanned:  220kV CB H152 required out of service to fix air compressor fault."/>
    <s v="No"/>
    <s v="Critical"/>
    <n v="0"/>
  </r>
  <r>
    <n v="32128"/>
    <n v="125586"/>
    <s v="Jul 2014  "/>
    <x v="0"/>
    <x v="217"/>
    <d v="2014-07-18T09:30:00"/>
    <n v="342"/>
    <s v="E0705   "/>
    <s v="FA 220/110 kV T2 Transformer Circuit"/>
    <s v="Transformer"/>
    <s v="Forced              "/>
    <s v="HV Equipment Maintenance"/>
    <x v="0"/>
    <s v="Yes"/>
    <n v="0"/>
    <n v="0"/>
    <m/>
    <m/>
    <s v="Isolation Points:Open onlyWorkPlanned: "/>
    <s v="No"/>
    <s v="Non-Critical"/>
    <n v="0"/>
  </r>
  <r>
    <n v="32115"/>
    <n v="125602"/>
    <s v="Jul 2014  "/>
    <x v="0"/>
    <x v="218"/>
    <d v="2014-07-23T15:11:00"/>
    <n v="1744"/>
    <s v="E1941   "/>
    <s v="NT 110/11 kV T2 Transformer Circuit"/>
    <s v="Transformer"/>
    <s v="Forced              "/>
    <s v="HV Equipment Maintenance"/>
    <x v="0"/>
    <s v="No"/>
    <n v="0"/>
    <n v="0"/>
    <m/>
    <m/>
    <s v="marked in service due to duplicate  Isolation Points:Open, isolate and earthWorkPlanned:  Inspection after Transformer Bucholz trip"/>
    <s v="No"/>
    <s v="Non-Critical"/>
    <n v="0"/>
  </r>
  <r>
    <n v="32093"/>
    <n v="2020"/>
    <s v="Jul 2014  "/>
    <x v="3"/>
    <x v="218"/>
    <d v="2014-07-23T15:14:00"/>
    <n v="1747"/>
    <s v="E1941   "/>
    <s v="NT 110/11 kV T2 Transformer Circuit"/>
    <s v="Transformer"/>
    <s v="Fault               "/>
    <s v="Protection &amp; Control Device"/>
    <x v="0"/>
    <s v="Yes"/>
    <n v="1179"/>
    <n v="0.62909999999999999"/>
    <n v="1"/>
    <n v="1"/>
    <s v="IR1637 Newton T2 transformer circuit tripped due to a faulty tap changer with loss of supply to Newton Pumps._x000a_"/>
    <s v="No"/>
    <s v="Non-Critical"/>
    <n v="1744"/>
  </r>
  <r>
    <n v="32201"/>
    <n v="125627"/>
    <s v="Jul 2014  "/>
    <x v="0"/>
    <x v="219"/>
    <d v="2014-07-28T16:50:00"/>
    <n v="4344"/>
    <s v="E1755   "/>
    <s v="RI 110 kV C3 Capacitor Circuit"/>
    <s v="Capacitor"/>
    <s v="Forced              "/>
    <s v="HV Equipment Maintenance"/>
    <x v="0"/>
    <s v="No"/>
    <n v="0"/>
    <n v="0"/>
    <m/>
    <m/>
    <s v="marked in service as there is a duplicate fault record.  Isolation Points:Open, isolate and earthWorkPlanned:  Investigate Capacitor C3 Trip"/>
    <s v="No"/>
    <s v="Non-Critical"/>
    <n v="0"/>
  </r>
  <r>
    <n v="32196"/>
    <n v="125632"/>
    <s v="Jul 2014  "/>
    <x v="0"/>
    <x v="220"/>
    <d v="2014-07-28T19:52:00"/>
    <n v="1633"/>
    <s v="E0139   "/>
    <s v="TA-NN 2 110 kV Transmission Circuit"/>
    <s v="Transmission"/>
    <s v="Forced              "/>
    <s v="HV Equipment Maintenance"/>
    <x v="0"/>
    <s v="No"/>
    <n v="0"/>
    <n v="0"/>
    <m/>
    <m/>
    <s v="marked in service as there is a duplicate fault record.   Isolation Points:Open, isolate and earthWorkPlanned:  TA-NN2 Trip &amp; Reclose. F152 New Norfolk Auto Reclosed. D152 Opened off when closed back on manually"/>
    <s v="No"/>
    <s v="Critical"/>
    <n v="0"/>
  </r>
  <r>
    <n v="32169"/>
    <n v="10676"/>
    <s v="Jul 2014  "/>
    <x v="0"/>
    <x v="221"/>
    <d v="2014-07-29T06:11:01"/>
    <n v="0"/>
    <s v="E0901   "/>
    <s v="TR 22 kV B2 Feeder Circuit"/>
    <s v="Feeder"/>
    <s v="Forced              "/>
    <m/>
    <x v="2"/>
    <s v="Yes"/>
    <n v="0"/>
    <n v="0"/>
    <m/>
    <m/>
    <m/>
    <s v="No"/>
    <s v="Undefined"/>
    <n v="0"/>
  </r>
  <r>
    <n v="32235"/>
    <n v="2023"/>
    <s v="Jul 2014  "/>
    <x v="3"/>
    <x v="222"/>
    <d v="2014-07-29T20:26:08"/>
    <n v="0"/>
    <s v="E0720   "/>
    <s v="FA-RB-QT 110 kV Transmission Circuit"/>
    <s v="Transmission"/>
    <s v="Fault               "/>
    <s v="Adverse Weather"/>
    <x v="0"/>
    <s v="Yes"/>
    <n v="22"/>
    <n v="1.17E-2"/>
    <b v="0"/>
    <b v="0"/>
    <s v="IR1640 FA-RB-QT 110 kV transmission circuit tripped and automatically reclosed affecting CMT and Lake Margaret generation._x000a_"/>
    <s v="No"/>
    <s v="Non-Critical"/>
    <n v="13"/>
  </r>
  <r>
    <n v="32190"/>
    <n v="125640"/>
    <s v="Jul 2014  "/>
    <x v="0"/>
    <x v="223"/>
    <d v="2014-07-30T16:00:00"/>
    <n v="1035"/>
    <s v="E1614   "/>
    <s v="KR-HR-KE 110 kV Transmission Circuit"/>
    <s v="Transmission"/>
    <s v="Forced              "/>
    <s v="HV Equipment Maintenance"/>
    <x v="0"/>
    <s v="No"/>
    <n v="0"/>
    <n v="0"/>
    <m/>
    <m/>
    <s v="Isolation Points:Open, isolate and earthWorkPlanned:   Isolate and Earth the HR spur of the KR-HR-KE 110 kV T/L and repair after trip."/>
    <s v="No"/>
    <s v="Non-Critical"/>
    <n v="0"/>
  </r>
  <r>
    <n v="32236"/>
    <n v="2024"/>
    <s v="Jul 2014  "/>
    <x v="3"/>
    <x v="223"/>
    <d v="2014-07-30T01:16:00"/>
    <n v="151"/>
    <s v="E1614   "/>
    <s v="KR-HR-KE 110 kV Transmission Circuit"/>
    <s v="Transmission"/>
    <s v="Fault               "/>
    <s v="Vegetation"/>
    <x v="0"/>
    <s v="Yes"/>
    <n v="602"/>
    <n v="0.32119999999999999"/>
    <n v="1"/>
    <b v="0"/>
    <s v="IR1641 KR-HR-KE 110 kV transmission circuit tripped due to a broken conductor on the HR tee section._x000a_note that HuonRiver is not included in system minutes calc as the non prescribed Tee sectionto HR caused the fault."/>
    <s v="No"/>
    <s v="Non-Critical"/>
    <n v="153"/>
  </r>
  <r>
    <n v="32180"/>
    <n v="125650"/>
    <s v="Jul 2014  "/>
    <x v="0"/>
    <x v="224"/>
    <d v="2014-07-31T08:26:00"/>
    <n v="620"/>
    <s v="E0243   "/>
    <s v="GO-CS 2 220 kV Transmission Circuit"/>
    <s v="Transmission"/>
    <s v="Forced              "/>
    <s v="HV Equipment Maintenance"/>
    <x v="0"/>
    <s v="No"/>
    <n v="0"/>
    <n v="0"/>
    <m/>
    <m/>
    <s v="marked in service due to fault record duplicate  Isolation Points:Open, isolate and earthWorkPlanned: "/>
    <s v="No"/>
    <s v="Critical"/>
    <n v="0"/>
  </r>
  <r>
    <n v="32252"/>
    <n v="125651"/>
    <s v="Jul 2014  "/>
    <x v="0"/>
    <x v="225"/>
    <d v="2014-07-31T09:31:00"/>
    <n v="65"/>
    <s v="E1041   "/>
    <s v="SD 22 kV D2 Feeder Circuit"/>
    <s v="Feeder"/>
    <s v="Forced              "/>
    <s v="HV Equipment Maintenance"/>
    <x v="0"/>
    <s v="Yes"/>
    <n v="0"/>
    <n v="0"/>
    <m/>
    <m/>
    <s v="Isolation Points:Open, isolate and withdraw breakerWorkPlanned: "/>
    <s v="No"/>
    <s v="Undefined"/>
    <n v="0"/>
  </r>
  <r>
    <n v="32250"/>
    <n v="125653"/>
    <s v="Jul 2014  "/>
    <x v="0"/>
    <x v="226"/>
    <d v="2014-07-31T13:03:00"/>
    <n v="47"/>
    <s v="E0474   "/>
    <s v="GT 110 kV A Bus"/>
    <s v="Bus"/>
    <s v="Forced              "/>
    <s v="HV Equipment Maintenance"/>
    <x v="5"/>
    <s v="No"/>
    <n v="0"/>
    <n v="0"/>
    <m/>
    <m/>
    <s v="marked in service due to fault record duplicate Isolation Points:Open onlyWorkPlanned: "/>
    <s v="No"/>
    <s v="Undefined"/>
    <n v="0"/>
  </r>
  <r>
    <n v="32239"/>
    <n v="2026"/>
    <s v="Jul 2014  "/>
    <x v="3"/>
    <x v="226"/>
    <d v="2014-07-31T13:05:00"/>
    <n v="49"/>
    <s v="E0484   "/>
    <s v="GT 110/22 kV T5 Transformer Circuit"/>
    <s v="Transformer"/>
    <s v="Fault               "/>
    <s v="Human Error During Planned Work"/>
    <x v="0"/>
    <s v="Yes"/>
    <n v="115"/>
    <n v="6.1400000000000003E-2"/>
    <n v="1"/>
    <b v="0"/>
    <s v="IR1643 George Town circuits tripped during planned protection work._x000a_GT-TV 2 out of service on PROMS at time of trip"/>
    <s v="No"/>
    <s v="Non-Critical"/>
    <n v="49"/>
  </r>
  <r>
    <n v="32148"/>
    <n v="125564"/>
    <s v="Aug 2014  "/>
    <x v="0"/>
    <x v="227"/>
    <d v="2014-09-01T00:00:00"/>
    <n v="44640"/>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Aug 2014  "/>
    <x v="0"/>
    <x v="227"/>
    <d v="2014-09-01T00:00:00"/>
    <n v="44640"/>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Aug 2014  "/>
    <x v="0"/>
    <x v="227"/>
    <d v="2014-09-01T00:00:00"/>
    <n v="44640"/>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0699"/>
    <n v="124470"/>
    <s v="Aug 2014  "/>
    <x v="0"/>
    <x v="227"/>
    <d v="2014-09-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148"/>
    <n v="125564"/>
    <s v="Aug 2014  "/>
    <x v="0"/>
    <x v="227"/>
    <d v="2014-09-01T00:00:00"/>
    <n v="44640"/>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249"/>
    <n v="125654"/>
    <s v="Aug 2014  "/>
    <x v="0"/>
    <x v="228"/>
    <d v="2014-08-20T16:00:00"/>
    <n v="23456"/>
    <s v="E1614   "/>
    <s v="KR-HR-KE 110 kV Transmission Circuit"/>
    <s v="Transmission"/>
    <s v="Forced              "/>
    <s v="HV Equipment Maintenance"/>
    <x v="0"/>
    <s v="No"/>
    <n v="0"/>
    <n v="0"/>
    <m/>
    <m/>
    <s v="Isolation Points:Switch auto reclose as requestedWorkPlanned:  Clearing Vegetation with Machinery"/>
    <s v="No"/>
    <s v="Non-Critical"/>
    <n v="0"/>
  </r>
  <r>
    <n v="32241"/>
    <n v="125662"/>
    <s v="Aug 2014  "/>
    <x v="0"/>
    <x v="229"/>
    <d v="2014-08-06T18:14:00"/>
    <n v="47"/>
    <s v="E0403   "/>
    <s v="SH-BU 1 220 kV Transmission Circuit"/>
    <s v="Transmission"/>
    <s v="Forced              "/>
    <s v="HV Equipment Maintenance"/>
    <x v="0"/>
    <s v="Yes"/>
    <n v="0"/>
    <n v="0"/>
    <m/>
    <m/>
    <s v="Isolation Points:Open, isolate and earthWorkPlanned:  Top up CT J196 at Sheffield. Isolate and Earth at Sheffield end only."/>
    <s v="No"/>
    <s v="Critical"/>
    <n v="0"/>
  </r>
  <r>
    <n v="32340"/>
    <n v="125666"/>
    <s v="Aug 2014  "/>
    <x v="0"/>
    <x v="230"/>
    <d v="2014-08-13T15:54:00"/>
    <n v="8780"/>
    <s v="E1755   "/>
    <s v="RI 110 kV C3 Capacitor Circuit"/>
    <s v="Capacitor"/>
    <s v="Forced              "/>
    <s v="HV Equipment Maintenance"/>
    <x v="0"/>
    <s v="Yes"/>
    <n v="0"/>
    <n v="0"/>
    <m/>
    <m/>
    <s v="Isolation Points:Open, isolate and earthWorkPlanned:Risdon 110kV A Bus is required out of service to allow opening of J629A. All other circuits to be transferred to 110kV B bus. 110kV A bus to be restored once J629A is opened.  Transfer all circuits except Cap banks C1 and C3 to 110kV B bus. Open off 110kV A bus to allow de-energizing of C1, for investigation and repair of issue causing J652 to fail to open. "/>
    <s v="No"/>
    <s v="Non-Critical"/>
    <n v="0"/>
  </r>
  <r>
    <n v="32340"/>
    <n v="125666"/>
    <s v="Aug 2014  "/>
    <x v="0"/>
    <x v="230"/>
    <d v="2014-08-13T15:54:00"/>
    <n v="8780"/>
    <s v="E0208   "/>
    <s v="RI 110 kV C1 Capacitor Circuit"/>
    <s v="Capacitor"/>
    <s v="Forced              "/>
    <s v="HV Equipment Maintenance"/>
    <x v="0"/>
    <s v="Yes"/>
    <n v="0"/>
    <n v="0"/>
    <m/>
    <m/>
    <s v="Isolation Points:Open, isolate and earthWorkPlanned:Risdon 110kV A Bus is required out of service to allow opening of J629A. All other circuits to be transferred to 110kV B bus. 110kV A bus to be restored once J629A is opened.  Transfer all circuits except Cap banks C1 and C3 to 110kV B bus. Open off 110kV A bus to allow de-energizing of C1, for investigation and repair of issue causing J652 to fail to open. "/>
    <s v="No"/>
    <s v="Non-Critical"/>
    <n v="0"/>
  </r>
  <r>
    <n v="32338"/>
    <n v="125669"/>
    <s v="Aug 2014  "/>
    <x v="0"/>
    <x v="231"/>
    <d v="2014-08-08T13:18:00"/>
    <n v="81"/>
    <s v="E1392   "/>
    <s v="BU 110 kV C1 Capacitor Circuit"/>
    <s v="Capacitor"/>
    <s v="Forced              "/>
    <s v="HV Equipment Maintenance"/>
    <x v="0"/>
    <s v="Yes"/>
    <n v="0"/>
    <n v="0"/>
    <m/>
    <m/>
    <s v="Isolation Points:Open and isolateWorkPlanned:  Repair wiring issues in Junction box for D797."/>
    <s v="No"/>
    <s v="Non-Critical"/>
    <n v="0"/>
  </r>
  <r>
    <n v="32338"/>
    <n v="125669"/>
    <s v="Aug 2014  "/>
    <x v="0"/>
    <x v="231"/>
    <d v="2014-08-08T13:18:00"/>
    <n v="81"/>
    <s v="E0376   "/>
    <s v="BU 110 kV B Bus"/>
    <s v="Bus"/>
    <s v="Forced              "/>
    <s v="HV Equipment Maintenance"/>
    <x v="0"/>
    <s v="Yes"/>
    <n v="0"/>
    <n v="0"/>
    <m/>
    <m/>
    <s v="Isolation Points:Open and isolateWorkPlanned:  Repair wiring issues in Junction box for D797."/>
    <s v="No"/>
    <s v="Undefined"/>
    <n v="0"/>
  </r>
  <r>
    <n v="32330"/>
    <n v="125679"/>
    <s v="Aug 2014  "/>
    <x v="0"/>
    <x v="232"/>
    <d v="2014-08-12T16:43:00"/>
    <n v="30"/>
    <s v="E0864   "/>
    <s v="RB 44 kV C2 Feeder Circuit"/>
    <s v="Feeder"/>
    <s v="Forced              "/>
    <s v="HV Equipment Maintenance"/>
    <x v="0"/>
    <s v="No"/>
    <n v="0"/>
    <n v="0"/>
    <m/>
    <m/>
    <s v="Isolation Points:Open and isolateWorkPlanned:  Bypass 44kV CB C252, isolate, top up SF6 gas, then return to service."/>
    <s v="No"/>
    <s v="Undefined"/>
    <n v="0"/>
  </r>
  <r>
    <n v="32326"/>
    <n v="125683"/>
    <s v="Aug 2014  "/>
    <x v="0"/>
    <x v="233"/>
    <d v="2014-08-15T12:06:00"/>
    <n v="1296"/>
    <s v="E0699   "/>
    <s v="RB 22 kV ST1  Station Service Transformer Circuit"/>
    <s v="Station Service Transformer"/>
    <s v="Forced              "/>
    <s v="HV Equipment Maintenance"/>
    <x v="0"/>
    <s v="Yes"/>
    <n v="0"/>
    <n v="0"/>
    <m/>
    <m/>
    <s v="Isolation Points:Open, isolate and earthWorkPlanned:  Disconnection and repairs after 22kV/415V ST1 has failed."/>
    <s v="No"/>
    <s v="Undefined"/>
    <n v="0"/>
  </r>
  <r>
    <n v="32325"/>
    <n v="125684"/>
    <s v="Aug 2014  "/>
    <x v="0"/>
    <x v="234"/>
    <d v="2014-08-14T19:27:00"/>
    <n v="1"/>
    <s v="E0859   "/>
    <s v="RB 44/22 kV T5 Transformer Circuit"/>
    <s v="Transformer"/>
    <s v="Forced              "/>
    <s v="HV Equipment Maintenance"/>
    <x v="0"/>
    <s v="No"/>
    <n v="0"/>
    <n v="0"/>
    <m/>
    <m/>
    <s v="Isolation Points:Open, isolate and earthWorkPlanned:  Take out of service Rosebery 44/22kV T5 due to a fault on the ST2 transformer."/>
    <s v="No"/>
    <s v="Non-Critical"/>
    <n v="0"/>
  </r>
  <r>
    <n v="32303"/>
    <n v="125708"/>
    <s v="Aug 2014  "/>
    <x v="0"/>
    <x v="235"/>
    <d v="2014-08-20T10:31:00"/>
    <n v="81"/>
    <s v="E0777   "/>
    <s v="PL 110/22 kV T2 Transformer Circuit"/>
    <s v="Transformer"/>
    <s v="Forced              "/>
    <s v="HV Equipment Maintenance"/>
    <x v="0"/>
    <s v="Yes"/>
    <n v="0"/>
    <n v="0"/>
    <m/>
    <m/>
    <s v="Isolation Points:Open, isolate and earthWorkPlanned:  Investigate voltage issue with  VT B597 "/>
    <s v="No"/>
    <s v="Non-Critical"/>
    <n v="0"/>
  </r>
  <r>
    <n v="32296"/>
    <n v="125717"/>
    <s v="Aug 2014  "/>
    <x v="0"/>
    <x v="236"/>
    <d v="2014-08-20T19:20:00"/>
    <n v="407"/>
    <s v="E0243   "/>
    <s v="GO-CS 2 220 kV Transmission Circuit"/>
    <s v="Transmission"/>
    <s v="Forced              "/>
    <s v="Secondary Equipment Maintenance"/>
    <x v="0"/>
    <s v="No"/>
    <n v="0"/>
    <n v="0"/>
    <m/>
    <m/>
    <s v="Isolation Points:Isolate protection scheme AWorkPlanned:Investigate and repair intermittent failure of the &quot;A&quot; Protection Scheme on the GO-CS 2 220kV Transmission Line. This will affect the high speed &quot;Line Differential&quot; and &quot;CB Fail&quot; protection on the line. The &quot;B&quot; Protection Scheme will be in service but P&amp;C have advised that this will only provide &quot;Distance Protection&quot; on the line.   Investigate and repair intermittent failure of the &quot;A&quot; Protection Scheme on the GO-CS 2 220kV Transmission Line. This will affect the high speed &quot;Line Differential&quot; and &quot;CB Fail&quot; protection on the line. The &quot;B&quot; Protection Scheme will be in service but P&amp;C have advised that this will only provide &quot;Distance Protection&quot; on the line. "/>
    <s v="No"/>
    <s v="Critical"/>
    <n v="0"/>
  </r>
  <r>
    <n v="32287"/>
    <n v="125726"/>
    <s v="Aug 2014  "/>
    <x v="0"/>
    <x v="237"/>
    <d v="2014-08-21T19:10:00"/>
    <n v="568"/>
    <s v="E0002   "/>
    <s v="BW 110 kV B Bus"/>
    <s v="Bus"/>
    <s v="Forced              "/>
    <s v="HV Equipment Maintenance"/>
    <x v="0"/>
    <s v="Yes"/>
    <n v="0"/>
    <n v="0"/>
    <m/>
    <m/>
    <s v="Isolation Points:Open and isolateWorkPlanned:  Conditions as per PO 125658"/>
    <s v="No"/>
    <s v="Undefined"/>
    <n v="0"/>
  </r>
  <r>
    <n v="32148"/>
    <n v="125564"/>
    <s v="Sep 2014  "/>
    <x v="0"/>
    <x v="238"/>
    <d v="2014-10-01T00:00:00"/>
    <n v="43200"/>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Sep 2014  "/>
    <x v="0"/>
    <x v="238"/>
    <d v="2014-10-01T00:00:00"/>
    <n v="43200"/>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0699"/>
    <n v="124470"/>
    <s v="Sep 2014  "/>
    <x v="0"/>
    <x v="238"/>
    <d v="2014-10-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148"/>
    <n v="125564"/>
    <s v="Sep 2014  "/>
    <x v="0"/>
    <x v="238"/>
    <d v="2014-10-01T00:00:00"/>
    <n v="43200"/>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Sep 2014  "/>
    <x v="0"/>
    <x v="238"/>
    <d v="2014-10-01T00:00:00"/>
    <n v="43200"/>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353"/>
    <n v="125775"/>
    <s v="Sep 2014  "/>
    <x v="0"/>
    <x v="239"/>
    <d v="2014-09-02T11:38:00"/>
    <n v="1193"/>
    <s v="E0051   "/>
    <s v="CS 110 kV B Bus"/>
    <s v="Bus"/>
    <s v="Forced              "/>
    <s v="HV Equipment Maintenance"/>
    <x v="0"/>
    <s v="Yes"/>
    <n v="0"/>
    <n v="0"/>
    <m/>
    <m/>
    <s v="Isolation Points:Open, isolate and earthWorkPlanned:110kV CB F452 has a &quot;SF6 Low Gas Lock Out&quot; active. Need to use 110kV Bus Coupler B752 to de-energize F452. All 110kV circuits transferred to 110kV A Bus at Chapel St.  Transfer all 110kV circuits at Chapel St to the 110kV A Bus to isolate CB F452 which has a SF6 Gas Lock Out active. T6 will remain out of service after the return to service of 110kV B Bus."/>
    <s v="No"/>
    <s v="Undefined"/>
    <n v="0"/>
  </r>
  <r>
    <n v="32517"/>
    <n v="125795"/>
    <s v="Sep 2014  "/>
    <x v="0"/>
    <x v="240"/>
    <d v="2014-09-03T11:27:00"/>
    <n v="73"/>
    <s v="E0403   "/>
    <s v="SH-BU 1 220 kV Transmission Circuit"/>
    <s v="Transmission"/>
    <s v="Forced              "/>
    <s v="HV Equipment Maintenance"/>
    <x v="0"/>
    <s v="Yes"/>
    <n v="0"/>
    <n v="0"/>
    <m/>
    <m/>
    <s v="Isolation Points:Open, isolate and earthWorkPlanned:  Top up CT J196 at Sheffield. Isolate and Earth at Sheffield end only."/>
    <s v="No"/>
    <s v="Critical"/>
    <n v="0"/>
  </r>
  <r>
    <n v="32475"/>
    <n v="125842"/>
    <s v="Sep 2014  "/>
    <x v="0"/>
    <x v="241"/>
    <d v="2014-09-09T18:12:00"/>
    <n v="41"/>
    <s v="E0721   "/>
    <s v="QT-NT 110 kV Transmission Circuit"/>
    <s v="Transmission"/>
    <s v="Forced              "/>
    <s v="Secondary Equipment Maintenance"/>
    <x v="0"/>
    <s v="No"/>
    <n v="0"/>
    <n v="0"/>
    <m/>
    <m/>
    <s v="Isolation Points:Isolate protection scheme BWorkPlanned:  Reoccurring comms channel signal  failures, require a change  of the QT_B187_121A Clock source CH1 to ‘EXTERNAL and  align with equivalent NT device setting"/>
    <s v="No"/>
    <s v="Non-Critical"/>
    <n v="0"/>
  </r>
  <r>
    <n v="32427"/>
    <n v="125898"/>
    <s v="Sep 2014  "/>
    <x v="0"/>
    <x v="242"/>
    <d v="2014-09-25T16:22:00"/>
    <n v="9102"/>
    <s v="E1392   "/>
    <s v="BU 110 kV C1 Capacitor Circuit"/>
    <s v="Capacitor"/>
    <s v="Forced              "/>
    <s v="Secondary Equipment Maintenance"/>
    <x v="0"/>
    <s v="Yes"/>
    <n v="0"/>
    <n v="0"/>
    <m/>
    <m/>
    <s v="Isolation Points:Open onlyWorkPlanned:  Investigate cause of trip of Capacitor C1 at 0755 on 19/9/2014."/>
    <s v="No"/>
    <s v="Non-Critical"/>
    <n v="0"/>
  </r>
  <r>
    <n v="32429"/>
    <n v="125896"/>
    <s v="Sep 2014  "/>
    <x v="0"/>
    <x v="243"/>
    <d v="2014-09-19T15:19:00"/>
    <n v="391"/>
    <s v="E0738   "/>
    <s v="NH 11 kV F2 Feeder Circuit"/>
    <s v="Feeder"/>
    <s v="Forced              "/>
    <s v="HV Equipment Maintenance"/>
    <x v="2"/>
    <s v="Yes"/>
    <n v="0"/>
    <n v="0"/>
    <m/>
    <m/>
    <s v="Isolation Points:Open, isolate and earthWorkPlanned:  Distribution maintenance."/>
    <s v="No"/>
    <s v="Undefined"/>
    <n v="0"/>
  </r>
  <r>
    <n v="32416"/>
    <n v="125909"/>
    <s v="Sep 2014  "/>
    <x v="0"/>
    <x v="244"/>
    <d v="2014-09-23T13:35:00"/>
    <n v="1460"/>
    <s v="E1914   "/>
    <s v="TU-NN 1 110 kV Transmission Circuit"/>
    <s v="Transmission"/>
    <s v="Forced              "/>
    <s v="Secondary Equipment Maintenance"/>
    <x v="0"/>
    <s v="No"/>
    <n v="0"/>
    <n v="0"/>
    <m/>
    <m/>
    <s v="Isolation Points:Isolate protection scheme AWorkPlanned:Investigate and repair fault with the TU-NN 1 110kV transmission line &quot;A&quot; protection. The &quot;B&quot; protection scheme will be in service at all times.  Investigate and repair fault with the TU-NN 1 110kV transmission line &quot;A&quot; protection. The &quot;B&quot; protection scheme will be in service at all times."/>
    <s v="No"/>
    <s v="Critical"/>
    <n v="0"/>
  </r>
  <r>
    <n v="32414"/>
    <n v="125912"/>
    <s v="Sep 2014  "/>
    <x v="0"/>
    <x v="245"/>
    <d v="2014-09-23T14:50:00"/>
    <n v="37"/>
    <s v="E0858   "/>
    <s v="RB 44/22 kV T4 Transformer Circuit"/>
    <s v="Transformer"/>
    <s v="Forced              "/>
    <s v="HV Equipment Maintenance"/>
    <x v="0"/>
    <s v="Yes"/>
    <n v="0"/>
    <n v="0"/>
    <m/>
    <m/>
    <s v="Isolation Points:Open and isolateWorkPlanned:Outage requested by asset officer Alan Brown   Top up sF6 44 kV CB D452"/>
    <s v="No"/>
    <s v="Non-Critical"/>
    <n v="0"/>
  </r>
  <r>
    <n v="32418"/>
    <n v="125907"/>
    <s v="Sep 2014  "/>
    <x v="0"/>
    <x v="246"/>
    <d v="2014-10-01T00:00:00"/>
    <n v="9049"/>
    <s v="E0779   "/>
    <s v="PL 22 kV B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Sep 2014  "/>
    <x v="0"/>
    <x v="246"/>
    <d v="2014-10-01T00:00:00"/>
    <n v="9049"/>
    <s v="E0780   "/>
    <s v="PL 22 kV C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Sep 2014  "/>
    <x v="0"/>
    <x v="246"/>
    <d v="2014-10-01T00:00:00"/>
    <n v="9049"/>
    <s v="E1518   "/>
    <s v="PL 22 kV J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Sep 2014  "/>
    <x v="0"/>
    <x v="246"/>
    <d v="2014-10-01T00:00:00"/>
    <n v="9049"/>
    <s v="E1517   "/>
    <s v="PL 22 kV H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Sep 2014  "/>
    <x v="0"/>
    <x v="246"/>
    <d v="2014-10-01T00:00:00"/>
    <n v="9049"/>
    <s v="E1513   "/>
    <s v="PL 22 kV E2 Feeder Circuit (Future)"/>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06"/>
    <n v="125927"/>
    <s v="Sep 2014  "/>
    <x v="0"/>
    <x v="247"/>
    <d v="2014-09-30T12:47:00"/>
    <n v="214"/>
    <s v="E0747   "/>
    <s v="NH 11 kV S2 Feeder Circuit"/>
    <s v="Feeder"/>
    <s v="Forced              "/>
    <s v="HV Equipment Maintenance"/>
    <x v="2"/>
    <s v="Yes"/>
    <n v="0"/>
    <n v="0"/>
    <m/>
    <m/>
    <s v="Isolation Points:Open, isolate and earthWorkPlanned:  Repair Hot Joint P14 Pid 163359 Montagu St Newtown"/>
    <s v="No"/>
    <s v="Undefined"/>
    <n v="0"/>
  </r>
  <r>
    <n v="32402"/>
    <n v="125931"/>
    <s v="Sep 2014  "/>
    <x v="0"/>
    <x v="248"/>
    <d v="2014-09-30T15:35:00"/>
    <n v="290"/>
    <s v="E0648   "/>
    <s v="ST 110/22 kV T2 Transformer Circuit"/>
    <s v="Transformer"/>
    <s v="Forced              "/>
    <s v="HV Equipment Maintenance"/>
    <x v="0"/>
    <s v="Yes"/>
    <n v="0"/>
    <n v="0"/>
    <m/>
    <m/>
    <s v="Isolation Points:Open and isolateWorkPlanned:Forced replacement B599 relay  Replace Transformer T2 B599 relay and test trips"/>
    <s v="No"/>
    <s v="Non-Critical"/>
    <n v="0"/>
  </r>
  <r>
    <n v="30699"/>
    <n v="124470"/>
    <s v="Oct 2014  "/>
    <x v="0"/>
    <x v="249"/>
    <d v="2014-1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418"/>
    <n v="125907"/>
    <s v="Oct 2014  "/>
    <x v="0"/>
    <x v="249"/>
    <d v="2014-11-01T00:00:00"/>
    <n v="44640"/>
    <s v="E1517   "/>
    <s v="PL 22 kV H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148"/>
    <n v="125564"/>
    <s v="Oct 2014  "/>
    <x v="0"/>
    <x v="249"/>
    <d v="2014-11-01T00:00:00"/>
    <n v="44640"/>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2418"/>
    <n v="125907"/>
    <s v="Oct 2014  "/>
    <x v="0"/>
    <x v="249"/>
    <d v="2014-11-01T00:00:00"/>
    <n v="44640"/>
    <s v="E0779   "/>
    <s v="PL 22 kV B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Oct 2014  "/>
    <x v="0"/>
    <x v="249"/>
    <d v="2014-11-01T00:00:00"/>
    <n v="44640"/>
    <s v="E0780   "/>
    <s v="PL 22 kV C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Oct 2014  "/>
    <x v="0"/>
    <x v="249"/>
    <d v="2014-11-01T00:00:00"/>
    <n v="44640"/>
    <s v="E1518   "/>
    <s v="PL 22 kV J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148"/>
    <n v="125564"/>
    <s v="Oct 2014  "/>
    <x v="0"/>
    <x v="249"/>
    <d v="2014-11-01T00:00:00"/>
    <n v="44640"/>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Oct 2014  "/>
    <x v="0"/>
    <x v="249"/>
    <d v="2014-11-01T00:00:00"/>
    <n v="44640"/>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418"/>
    <n v="125907"/>
    <s v="Oct 2014  "/>
    <x v="0"/>
    <x v="249"/>
    <d v="2014-11-01T00:00:00"/>
    <n v="44640"/>
    <s v="E1513   "/>
    <s v="PL 22 kV E2 Feeder Circuit (Future)"/>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148"/>
    <n v="125564"/>
    <s v="Oct 2014  "/>
    <x v="0"/>
    <x v="249"/>
    <d v="2014-11-01T00:00:00"/>
    <n v="44640"/>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610"/>
    <n v="125966"/>
    <s v="Oct 2014  "/>
    <x v="0"/>
    <x v="250"/>
    <d v="2014-10-03T18:00:00"/>
    <n v="3005"/>
    <s v="E1851   "/>
    <s v="KI 110/33 kV T3 Transformer Circuit"/>
    <s v="Transformer"/>
    <s v="Forced              "/>
    <s v="HV Equipment Maintenance"/>
    <x v="0"/>
    <s v="No"/>
    <n v="0"/>
    <n v="0"/>
    <m/>
    <m/>
    <s v="Isolation Points:Open, isolate and earthWorkPlanned:  T3 tripped on unit protection. Transformer is to remain OOS and isolated for testing.33kV C Bus has been requested out of service for safe approach "/>
    <s v="No"/>
    <s v="Non-Critical"/>
    <n v="0"/>
  </r>
  <r>
    <n v="32600"/>
    <n v="125979"/>
    <s v="Oct 2014  "/>
    <x v="0"/>
    <x v="251"/>
    <d v="2014-10-10T08:01:00"/>
    <n v="9585"/>
    <s v="E1857   "/>
    <s v="KI 33 kV B8 Bus Coupler"/>
    <s v="Bus Coupler"/>
    <s v="Forced              "/>
    <s v="HV Equipment Maintenance"/>
    <x v="0"/>
    <s v="Yes"/>
    <n v="0"/>
    <n v="0"/>
    <m/>
    <m/>
    <s v="Isolation Points:Open and isolateWorkPlanned:  33kV CB from D552 is unusable. If T3 trips over the weekend we will need to get P&amp;C and an operator to site to return T4 to service."/>
    <s v="No"/>
    <s v="Not in WASP"/>
    <n v="0"/>
  </r>
  <r>
    <n v="32600"/>
    <n v="125979"/>
    <s v="Oct 2014  "/>
    <x v="0"/>
    <x v="251"/>
    <d v="2014-10-10T08:01:00"/>
    <n v="9585"/>
    <s v="E1856   "/>
    <s v="KI 33 kV D Bus"/>
    <s v="Bus"/>
    <s v="Forced              "/>
    <s v="HV Equipment Maintenance"/>
    <x v="0"/>
    <s v="Yes"/>
    <n v="0"/>
    <n v="0"/>
    <m/>
    <m/>
    <s v="Isolation Points:Open and isolateWorkPlanned:  33kV CB from D552 is unusable. If T3 trips over the weekend we will need to get P&amp;C and an operator to site to return T4 to service."/>
    <s v="No"/>
    <s v="Not in WASP"/>
    <n v="0"/>
  </r>
  <r>
    <n v="32597"/>
    <n v="125982"/>
    <s v="Oct 2014  "/>
    <x v="0"/>
    <x v="252"/>
    <d v="2014-10-07T16:06:00"/>
    <n v="282"/>
    <s v="E0209   "/>
    <s v="RI 110 kV C2 Capacitor Circuit"/>
    <s v="Capacitor"/>
    <s v="Forced              "/>
    <s v="HV Equipment Maintenance"/>
    <x v="0"/>
    <s v="Yes"/>
    <n v="0"/>
    <n v="0"/>
    <m/>
    <m/>
    <s v="Isolation Points:Open, isolate and earthWorkPlanned:  Replace blown can on C4"/>
    <s v="No"/>
    <s v="Non-Critical"/>
    <n v="0"/>
  </r>
  <r>
    <n v="32597"/>
    <n v="125982"/>
    <s v="Oct 2014  "/>
    <x v="0"/>
    <x v="252"/>
    <d v="2014-10-07T16:06:00"/>
    <n v="282"/>
    <s v="E1756   "/>
    <s v="RI 110 kV C4 Capacitor Circuit"/>
    <s v="Capacitor"/>
    <s v="Forced              "/>
    <s v="HV Equipment Maintenance"/>
    <x v="0"/>
    <s v="Yes"/>
    <n v="0"/>
    <n v="0"/>
    <m/>
    <m/>
    <s v="Isolation Points:Open, isolate and earthWorkPlanned:  Replace blown can on C4"/>
    <s v="No"/>
    <s v="Non-Critical"/>
    <n v="0"/>
  </r>
  <r>
    <n v="32589"/>
    <n v="125991"/>
    <s v="Oct 2014  "/>
    <x v="0"/>
    <x v="253"/>
    <d v="2014-10-09T18:18:00"/>
    <n v="276"/>
    <s v="E1852   "/>
    <s v="KI 110/33 kV T4 Transformer Circuit"/>
    <s v="Transformer"/>
    <s v="Forced              "/>
    <s v="Secondary Equipment Maintenance"/>
    <x v="0"/>
    <s v="Yes"/>
    <n v="0"/>
    <n v="0"/>
    <m/>
    <m/>
    <s v="Isolation Points:Open, isolate and withdraw breakerWorkPlanned:  Investigate issues associated with non availability of HMI or NOC's control of T4 low voltage breaker D552."/>
    <s v="No"/>
    <s v="Non-Critical"/>
    <n v="0"/>
  </r>
  <r>
    <n v="32578"/>
    <n v="126002"/>
    <s v="Oct 2014  "/>
    <x v="0"/>
    <x v="254"/>
    <d v="2014-10-13T16:55:00"/>
    <n v="1672"/>
    <s v="E0209   "/>
    <s v="RI 110 kV C2 Capacitor Circuit"/>
    <s v="Capacitor"/>
    <s v="Forced              "/>
    <s v="HV Equipment Maintenance"/>
    <x v="0"/>
    <s v="Yes"/>
    <n v="0"/>
    <n v="0"/>
    <m/>
    <m/>
    <s v="Isolation Points:Open, isolate and earthWorkPlanned:  C4 to be isolated and earthed to investigate/repair blown can"/>
    <s v="No"/>
    <s v="Non-Critical"/>
    <n v="0"/>
  </r>
  <r>
    <n v="32578"/>
    <n v="126002"/>
    <s v="Oct 2014  "/>
    <x v="0"/>
    <x v="254"/>
    <d v="2014-10-13T16:55:00"/>
    <n v="1672"/>
    <s v="E1756   "/>
    <s v="RI 110 kV C4 Capacitor Circuit"/>
    <s v="Capacitor"/>
    <s v="Forced              "/>
    <s v="HV Equipment Maintenance"/>
    <x v="0"/>
    <s v="Yes"/>
    <n v="0"/>
    <n v="0"/>
    <m/>
    <m/>
    <s v="Isolation Points:Open, isolate and earthWorkPlanned:  C4 to be isolated and earthed to investigate/repair blown can"/>
    <s v="No"/>
    <s v="Non-Critical"/>
    <n v="0"/>
  </r>
  <r>
    <n v="32659"/>
    <n v="124995"/>
    <s v="Oct 2014  "/>
    <x v="0"/>
    <x v="255"/>
    <d v="2014-10-17T17:00:00"/>
    <n v="593"/>
    <s v="E0211   "/>
    <s v="RI 110/11 kV T2 Transformer Circuit"/>
    <s v="Transformer"/>
    <s v="Forced              "/>
    <s v="HV Equipment Maintenance"/>
    <x v="0"/>
    <s v="No"/>
    <n v="0"/>
    <n v="0"/>
    <m/>
    <m/>
    <s v="marked in service as no outages evident in NOCS   Isolation Points:Isolate L V AC circuit as requiredWorkPlanned:  Exchange of NEM Check Meters"/>
    <s v="No"/>
    <s v="Non-Critical"/>
    <n v="0"/>
  </r>
  <r>
    <n v="32659"/>
    <n v="124995"/>
    <s v="Oct 2014  "/>
    <x v="0"/>
    <x v="255"/>
    <d v="2014-10-17T17:00:00"/>
    <n v="593"/>
    <s v="E0212   "/>
    <s v="RI 110/11 kV T3 Transformer Circuit"/>
    <s v="Transformer"/>
    <s v="Forced              "/>
    <s v="HV Equipment Maintenance"/>
    <x v="0"/>
    <s v="No"/>
    <n v="0"/>
    <n v="0"/>
    <m/>
    <m/>
    <s v="marked in service as no outages evident in NOCS   Isolation Points:Isolate L V AC circuit as requiredWorkPlanned:  Exchange of NEM Check Meters"/>
    <s v="No"/>
    <s v="Non-Critical"/>
    <n v="0"/>
  </r>
  <r>
    <n v="32659"/>
    <n v="124995"/>
    <s v="Oct 2014  "/>
    <x v="0"/>
    <x v="255"/>
    <d v="2014-10-17T17:00:00"/>
    <n v="593"/>
    <s v="E0210   "/>
    <s v="RI 110/11 kV T1 Transformer Circuit"/>
    <s v="Transformer"/>
    <s v="Forced              "/>
    <s v="HV Equipment Maintenance"/>
    <x v="0"/>
    <s v="No"/>
    <n v="0"/>
    <n v="0"/>
    <m/>
    <m/>
    <s v="marked in service as no outages evident in NOCS   Isolation Points:Isolate L V AC circuit as requiredWorkPlanned:  Exchange of NEM Check Meters"/>
    <s v="No"/>
    <s v="Non-Critical"/>
    <n v="0"/>
  </r>
  <r>
    <n v="32659"/>
    <n v="124995"/>
    <s v="Oct 2014  "/>
    <x v="0"/>
    <x v="255"/>
    <d v="2014-10-17T17:00:00"/>
    <n v="593"/>
    <s v="E1468   "/>
    <s v="RI 110/33 kV T6 Transformer Circuit"/>
    <s v="Transformer"/>
    <s v="Forced              "/>
    <s v="HV Equipment Maintenance"/>
    <x v="0"/>
    <s v="No"/>
    <n v="0"/>
    <n v="0"/>
    <m/>
    <m/>
    <s v="marked in service as no outages evident in NOCS   Isolation Points:Isolate L V AC circuit as requiredWorkPlanned:  Exchange of NEM Check Meters"/>
    <s v="No"/>
    <s v="Non-Critical"/>
    <n v="0"/>
  </r>
  <r>
    <n v="32659"/>
    <n v="124995"/>
    <s v="Oct 2014  "/>
    <x v="0"/>
    <x v="255"/>
    <d v="2014-10-17T17:00:00"/>
    <n v="593"/>
    <s v="E1488   "/>
    <s v="RI 110/33 kV T4 Transformer Circuit"/>
    <s v="Transformer"/>
    <s v="Forced              "/>
    <s v="HV Equipment Maintenance"/>
    <x v="0"/>
    <s v="No"/>
    <n v="0"/>
    <n v="0"/>
    <m/>
    <m/>
    <s v="marked in service as no outages evident in NOCS   Isolation Points:Isolate L V AC circuit as requiredWorkPlanned:  Exchange of NEM Check Meters"/>
    <s v="No"/>
    <s v="Non-Critical"/>
    <n v="0"/>
  </r>
  <r>
    <n v="32659"/>
    <n v="124995"/>
    <s v="Oct 2014  "/>
    <x v="0"/>
    <x v="255"/>
    <d v="2014-10-17T17:00:00"/>
    <n v="593"/>
    <s v="E1489   "/>
    <s v="RI 110/33 kV T5 Transformer Circuit"/>
    <s v="Transformer"/>
    <s v="Forced              "/>
    <s v="HV Equipment Maintenance"/>
    <x v="0"/>
    <s v="No"/>
    <n v="0"/>
    <n v="0"/>
    <m/>
    <m/>
    <s v="marked in service as no outages evident in NOCS   Isolation Points:Isolate L V AC circuit as requiredWorkPlanned:  Exchange of NEM Check Meters"/>
    <s v="No"/>
    <s v="Non-Critical"/>
    <n v="0"/>
  </r>
  <r>
    <n v="32739"/>
    <n v="126034"/>
    <s v="Oct 2014  "/>
    <x v="0"/>
    <x v="256"/>
    <d v="2014-10-23T03:06:00"/>
    <n v="310"/>
    <s v="E0028   "/>
    <s v="GO-CS 1 220 kV Transmission Circuit"/>
    <s v="Transmission"/>
    <s v="Forced              "/>
    <s v="HV Equipment Maintenance"/>
    <x v="0"/>
    <s v="No"/>
    <n v="0"/>
    <n v="0"/>
    <m/>
    <m/>
    <s v="actually 'in service' as outage is for voltage management      Isolation Points:Open onlyWorkPlanned:  GO-CS 1 Out Of Service for Southern Voltage Management"/>
    <s v="No"/>
    <s v="Critical"/>
    <n v="0"/>
  </r>
  <r>
    <n v="32726"/>
    <n v="126048"/>
    <s v="Oct 2014  "/>
    <x v="0"/>
    <x v="257"/>
    <d v="2014-10-24T17:06:00"/>
    <n v="294"/>
    <s v="E1066   "/>
    <s v="QU 22 kV B2 Feeder Circuit"/>
    <s v="Feeder"/>
    <s v="Forced              "/>
    <s v="HV Equipment Maintenance"/>
    <x v="0"/>
    <s v="No"/>
    <n v="0"/>
    <n v="0"/>
    <m/>
    <m/>
    <s v="Isolation Points:Open and isolateWorkPlanned:Mines on Care and Mtce at the moment.  Isolate Que River distribution line for repairs at Que River Mine."/>
    <s v="No"/>
    <s v="Undefined"/>
    <n v="0"/>
  </r>
  <r>
    <n v="32768"/>
    <n v="2033"/>
    <s v="Oct 2014  "/>
    <x v="3"/>
    <x v="258"/>
    <d v="2014-10-27T02:38:08"/>
    <n v="0"/>
    <s v="E0720   "/>
    <s v="FA-RB-QT 110 kV Transmission Circuit"/>
    <s v="Transmission"/>
    <s v="Fault               "/>
    <s v="Adverse Weather"/>
    <x v="0"/>
    <s v="Yes"/>
    <n v="34"/>
    <n v="1.8100000000000002E-2"/>
    <b v="0"/>
    <b v="0"/>
    <s v="IR1656 FA-RB-QT 110 kV transmission circuit tripped and reclosed with lightning in the vicinity with loss of supply at Queenstown due under frequency protection operation._x000a_"/>
    <s v="No"/>
    <s v="Non-Critical"/>
    <n v="15"/>
  </r>
  <r>
    <n v="32148"/>
    <n v="125564"/>
    <s v="Nov 2014  "/>
    <x v="0"/>
    <x v="259"/>
    <d v="2014-12-01T00:00:00"/>
    <n v="43200"/>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0699"/>
    <n v="124470"/>
    <s v="Nov 2014  "/>
    <x v="0"/>
    <x v="259"/>
    <d v="2014-12-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418"/>
    <n v="125907"/>
    <s v="Nov 2014  "/>
    <x v="0"/>
    <x v="259"/>
    <d v="2014-11-03T16:00:00"/>
    <n v="3840"/>
    <s v="E1517   "/>
    <s v="PL 22 kV H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148"/>
    <n v="125564"/>
    <s v="Nov 2014  "/>
    <x v="0"/>
    <x v="259"/>
    <d v="2014-12-01T00:00:00"/>
    <n v="43200"/>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Nov 2014  "/>
    <x v="0"/>
    <x v="259"/>
    <d v="2014-12-01T00:00:00"/>
    <n v="43200"/>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418"/>
    <n v="125907"/>
    <s v="Nov 2014  "/>
    <x v="0"/>
    <x v="259"/>
    <d v="2014-11-03T16:00:00"/>
    <n v="3840"/>
    <s v="E0779   "/>
    <s v="PL 22 kV B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Nov 2014  "/>
    <x v="0"/>
    <x v="259"/>
    <d v="2014-11-03T16:00:00"/>
    <n v="3840"/>
    <s v="E0780   "/>
    <s v="PL 22 kV C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418"/>
    <n v="125907"/>
    <s v="Nov 2014  "/>
    <x v="0"/>
    <x v="259"/>
    <d v="2014-11-03T16:00:00"/>
    <n v="3840"/>
    <s v="E1518   "/>
    <s v="PL 22 kV J2 Feeder Circuit"/>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148"/>
    <n v="125564"/>
    <s v="Nov 2014  "/>
    <x v="0"/>
    <x v="259"/>
    <d v="2014-12-01T00:00:00"/>
    <n v="43200"/>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418"/>
    <n v="125907"/>
    <s v="Nov 2014  "/>
    <x v="0"/>
    <x v="259"/>
    <d v="2014-11-03T16:00:00"/>
    <n v="3840"/>
    <s v="E1513   "/>
    <s v="PL 22 kV E2 Feeder Circuit (Future)"/>
    <s v="Feeder"/>
    <s v="Forced              "/>
    <s v="HV Equipment Maintenance"/>
    <x v="0"/>
    <s v="No"/>
    <n v="0"/>
    <n v="0"/>
    <m/>
    <m/>
    <s v="Isolation Points:Nil primary isolationWorkPlanned:  Wiring Rectification Works on the IRIG-B Wiring associated with all distribution feeders.Distribution Feeder Relays will lose GPS Clock Signal (in turn) from IRIG-B during rectification works. Late notice due oversight"/>
    <s v="No"/>
    <s v="Undefined"/>
    <n v="0"/>
  </r>
  <r>
    <n v="32667"/>
    <n v="126120"/>
    <s v="Nov 2014  "/>
    <x v="0"/>
    <x v="260"/>
    <d v="2014-11-05T14:41:00"/>
    <n v="381"/>
    <s v="E0028   "/>
    <s v="GO-CS 1 220 kV Transmission Circuit"/>
    <s v="Transmission"/>
    <s v="Forced              "/>
    <s v="HV Equipment Maintenance"/>
    <x v="0"/>
    <s v="Yes"/>
    <n v="0"/>
    <n v="0"/>
    <m/>
    <m/>
    <s v="Isolation Points:Open, isolate and earthWorkPlanned:Repair damaged palm on dropper to CT A196.  Repair damaged palm on dropper to CT A196."/>
    <s v="No"/>
    <s v="Critical"/>
    <n v="0"/>
  </r>
  <r>
    <n v="32925"/>
    <n v="126146"/>
    <s v="Nov 2014  "/>
    <x v="0"/>
    <x v="261"/>
    <d v="2014-11-13T15:04:00"/>
    <n v="150"/>
    <s v="E0611   "/>
    <s v="GO 220 kV A7 Bus Coupler Circuit"/>
    <s v="Bus Coupler"/>
    <s v="Forced              "/>
    <s v="HV Equipment Maintenance"/>
    <x v="0"/>
    <s v="No"/>
    <n v="0"/>
    <n v="0"/>
    <m/>
    <m/>
    <s v="marked in service due to fault duplicate  Isolation Points:Open onlyWorkPlanned:  Investigate trip of Gordon 220kV &quot;C&quot; bus, return equipment to service."/>
    <s v="No"/>
    <s v="Undefined"/>
    <n v="0"/>
  </r>
  <r>
    <n v="32925"/>
    <n v="126146"/>
    <s v="Nov 2014  "/>
    <x v="0"/>
    <x v="261"/>
    <d v="2014-11-13T15:04:00"/>
    <n v="150"/>
    <s v="E0614   "/>
    <s v="GO 220 kV C Bus"/>
    <s v="Bus"/>
    <s v="Forced              "/>
    <s v="HV Equipment Maintenance"/>
    <x v="0"/>
    <s v="No"/>
    <n v="0"/>
    <n v="0"/>
    <m/>
    <m/>
    <s v="marked in service due to fault duplicate  Isolation Points:Open onlyWorkPlanned:  Investigate trip of Gordon 220kV &quot;C&quot; bus, return equipment to service."/>
    <s v="No"/>
    <s v="Undefined"/>
    <n v="0"/>
  </r>
  <r>
    <n v="32925"/>
    <n v="126146"/>
    <s v="Nov 2014  "/>
    <x v="0"/>
    <x v="261"/>
    <d v="2014-11-13T15:04:00"/>
    <n v="150"/>
    <s v="E0615   "/>
    <s v="GO 220 kV C7 Bus Coupler Circuit"/>
    <s v="Bus Coupler"/>
    <s v="Forced              "/>
    <s v="HV Equipment Maintenance"/>
    <x v="0"/>
    <s v="No"/>
    <n v="0"/>
    <n v="0"/>
    <m/>
    <m/>
    <s v="marked in service due to fault duplicate  Isolation Points:Open onlyWorkPlanned:  Investigate trip of Gordon 220kV &quot;C&quot; bus, return equipment to service."/>
    <s v="No"/>
    <s v="Undefined"/>
    <n v="0"/>
  </r>
  <r>
    <n v="32918"/>
    <n v="126175"/>
    <s v="Nov 2014  "/>
    <x v="0"/>
    <x v="262"/>
    <d v="2014-11-25T18:02:00"/>
    <n v="2066"/>
    <s v="E0202   "/>
    <s v="SO 22 kV F2 Feeder Circuit"/>
    <s v="Feeder"/>
    <s v="Forced              "/>
    <s v="HV Equipment Maintenance"/>
    <x v="0"/>
    <s v="No"/>
    <n v="0"/>
    <n v="0"/>
    <m/>
    <m/>
    <s v="marked in service due to duplicate    Isolation Points:Open, isolate and earthWorkPlanned:  Investigate and repair fault on feeder 41516 F252."/>
    <s v="No"/>
    <s v="Undefined"/>
    <n v="0"/>
  </r>
  <r>
    <n v="32881"/>
    <n v="126214"/>
    <s v="Nov 2014  "/>
    <x v="0"/>
    <x v="263"/>
    <d v="2014-11-28T14:13:00"/>
    <n v="160"/>
    <s v="E0864   "/>
    <s v="RB 44 kV C2 Feeder Circuit"/>
    <s v="Feeder"/>
    <s v="Forced              "/>
    <s v="HV Equipment Maintenance"/>
    <x v="0"/>
    <s v="No"/>
    <n v="0"/>
    <n v="0"/>
    <m/>
    <m/>
    <s v="Isolation Points:Open and isolateWorkPlanned:  Replenish Gas on C252"/>
    <s v="No"/>
    <s v="Undefined"/>
    <n v="0"/>
  </r>
  <r>
    <n v="32148"/>
    <n v="125564"/>
    <s v="Dec 2014  "/>
    <x v="0"/>
    <x v="264"/>
    <d v="2015-01-01T00:00:00"/>
    <n v="44640"/>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0699"/>
    <n v="124470"/>
    <s v="Dec 2014  "/>
    <x v="0"/>
    <x v="264"/>
    <d v="2015-0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148"/>
    <n v="125564"/>
    <s v="Dec 2014  "/>
    <x v="0"/>
    <x v="264"/>
    <d v="2015-01-01T00:00:00"/>
    <n v="44640"/>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Dec 2014  "/>
    <x v="0"/>
    <x v="264"/>
    <d v="2015-01-01T00:00:00"/>
    <n v="44640"/>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Dec 2014  "/>
    <x v="0"/>
    <x v="264"/>
    <d v="2015-01-01T00:00:00"/>
    <n v="44640"/>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873"/>
    <n v="126223"/>
    <s v="Dec 2014  "/>
    <x v="0"/>
    <x v="265"/>
    <d v="2014-12-03T16:00:00"/>
    <n v="1976"/>
    <s v="E1776   "/>
    <s v="WA 220 kV M1  Circuit Breaker"/>
    <s v="Circuit Breaker"/>
    <s v="Forced              "/>
    <s v="HV Equipment Maintenance"/>
    <x v="5"/>
    <s v="Yes"/>
    <n v="0"/>
    <n v="0"/>
    <m/>
    <m/>
    <s v="Isolation Points:Open, isolate and earthWorkPlanned:Transline maintenancePlease refer to PROMS 126166 - AEMO requested breakers and bus B on a PROMS entryPM CB G152 maintenanceOperational staff required  Transline maintenancePlease refer to PROMS 126166 - AEMO requested breakers and bus B on a PROMS entryPM CB G152 maintenanceOperational staff required"/>
    <s v="No"/>
    <s v="Not in WASP"/>
    <n v="0"/>
  </r>
  <r>
    <n v="32873"/>
    <n v="126223"/>
    <s v="Dec 2014  "/>
    <x v="0"/>
    <x v="265"/>
    <d v="2014-12-03T16:00:00"/>
    <n v="1976"/>
    <s v="E1777   "/>
    <s v="WA 220 kV N1  Circuit Breaker"/>
    <s v="Circuit Breaker"/>
    <s v="Forced              "/>
    <s v="HV Equipment Maintenance"/>
    <x v="5"/>
    <s v="Yes"/>
    <n v="0"/>
    <n v="0"/>
    <m/>
    <m/>
    <s v="Isolation Points:Open, isolate and earthWorkPlanned:Transline maintenancePlease refer to PROMS 126166 - AEMO requested breakers and bus B on a PROMS entryPM CB G152 maintenanceOperational staff required  Transline maintenancePlease refer to PROMS 126166 - AEMO requested breakers and bus B on a PROMS entryPM CB G152 maintenanceOperational staff required"/>
    <s v="No"/>
    <s v="Not in WASP"/>
    <n v="0"/>
  </r>
  <r>
    <n v="32865"/>
    <n v="126233"/>
    <s v="Dec 2014  "/>
    <x v="0"/>
    <x v="266"/>
    <d v="2014-12-04T17:05:00"/>
    <n v="600"/>
    <s v="E1776   "/>
    <s v="WA 220 kV M1  Circuit Breaker"/>
    <s v="Circuit Breaker"/>
    <s v="Forced              "/>
    <s v="HV Equipment Maintenance"/>
    <x v="0"/>
    <s v="Yes"/>
    <n v="0"/>
    <n v="0"/>
    <m/>
    <m/>
    <s v="Isolation Points:Open, isolate and earthWorkPlanned:Transline maintenance  Transline maintenance"/>
    <s v="No"/>
    <s v="Not in WASP"/>
    <n v="0"/>
  </r>
  <r>
    <n v="32865"/>
    <n v="126233"/>
    <s v="Dec 2014  "/>
    <x v="0"/>
    <x v="266"/>
    <d v="2014-12-04T17:05:00"/>
    <n v="600"/>
    <s v="E1777   "/>
    <s v="WA 220 kV N1  Circuit Breaker"/>
    <s v="Circuit Breaker"/>
    <s v="Forced              "/>
    <s v="HV Equipment Maintenance"/>
    <x v="0"/>
    <s v="Yes"/>
    <n v="0"/>
    <n v="0"/>
    <m/>
    <m/>
    <s v="Isolation Points:Open, isolate and earthWorkPlanned:Transline maintenance  Transline maintenance"/>
    <s v="No"/>
    <s v="Not in WASP"/>
    <n v="0"/>
  </r>
  <r>
    <n v="32865"/>
    <n v="126233"/>
    <s v="Dec 2014  "/>
    <x v="0"/>
    <x v="266"/>
    <d v="2014-12-04T17:05:00"/>
    <n v="600"/>
    <s v="E1723   "/>
    <s v="LI-WA-PM 1 220 kV Transmission Circuit"/>
    <s v="Transmission"/>
    <s v="Forced              "/>
    <s v="HV Equipment Maintenance"/>
    <x v="0"/>
    <s v="Yes"/>
    <n v="0"/>
    <n v="0"/>
    <m/>
    <m/>
    <s v="Isolation Points:Open, isolate and earthWorkPlanned:Transline maintenance  Transline maintenance"/>
    <s v="No"/>
    <s v="Critical"/>
    <n v="0"/>
  </r>
  <r>
    <n v="32969"/>
    <n v="126264"/>
    <s v="Dec 2014  "/>
    <x v="0"/>
    <x v="267"/>
    <d v="2014-12-08T19:26:00"/>
    <n v="207"/>
    <s v="E1072   "/>
    <s v="LF-RI 2 110 kV Transmission Circuit"/>
    <s v="Transmission"/>
    <s v="Forced              "/>
    <s v="HV Equipment Maintenance"/>
    <x v="0"/>
    <s v="Yes"/>
    <n v="0"/>
    <n v="0"/>
    <m/>
    <m/>
    <s v="Isolation Points:Open, isolate and earthWorkPlanned:  Transmission circuit required out service for urgent repairs.Contact Officer: Pat Carroll 0407 442 755"/>
    <s v="No"/>
    <s v="Non-Critical"/>
    <n v="0"/>
  </r>
  <r>
    <n v="32961"/>
    <n v="126274"/>
    <s v="Dec 2014  "/>
    <x v="0"/>
    <x v="268"/>
    <d v="2014-12-11T16:00:00"/>
    <n v="1860"/>
    <s v="E0202   "/>
    <s v="SO 22 kV F2 Feeder Circuit"/>
    <s v="Feeder"/>
    <s v="Forced              "/>
    <s v="HV Equipment Maintenance"/>
    <x v="0"/>
    <s v="No"/>
    <n v="0"/>
    <n v="0"/>
    <m/>
    <m/>
    <s v="Isolation Points:Open, isolate and withdraw breakerWorkPlanned:  Replace and repair 22 kV Feeder CB F252"/>
    <s v="No"/>
    <s v="Undefined"/>
    <n v="0"/>
  </r>
  <r>
    <n v="33018"/>
    <n v="126325"/>
    <s v="Dec 2014  "/>
    <x v="0"/>
    <x v="269"/>
    <d v="2014-12-23T15:16:00"/>
    <n v="273"/>
    <s v="E0322   "/>
    <s v="BY 6.6 kV D3 Feeder Circuit"/>
    <s v="Feeder"/>
    <s v="Forced              "/>
    <s v="HV Equipment Maintenance"/>
    <x v="6"/>
    <s v="No"/>
    <n v="0"/>
    <n v="0"/>
    <m/>
    <m/>
    <s v="mareked in service due to dupilcate   Isolation Points:Open, isolate and earthWorkPlanned:  Boyer 6.6kV D352 feeder 3 isolated and earthed at the request of Norske Skog. Company contact Tom Nieuburg 0447 413548.In conjunction with PROMS 126126. "/>
    <s v="No"/>
    <s v="Undefined"/>
    <n v="0"/>
  </r>
  <r>
    <n v="33017"/>
    <n v="126326"/>
    <s v="Dec 2014  "/>
    <x v="0"/>
    <x v="270"/>
    <d v="2014-12-30T15:12:00"/>
    <n v="235"/>
    <s v="E0317   "/>
    <s v="BY 6.6 kV A3 Feeder Circuit"/>
    <s v="Feeder"/>
    <s v="Forced              "/>
    <s v="HV Equipment Maintenance"/>
    <x v="0"/>
    <s v="Yes"/>
    <n v="0"/>
    <n v="0"/>
    <m/>
    <m/>
    <s v="Isolation Points:Open, isolate and earthWorkPlanned: "/>
    <s v="No"/>
    <s v="Undefined"/>
    <n v="0"/>
  </r>
  <r>
    <n v="32148"/>
    <n v="125564"/>
    <s v="Jan 2015  "/>
    <x v="0"/>
    <x v="271"/>
    <d v="2015-01-20T09:09:00"/>
    <n v="27909"/>
    <s v="E0164   "/>
    <s v="TA-TU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Jan 2015  "/>
    <x v="0"/>
    <x v="271"/>
    <d v="2015-01-20T09:09:00"/>
    <n v="27909"/>
    <s v="E1914   "/>
    <s v="TU-NN 1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2148"/>
    <n v="125564"/>
    <s v="Jan 2015  "/>
    <x v="0"/>
    <x v="271"/>
    <d v="2015-01-20T09:09:00"/>
    <n v="27909"/>
    <s v="E1913   "/>
    <s v="TU-MB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Non-Critical"/>
    <n v="0"/>
  </r>
  <r>
    <n v="30699"/>
    <n v="124470"/>
    <s v="Jan 2015  "/>
    <x v="0"/>
    <x v="271"/>
    <d v="2015-02-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2148"/>
    <n v="125564"/>
    <s v="Jan 2015  "/>
    <x v="0"/>
    <x v="271"/>
    <d v="2015-01-20T09:09:00"/>
    <n v="27909"/>
    <s v="E0139   "/>
    <s v="TA-NN 2 110 kV Transmission Circuit"/>
    <s v="Transmission"/>
    <s v="Forced              "/>
    <s v="HV Equipment Commissioning"/>
    <x v="0"/>
    <s v="No"/>
    <n v="0"/>
    <n v="0"/>
    <m/>
    <m/>
    <s v="Isolation Points:Switch auto reclose as requestedWorkPlanned:Project ID : 5127 - Tungatinah Substation 110 kV redevelopment  TU 110kV Redevelopment ProjectSwitch Auto Reclosers as requested during the stringing and cutover of transmission circuits by helicopter.Also includes easement access during the stringing and cutover of transmission circuits.  TU 110kV Redevelopment ProjectSwitch Auto Reclosers as requested during the stringing and cutover of transmission circuits by helicopter.Also includes easement access during the stringing and cutover of transmission circuits.(This PROMS replaces PROMS 125555)"/>
    <s v="Yes"/>
    <s v="Critical"/>
    <n v="0"/>
  </r>
  <r>
    <n v="33016"/>
    <n v="126327"/>
    <s v="Jan 2015  "/>
    <x v="0"/>
    <x v="272"/>
    <d v="2015-01-03T12:56:00"/>
    <n v="207"/>
    <s v="E0036   "/>
    <s v="CS 220/110 kV T2 Transformer Circuit"/>
    <s v="Transformer"/>
    <s v="Forced              "/>
    <s v="HV Equipment Maintenance"/>
    <x v="0"/>
    <s v="Yes"/>
    <n v="0"/>
    <n v="0"/>
    <m/>
    <m/>
    <s v="Isolation Points:Open and isolateWorkPlanned:Remove 220/110kV T2 from service due to Stage 1 Low SF6 Alarm on 220kV CB B452.  Remove 220/110kV T2 from service due to Stage 1 Low SF6 Alarm on 220kV CB B452."/>
    <s v="No"/>
    <s v="Non-Critical"/>
    <n v="0"/>
  </r>
  <r>
    <n v="33094"/>
    <n v="125516"/>
    <s v="Jan 2015  "/>
    <x v="0"/>
    <x v="273"/>
    <d v="2015-01-08T13:21:00"/>
    <n v="316"/>
    <s v="E0453   "/>
    <s v="KE 110/11 kV T2 Transformer Circuit"/>
    <s v="Transformer"/>
    <s v="Forced              "/>
    <s v="Secondary Equipment Maintenance"/>
    <x v="0"/>
    <s v="Yes"/>
    <n v="0"/>
    <n v="0"/>
    <m/>
    <m/>
    <s v="Isolation Points:Open and isolateWorkPlanned:  Remove transformer T2  from service &amp; test protection relay B499B ensuring trip LV &amp; HV circuit breakers trip."/>
    <s v="No"/>
    <s v="Non-Critical"/>
    <n v="0"/>
  </r>
  <r>
    <n v="33123"/>
    <n v="126356"/>
    <s v="Jan 2015  "/>
    <x v="0"/>
    <x v="274"/>
    <d v="2015-01-16T13:52:00"/>
    <n v="48"/>
    <s v="E0403   "/>
    <s v="SH-BU 1 220 kV Transmission Circuit"/>
    <s v="Transmission"/>
    <s v="Forced              "/>
    <s v="HV Equipment Maintenance"/>
    <x v="0"/>
    <s v="Yes"/>
    <n v="0"/>
    <n v="0"/>
    <m/>
    <m/>
    <s v="Isolation Points:Open onlyWorkPlanned: "/>
    <s v="No"/>
    <s v="Critical"/>
    <n v="0"/>
  </r>
  <r>
    <n v="32938"/>
    <n v="126298"/>
    <s v="Jan 2015  "/>
    <x v="0"/>
    <x v="275"/>
    <d v="2015-01-22T11:56:00"/>
    <n v="124"/>
    <s v="E1698   "/>
    <s v="GO 220 kV Generator G2 Circuit"/>
    <s v="Circuit Breaker"/>
    <s v="Forced              "/>
    <s v="Secondary Equipment Maintenance"/>
    <x v="4"/>
    <s v="No"/>
    <n v="0"/>
    <n v="0"/>
    <m/>
    <m/>
    <s v="Isolation Points:Open onlyWorkPlanned:Circuit breaker trip and Governor solenoid trip with machines online at 0 MW Hydro commissioningBefore trip test, contact TasNetworks control roomGO2 from 10am to 11am and GO3 from 11am to 12pm  Circuit breaker trip and Governor solenoid trip with machines online at 0 MW Hydro commissioningBefore trip test, contact TasNetworks control room.GO2 from 10am to 11am and GO3 from 11am to 12pm."/>
    <s v="No"/>
    <s v="Undefined"/>
    <n v="0"/>
  </r>
  <r>
    <n v="32938"/>
    <n v="126298"/>
    <s v="Jan 2015  "/>
    <x v="0"/>
    <x v="275"/>
    <d v="2015-01-22T11:56:00"/>
    <n v="124"/>
    <s v="E1699   "/>
    <s v="GO 220 kV Generator G3 Circuit"/>
    <s v="Circuit Breaker"/>
    <s v="Forced              "/>
    <s v="Secondary Equipment Maintenance"/>
    <x v="4"/>
    <s v="No"/>
    <n v="0"/>
    <n v="0"/>
    <m/>
    <m/>
    <s v="Isolation Points:Open onlyWorkPlanned:Circuit breaker trip and Governor solenoid trip with machines online at 0 MW Hydro commissioningBefore trip test, contact TasNetworks control roomGO2 from 10am to 11am and GO3 from 11am to 12pm  Circuit breaker trip and Governor solenoid trip with machines online at 0 MW Hydro commissioningBefore trip test, contact TasNetworks control room.GO2 from 10am to 11am and GO3 from 11am to 12pm."/>
    <s v="No"/>
    <s v="Undefined"/>
    <n v="0"/>
  </r>
  <r>
    <n v="33113"/>
    <n v="126367"/>
    <s v="Jan 2015  "/>
    <x v="0"/>
    <x v="276"/>
    <d v="2015-01-23T15:17:00"/>
    <n v="221"/>
    <s v="E0067   "/>
    <s v="CR 110/33 kV T3 Transformer Circuit"/>
    <s v="Transformer"/>
    <s v="Forced              "/>
    <s v="HV Equipment Maintenance"/>
    <x v="0"/>
    <s v="Yes"/>
    <n v="0"/>
    <n v="0"/>
    <m/>
    <m/>
    <s v="Isolation Points:Open, isolate and earthWorkPlanned:Remove T3 from service at P&amp;C request to investigate cause of tripping on 21/01/2015.  Remove T3 from service at P&amp;C request to investigate cause of tripping on 21/01/2015."/>
    <s v="No"/>
    <s v="Non-Critical"/>
    <n v="0"/>
  </r>
  <r>
    <n v="30699"/>
    <n v="124470"/>
    <s v="Feb 2015  "/>
    <x v="0"/>
    <x v="277"/>
    <d v="2015-03-01T00:00:00"/>
    <n v="4032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233"/>
    <n v="126457"/>
    <s v="Feb 2015  "/>
    <x v="0"/>
    <x v="278"/>
    <d v="2015-02-15T23:26:00"/>
    <n v="341"/>
    <s v="E0491   "/>
    <s v="GT 22 kV F2 Feeder Circuit"/>
    <s v="Feeder"/>
    <s v="Forced              "/>
    <s v="HV Equipment Maintenance"/>
    <x v="0"/>
    <s v="No"/>
    <n v="0"/>
    <n v="0"/>
    <m/>
    <m/>
    <s v="marked in service due to duplicate    Isolation Points:Open, isolate and earthWorkPlanned: "/>
    <s v="No"/>
    <s v="Undefined"/>
    <n v="0"/>
  </r>
  <r>
    <n v="33232"/>
    <n v="126458"/>
    <s v="Feb 2015  "/>
    <x v="0"/>
    <x v="279"/>
    <d v="2015-02-16T12:00:00"/>
    <n v="77"/>
    <s v="E0942   "/>
    <s v="UL 22 kV A8 Bus Coupler Circuit"/>
    <s v="Bus Coupler"/>
    <s v="Forced              "/>
    <s v="HV Equipment Maintenance"/>
    <x v="0"/>
    <s v="Yes"/>
    <n v="0"/>
    <n v="0"/>
    <m/>
    <m/>
    <s v="Isolation Points:Open, isolate and withdraw breakerWorkPlanned:  Investigate Discharge in A852"/>
    <s v="No"/>
    <s v="Undefined"/>
    <n v="0"/>
  </r>
  <r>
    <n v="33224"/>
    <n v="126466"/>
    <s v="Feb 2015  "/>
    <x v="0"/>
    <x v="280"/>
    <d v="2015-02-17T18:10:00"/>
    <n v="199"/>
    <s v="E1565   "/>
    <s v="BP-SB-ST 110 kV Transmission Circuit"/>
    <s v="Transmission"/>
    <s v="Forced              "/>
    <s v="HV Equipment Maintenance"/>
    <x v="0"/>
    <s v="No"/>
    <n v="0"/>
    <n v="0"/>
    <m/>
    <m/>
    <s v="marked in service as duplicate    Isolation Points:Open and isolateWorkPlanned: "/>
    <s v="No"/>
    <s v="Undefined"/>
    <n v="0"/>
  </r>
  <r>
    <n v="33227"/>
    <n v="126463"/>
    <s v="Feb 2015  "/>
    <x v="0"/>
    <x v="281"/>
    <d v="2015-02-18T15:53:00"/>
    <n v="318"/>
    <s v="E0210   "/>
    <s v="RI 110/11 kV T1 Transformer Circuit"/>
    <s v="Transformer"/>
    <s v="Forced              "/>
    <s v="HV Equipment Maintenance"/>
    <x v="0"/>
    <s v="No"/>
    <n v="0"/>
    <n v="0"/>
    <m/>
    <m/>
    <s v="Isolation Points:Nil primary or secondary isolations required, limits of approach to be maintainedWorkPlanned:  Investigate/repair OLTC oil level gauge."/>
    <s v="No"/>
    <s v="Non-Critical"/>
    <n v="0"/>
  </r>
  <r>
    <n v="33263"/>
    <n v="126477"/>
    <s v="Feb 2015  "/>
    <x v="0"/>
    <x v="282"/>
    <d v="2015-02-23T14:32:00"/>
    <n v="1501"/>
    <s v="E0089   "/>
    <s v="CR-NH 2 110 kV Transmission Circuit"/>
    <s v="Transmission"/>
    <s v="Forced              "/>
    <s v="HV Equipment Maintenance"/>
    <x v="0"/>
    <s v="No"/>
    <n v="0"/>
    <n v="0"/>
    <m/>
    <m/>
    <s v="marked in service as duplicate    Isolation Points:Open, isolate and earthWorkPlanned:  CR-NH 2 and NH T2 out of service due to trip"/>
    <s v="No"/>
    <s v="Non-Critical"/>
    <n v="0"/>
  </r>
  <r>
    <n v="33262"/>
    <n v="126478"/>
    <s v="Feb 2015  "/>
    <x v="0"/>
    <x v="283"/>
    <d v="2015-02-23T08:50:00"/>
    <n v="416"/>
    <s v="E0243   "/>
    <s v="GO-CS 2 220 kV Transmission Circuit"/>
    <s v="Transmission"/>
    <s v="Forced              "/>
    <s v="HV Equipment Maintenance"/>
    <x v="0"/>
    <s v="No"/>
    <n v="0"/>
    <n v="0"/>
    <m/>
    <m/>
    <s v="marked as i service as duplicate    Isolation Points:Open onlyWorkPlanned:  Patrol line following trip overnight."/>
    <s v="No"/>
    <s v="Critical"/>
    <n v="0"/>
  </r>
  <r>
    <n v="30699"/>
    <n v="124470"/>
    <s v="Mar 2015  "/>
    <x v="0"/>
    <x v="284"/>
    <d v="2015-04-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282"/>
    <n v="126526"/>
    <s v="Mar 2015  "/>
    <x v="0"/>
    <x v="285"/>
    <d v="2015-03-03T16:53:00"/>
    <n v="381"/>
    <s v="E1834   "/>
    <s v="GT 220 kV C7 Bus Coupler Circuit"/>
    <s v="Bus Coupler"/>
    <s v="Forced              "/>
    <s v="HV Equipment Maintenance"/>
    <x v="0"/>
    <s v="Yes"/>
    <n v="0"/>
    <n v="0"/>
    <m/>
    <m/>
    <s v="Isolation Points:Open, isolate and earthWorkPlanned:  Top up C796 with SF6"/>
    <s v="No"/>
    <s v="Not in WASP"/>
    <n v="0"/>
  </r>
  <r>
    <n v="33281"/>
    <n v="126527"/>
    <s v="Mar 2015  "/>
    <x v="0"/>
    <x v="286"/>
    <d v="2015-03-03T16:38:00"/>
    <n v="86"/>
    <s v="E0939   "/>
    <s v="UL 110/22 kV T2 Transformer Circuit"/>
    <s v="Transformer"/>
    <s v="Forced              "/>
    <s v="HV Equipment Maintenance"/>
    <x v="0"/>
    <s v="Yes"/>
    <n v="0"/>
    <n v="0"/>
    <m/>
    <m/>
    <s v="Isolation Points:Open, isolate and earthWorkPlanned:  Repair Oil Leak"/>
    <s v="No"/>
    <s v="Non-Critical"/>
    <n v="0"/>
  </r>
  <r>
    <n v="33315"/>
    <n v="126536"/>
    <s v="Mar 2015  "/>
    <x v="0"/>
    <x v="287"/>
    <d v="2015-03-06T12:38:00"/>
    <n v="183"/>
    <s v="E0001   "/>
    <s v="WA-BW 110 kV Transmission Circuit"/>
    <s v="Transmission"/>
    <s v="Forced              "/>
    <s v="Secondary Equipment Maintenance"/>
    <x v="0"/>
    <s v="No"/>
    <n v="0"/>
    <n v="0"/>
    <m/>
    <m/>
    <s v="Isolation Points:Nil primary isolationWorkPlanned:  Running new cable from converter to MUX panel"/>
    <s v="No"/>
    <s v="Non-Critical"/>
    <n v="0"/>
  </r>
  <r>
    <n v="33353"/>
    <n v="126554"/>
    <s v="Mar 2015  "/>
    <x v="0"/>
    <x v="288"/>
    <d v="2015-03-13T11:28:00"/>
    <n v="57"/>
    <s v="E0717   "/>
    <s v="FA-RC 2 220 kV Transmission Circuit"/>
    <s v="Transmission"/>
    <s v="Forced              "/>
    <s v="HV Equipment Maintenance"/>
    <x v="0"/>
    <s v="No"/>
    <n v="0"/>
    <n v="0"/>
    <m/>
    <m/>
    <s v="marked inservice due to duplicate fault record      Isolation Points:Open, isolate and earthWorkPlanned:  Farrell - Reece OOS due to fault."/>
    <s v="No"/>
    <s v="Non-Critical"/>
    <n v="0"/>
  </r>
  <r>
    <n v="33349"/>
    <n v="126558"/>
    <s v="Mar 2015  "/>
    <x v="0"/>
    <x v="289"/>
    <d v="2015-03-16T15:56:00"/>
    <n v="4136"/>
    <s v="E1071   "/>
    <s v="LF-RI 1 110 kV Transmission Circuit"/>
    <s v="Transmission"/>
    <s v="Forced              "/>
    <s v="Secondary Equipment Maintenance"/>
    <x v="0"/>
    <s v="No"/>
    <n v="0"/>
    <n v="0"/>
    <m/>
    <m/>
    <s v="marked in service, see EDNA.      Isolation Points:Nil primary, secondary isolation as required by PICWorkPlanned:  Lindisfarne Risdon 110kV transmission lines no 1 and 2 &quot;B&quot; protection comms failure to be investigated and repaired.AEMO advised of Lindisfarne Risdon line protection situation and that the primary protection is still functional and will clear a fault in primary protection timeframe and that the protection repair is being progressed for monday "/>
    <s v="No"/>
    <s v="Non-Critical"/>
    <n v="0"/>
  </r>
  <r>
    <n v="33349"/>
    <n v="126558"/>
    <s v="Mar 2015  "/>
    <x v="0"/>
    <x v="289"/>
    <d v="2015-03-16T15:56:00"/>
    <n v="4136"/>
    <s v="E1072   "/>
    <s v="LF-RI 2 110 kV Transmission Circuit"/>
    <s v="Transmission"/>
    <s v="Forced              "/>
    <s v="Secondary Equipment Maintenance"/>
    <x v="0"/>
    <s v="No"/>
    <n v="0"/>
    <n v="0"/>
    <m/>
    <m/>
    <s v="marked in service, see EDNA.      Isolation Points:Nil primary, secondary isolation as required by PICWorkPlanned:  Lindisfarne Risdon 110kV transmission lines no 1 and 2 &quot;B&quot; protection comms failure to be investigated and repaired.AEMO advised of Lindisfarne Risdon line protection situation and that the primary protection is still functional and will clear a fault in primary protection timeframe and that the protection repair is being progressed for monday "/>
    <s v="No"/>
    <s v="Non-Critical"/>
    <n v="0"/>
  </r>
  <r>
    <n v="33350"/>
    <n v="126557"/>
    <s v="Mar 2015  "/>
    <x v="0"/>
    <x v="290"/>
    <d v="2015-03-14T14:50:00"/>
    <n v="238"/>
    <s v="E0540   "/>
    <s v="SH-FI 220 kV Transmission Circuit"/>
    <s v="Transmission"/>
    <s v="Forced              "/>
    <s v="HV Equipment Maintenance"/>
    <x v="4"/>
    <s v="No"/>
    <n v="0"/>
    <n v="0"/>
    <m/>
    <m/>
    <s v="marked in service due to overlsap   Isolation Points:Open onlyWorkPlanned:Hydro Tasmania have requested these lines out of service due to planned burn offs in the area.&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Due to Planned burn off in the area Hydro Tasmania have requested that the SH-WM, SH-CE, SH-FI and SH-LM lines be taken out of service.&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s v="No"/>
    <s v="Non-Critical"/>
    <n v="0"/>
  </r>
  <r>
    <n v="33350"/>
    <n v="126557"/>
    <s v="Mar 2015  "/>
    <x v="0"/>
    <x v="290"/>
    <d v="2015-03-14T14:50:00"/>
    <n v="238"/>
    <s v="E0549   "/>
    <s v="SH-LM 220 kV Transmission Circuit"/>
    <s v="Transmission"/>
    <s v="Forced              "/>
    <s v="HV Equipment Maintenance"/>
    <x v="4"/>
    <s v="No"/>
    <n v="0"/>
    <n v="0"/>
    <m/>
    <m/>
    <s v="marked in service due to overlsap   Isolation Points:Open onlyWorkPlanned:Hydro Tasmania have requested these lines out of service due to planned burn offs in the area.&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Due to Planned burn off in the area Hydro Tasmania have requested that the SH-WM, SH-CE, SH-FI and SH-LM lines be taken out of service.&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s v="No"/>
    <s v="Non-Critical"/>
    <n v="0"/>
  </r>
  <r>
    <n v="33350"/>
    <n v="126557"/>
    <s v="Mar 2015  "/>
    <x v="0"/>
    <x v="291"/>
    <d v="2015-03-14T14:50:00"/>
    <n v="1"/>
    <s v="E0409   "/>
    <s v="SH-CE 220 kV Transmission Circuit"/>
    <s v="Transmission"/>
    <s v="Forced              "/>
    <s v="HV Equipment Maintenance"/>
    <x v="4"/>
    <s v="No"/>
    <n v="0"/>
    <n v="0"/>
    <m/>
    <m/>
    <s v="marked in service due to overlsap   Isolation Points:Open onlyWorkPlanned:Hydro Tasmania have requested these lines out of service due to planned burn offs in the area.&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Due to Planned burn off in the area Hydro Tasmania have requested that the SH-WM, SH-CE, SH-FI and SH-LM lines be taken out of service.&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s v="No"/>
    <s v="Non-Critical"/>
    <n v="0"/>
  </r>
  <r>
    <n v="33350"/>
    <n v="126557"/>
    <s v="Mar 2015  "/>
    <x v="0"/>
    <x v="291"/>
    <d v="2015-03-14T14:50:00"/>
    <n v="1"/>
    <s v="E0553   "/>
    <s v="SH-WI 220 kV Transmission Circuit"/>
    <s v="Transmission"/>
    <s v="Forced              "/>
    <s v="HV Equipment Maintenance"/>
    <x v="4"/>
    <s v="No"/>
    <n v="0"/>
    <n v="0"/>
    <m/>
    <m/>
    <s v="marked in service due to overlsap   Isolation Points:Open onlyWorkPlanned:Hydro Tasmania have requested these lines out of service due to planned burn offs in the area.&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Due to Planned burn off in the area Hydro Tasmania have requested that the SH-WM, SH-CE, SH-FI and SH-LM lines be taken out of service.&quot;Hello Colin &amp; Jason, As discussed, Hydro Tasmania would like to request that, due to the fire management in the Mersey Forth region tomorrow, the following circuits be opened off prior to or when the fires are lit:• Sheffield Wilmot T/L• Sheffield Cethana T/L• Sheffield Lemonthyme T/L• Sheffield Fisher T/L Please return them to service when there is no longer a risk of tripping as a result of the burnoffs. Regards Russell Eyre | Senior Spot Trader &lt;image002.jpg&gt; e Russell.Eyre@hydro.com.auw www.hydro.com.aum 0417 342 636p 03 6230 53794 Elizabeth Street, Hobart TAS 7000&quot;"/>
    <s v="No"/>
    <s v="Non-Critical"/>
    <n v="0"/>
  </r>
  <r>
    <n v="33348"/>
    <n v="126559"/>
    <s v="Mar 2015  "/>
    <x v="0"/>
    <x v="292"/>
    <d v="2015-03-16T13:25:00"/>
    <n v="153"/>
    <s v="E0540   "/>
    <s v="SH-FI 220 kV Transmission Circuit"/>
    <s v="Transmission"/>
    <s v="Forced              "/>
    <s v="HV Equipment Maintenance"/>
    <x v="4"/>
    <s v="No"/>
    <n v="0"/>
    <n v="0"/>
    <m/>
    <m/>
    <s v="marked in service due to overlap  Isolation Points:Open onlyWorkPlanned:  Hydro Tasmania request SH FI and SH LM lines to opened off during parks and wildlife burn off under the lines."/>
    <s v="No"/>
    <s v="Non-Critical"/>
    <n v="0"/>
  </r>
  <r>
    <n v="33348"/>
    <n v="126559"/>
    <s v="Mar 2015  "/>
    <x v="0"/>
    <x v="292"/>
    <d v="2015-03-16T13:25:00"/>
    <n v="153"/>
    <s v="E0549   "/>
    <s v="SH-LM 220 kV Transmission Circuit"/>
    <s v="Transmission"/>
    <s v="Forced              "/>
    <s v="HV Equipment Maintenance"/>
    <x v="4"/>
    <s v="No"/>
    <n v="0"/>
    <n v="0"/>
    <m/>
    <m/>
    <s v="marked in service due to overlap  Isolation Points:Open onlyWorkPlanned:  Hydro Tasmania request SH FI and SH LM lines to opened off during parks and wildlife burn off under the lines."/>
    <s v="No"/>
    <s v="Non-Critical"/>
    <n v="0"/>
  </r>
  <r>
    <n v="33403"/>
    <n v="126640"/>
    <s v="Mar 2015  "/>
    <x v="0"/>
    <x v="293"/>
    <d v="2015-03-24T11:16:00"/>
    <n v="69"/>
    <s v="E0864   "/>
    <s v="RB 44 kV C2 Feeder Circuit"/>
    <s v="Feeder"/>
    <s v="Forced              "/>
    <s v="HV Equipment Maintenance"/>
    <x v="0"/>
    <s v="Yes"/>
    <n v="0"/>
    <n v="0"/>
    <m/>
    <m/>
    <s v="Isolation Points:Open, isolate and earthWorkPlanned:  Top up gas 44 kV CB C252C2 feeder on 44 kV transfer busShort notice requirement"/>
    <s v="No"/>
    <s v="Undefined"/>
    <n v="0"/>
  </r>
  <r>
    <n v="33489"/>
    <n v="126686"/>
    <s v="Mar 2015  "/>
    <x v="0"/>
    <x v="294"/>
    <d v="2015-03-31T13:46:00"/>
    <n v="47"/>
    <s v="E1962   "/>
    <s v="CS-CR 3 110 kV Transmission Circuit"/>
    <s v="Transmission"/>
    <s v="Forced              "/>
    <s v="HV Equipment Maintenance"/>
    <x v="0"/>
    <s v="Yes"/>
    <n v="0"/>
    <n v="0"/>
    <m/>
    <m/>
    <s v="Isolation Points:Open, isolate and earthWorkPlanned:  Top up SF6 J152"/>
    <s v="No"/>
    <s v="Non-Critical"/>
    <n v="0"/>
  </r>
  <r>
    <n v="30699"/>
    <n v="124470"/>
    <s v="Apr 2015  "/>
    <x v="0"/>
    <x v="295"/>
    <d v="2015-05-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599"/>
    <n v="126703"/>
    <s v="Apr 2015  "/>
    <x v="0"/>
    <x v="296"/>
    <d v="2015-04-08T12:40:00"/>
    <n v="58"/>
    <s v="E1392   "/>
    <s v="BU 110 kV C1 Capacitor Circuit"/>
    <s v="Capacitor"/>
    <s v="Forced              "/>
    <s v="HV Equipment Maintenance"/>
    <x v="0"/>
    <s v="Yes"/>
    <n v="0"/>
    <n v="0"/>
    <m/>
    <m/>
    <s v="Isolation Points:Open onlyWorkPlanned:  Relay Failed, sunday 7/4/15, will replaced tomorrow."/>
    <s v="No"/>
    <s v="Non-Critical"/>
    <n v="0"/>
  </r>
  <r>
    <n v="33578"/>
    <n v="126735"/>
    <s v="Apr 2015  "/>
    <x v="0"/>
    <x v="297"/>
    <d v="2015-04-15T12:00:00"/>
    <n v="63"/>
    <s v="E1833   "/>
    <s v="GT 220 kV D7 Bus Coupler Circuit"/>
    <s v="Bus Coupler"/>
    <s v="Forced              "/>
    <s v="HV Equipment Maintenance"/>
    <x v="0"/>
    <s v="Yes"/>
    <n v="0"/>
    <n v="0"/>
    <m/>
    <m/>
    <s v="Isolation Points:Open and isolateWorkPlanned:  Top up D752 SF6 gas."/>
    <s v="No"/>
    <s v="Not in WASP"/>
    <n v="0"/>
  </r>
  <r>
    <n v="33576"/>
    <n v="126737"/>
    <s v="Apr 2015  "/>
    <x v="0"/>
    <x v="298"/>
    <d v="2015-04-15T14:19:00"/>
    <n v="127"/>
    <s v="E1834   "/>
    <s v="GT 220 kV C7 Bus Coupler Circuit"/>
    <s v="Bus Coupler"/>
    <s v="Forced              "/>
    <s v="HV Equipment Maintenance"/>
    <x v="0"/>
    <s v="Yes"/>
    <n v="0"/>
    <n v="0"/>
    <m/>
    <m/>
    <s v="Isolation Points:Open and isolateWorkPlanned:  Top Up C752 SF6"/>
    <s v="No"/>
    <s v="Not in WASP"/>
    <n v="0"/>
  </r>
  <r>
    <n v="33573"/>
    <n v="126742"/>
    <s v="Apr 2015  "/>
    <x v="0"/>
    <x v="299"/>
    <d v="2015-04-16T11:51:00"/>
    <n v="64"/>
    <s v="E1835   "/>
    <s v="GT 220 kV B7 Bus Coupler Circuit"/>
    <s v="Bus Coupler"/>
    <s v="Forced              "/>
    <s v="HV Equipment Maintenance"/>
    <x v="0"/>
    <s v="Yes"/>
    <n v="0"/>
    <n v="0"/>
    <m/>
    <m/>
    <s v="Isolation Points:Open and isolateWorkPlanned:  Top Up SF6 Gas"/>
    <s v="No"/>
    <s v="Not in WASP"/>
    <n v="0"/>
  </r>
  <r>
    <n v="33558"/>
    <n v="126758"/>
    <s v="Apr 2015  "/>
    <x v="0"/>
    <x v="300"/>
    <d v="2015-04-20T12:50:00"/>
    <n v="80"/>
    <s v="E0629   "/>
    <s v="WV 110/11 kV T3 Transformer Circuit"/>
    <s v="Transformer"/>
    <s v="Forced              "/>
    <s v="HV Equipment Maintenance"/>
    <x v="0"/>
    <s v="Yes"/>
    <n v="0"/>
    <n v="0"/>
    <m/>
    <m/>
    <s v="Isolation Points:Open and isolateWorkPlanned:  Remove T3 from service to investigate T3 gas alarm."/>
    <s v="No"/>
    <s v="Non-Critical"/>
    <n v="0"/>
  </r>
  <r>
    <n v="33554"/>
    <n v="126766"/>
    <s v="Apr 2015  "/>
    <x v="0"/>
    <x v="301"/>
    <d v="2015-04-23T16:00:00"/>
    <n v="1645"/>
    <s v="E1779   "/>
    <s v="MT 110/33 kV T2 Transformer"/>
    <s v="Transformer"/>
    <s v="Forced              "/>
    <s v="HV Equipment Maintenance"/>
    <x v="0"/>
    <s v="No"/>
    <n v="0"/>
    <n v="0"/>
    <m/>
    <m/>
    <s v="Isolation Points:Nil primary isolationWorkPlanned:  Change over MCB's for T1/T2 Tap changers in turn."/>
    <s v="No"/>
    <s v="Non-Critical"/>
    <n v="0"/>
  </r>
  <r>
    <n v="33554"/>
    <n v="126766"/>
    <s v="Apr 2015  "/>
    <x v="0"/>
    <x v="301"/>
    <d v="2015-04-23T16:00:00"/>
    <n v="1645"/>
    <s v="E1770   "/>
    <s v="MT 110/33 kV T1 Transformer"/>
    <s v="Transformer"/>
    <s v="Forced              "/>
    <s v="HV Equipment Maintenance"/>
    <x v="0"/>
    <s v="No"/>
    <n v="0"/>
    <n v="0"/>
    <m/>
    <m/>
    <s v="Isolation Points:Nil primary isolationWorkPlanned:  Change over MCB's for T1/T2 Tap changers in turn."/>
    <s v="No"/>
    <s v="Non-Critical"/>
    <n v="0"/>
  </r>
  <r>
    <n v="33644"/>
    <n v="2064"/>
    <s v="Apr 2015  "/>
    <x v="3"/>
    <x v="302"/>
    <d v="2015-04-26T08:36:00"/>
    <n v="6"/>
    <s v="E0153   "/>
    <s v="MB 110 kV Bus"/>
    <s v="Bus"/>
    <s v="Fault               "/>
    <s v="Generator"/>
    <x v="0"/>
    <s v="Yes"/>
    <n v="17"/>
    <n v="9.1000000000000004E-3"/>
    <b v="0"/>
    <b v="0"/>
    <s v="IR1688 Meadowbank busbar tripped due to incorrect protection isolation during testing._x000a_"/>
    <s v="No"/>
    <s v="Undefined"/>
    <n v="6"/>
  </r>
  <r>
    <n v="30699"/>
    <n v="124470"/>
    <s v="May 2015  "/>
    <x v="0"/>
    <x v="303"/>
    <d v="2015-06-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654"/>
    <n v="126860"/>
    <s v="May 2015  "/>
    <x v="0"/>
    <x v="304"/>
    <d v="2015-05-04T16:47:00"/>
    <n v="25"/>
    <s v="E0776   "/>
    <s v="PL 110/22 kV T1 Transformer Circuit"/>
    <s v="Transformer"/>
    <s v="Forced              "/>
    <s v="HV Equipment Maintenance"/>
    <x v="0"/>
    <s v="Yes"/>
    <n v="0"/>
    <n v="0"/>
    <m/>
    <m/>
    <s v="Isolation Points:Open, isolate and earthWorkPlanned: "/>
    <s v="No"/>
    <s v="Non-Critical"/>
    <n v="0"/>
  </r>
  <r>
    <n v="33674"/>
    <n v="2065"/>
    <s v="May 2015  "/>
    <x v="3"/>
    <x v="305"/>
    <d v="2015-05-05T10:21:00"/>
    <n v="17"/>
    <s v="E0298   "/>
    <s v="AV-SM 110 kV Transmission Circuit"/>
    <s v="Transmission"/>
    <s v="Fault               "/>
    <s v="Adverse Weather"/>
    <x v="0"/>
    <s v="Yes"/>
    <n v="1525"/>
    <n v="0.81379999999999997"/>
    <n v="1"/>
    <n v="1"/>
    <s v="IR? AV-SM 110 transmission circuit tripped during severe weather due to windborne bark._x000a_"/>
    <s v="No"/>
    <s v="Non-Critical"/>
    <n v="233"/>
  </r>
  <r>
    <n v="33653"/>
    <n v="126861"/>
    <s v="May 2015  "/>
    <x v="0"/>
    <x v="306"/>
    <d v="2015-05-05T13:53:00"/>
    <n v="191"/>
    <s v="E0298   "/>
    <s v="AV-SM 110 kV Transmission Circuit"/>
    <s v="Transmission"/>
    <s v="Forced              "/>
    <s v="HV Equipment Maintenance"/>
    <x v="0"/>
    <s v="No"/>
    <n v="0"/>
    <n v="0"/>
    <m/>
    <m/>
    <s v="Isolation Points:Open, isolate and earthWorkPlanned: "/>
    <s v="No"/>
    <s v="Non-Critical"/>
    <n v="0"/>
  </r>
  <r>
    <n v="33652"/>
    <n v="126863"/>
    <s v="May 2015  "/>
    <x v="0"/>
    <x v="307"/>
    <d v="2015-05-05T16:48:00"/>
    <n v="348"/>
    <s v="E1497   "/>
    <s v="NW-SD 110 kV Transmission Circuit"/>
    <s v="Transmission"/>
    <s v="Forced              "/>
    <s v="HV Equipment Maintenance"/>
    <x v="0"/>
    <s v="No"/>
    <n v="0"/>
    <n v="0"/>
    <m/>
    <m/>
    <s v="Isolation Points:Nil primary isolationWorkPlanned:  Investigate/Repair Transmission line after tripping"/>
    <s v="No"/>
    <s v="Non-Critical"/>
    <n v="0"/>
  </r>
  <r>
    <n v="33708"/>
    <n v="2071"/>
    <s v="May 2015  "/>
    <x v="3"/>
    <x v="308"/>
    <d v="2015-05-12T11:48:08"/>
    <n v="0"/>
    <s v="E0720   "/>
    <s v="FA-RB-QT 110 kV Transmission Circuit"/>
    <s v="Transmission"/>
    <s v="Fault               "/>
    <s v="Adverse Weather"/>
    <x v="0"/>
    <s v="Yes"/>
    <n v="577"/>
    <n v="0.30790000000000001"/>
    <n v="1"/>
    <b v="0"/>
    <s v="IR1695 FA-RB-QT 110 kV transmission circuit tripped with loss of supply at Queenstown and Newton substations._x000a_"/>
    <s v="No"/>
    <s v="Non-Critical"/>
    <n v="44"/>
  </r>
  <r>
    <n v="33702"/>
    <n v="126878"/>
    <s v="May 2015  "/>
    <x v="0"/>
    <x v="309"/>
    <d v="2015-05-12T12:30:00"/>
    <n v="35"/>
    <s v="E0720   "/>
    <s v="FA-RB-QT 110 kV Transmission Circuit"/>
    <s v="Transmission"/>
    <s v="Forced              "/>
    <s v="HV Equipment Maintenance"/>
    <x v="0"/>
    <s v="No"/>
    <n v="0"/>
    <n v="0"/>
    <m/>
    <m/>
    <s v="marked in service as duplicate fault   Isolation Points:Open, isolate and earthWorkPlanned: "/>
    <s v="No"/>
    <s v="Non-Critical"/>
    <n v="0"/>
  </r>
  <r>
    <n v="33696"/>
    <n v="126885"/>
    <s v="May 2015  "/>
    <x v="0"/>
    <x v="310"/>
    <d v="2015-05-15T16:41:00"/>
    <n v="1744"/>
    <s v="E0505   "/>
    <s v="GT 220 kV C2 Capacitor Circuit"/>
    <s v="Capacitor"/>
    <s v="Forced              "/>
    <s v="HV Equipment Maintenance"/>
    <x v="0"/>
    <s v="Yes"/>
    <n v="0"/>
    <n v="0"/>
    <m/>
    <m/>
    <s v="Isolation Points:Open and isolateWorkPlanned:  220kV capacitor bank required out of service for inspection"/>
    <s v="No"/>
    <s v="Non-Critical"/>
    <n v="0"/>
  </r>
  <r>
    <n v="33681"/>
    <n v="126901"/>
    <s v="May 2015  "/>
    <x v="0"/>
    <x v="311"/>
    <d v="2015-05-15T16:42:00"/>
    <n v="404"/>
    <s v="E0504   "/>
    <s v="GT 220 kV B Bus"/>
    <s v="Bus"/>
    <s v="Forced              "/>
    <s v="HV Equipment Maintenance"/>
    <x v="0"/>
    <s v="Yes"/>
    <n v="0"/>
    <n v="0"/>
    <m/>
    <m/>
    <s v="Isolation Points:Open, isolate and earthWorkPlanned:  220kV cap bank dis-connector XB629B requires contact head replacement"/>
    <s v="No"/>
    <s v="Undefined"/>
    <n v="0"/>
  </r>
  <r>
    <n v="33680"/>
    <n v="126902"/>
    <s v="May 2015  "/>
    <x v="0"/>
    <x v="312"/>
    <d v="2015-05-15T13:02:00"/>
    <n v="15"/>
    <s v="E0614   "/>
    <s v="GO 220 kV C Bus"/>
    <s v="Bus"/>
    <s v="Forced              "/>
    <s v="HV Equipment Maintenance"/>
    <x v="0"/>
    <s v="Yes"/>
    <n v="0"/>
    <n v="0"/>
    <m/>
    <m/>
    <s v="Isolation Points:Open onlyWorkPlanned:Project ID : 5634 - Gordon Substation T6 transformer refurbishment    220kV C bus is out of service for switching time only"/>
    <s v="Yes"/>
    <s v="Undefined"/>
    <n v="0"/>
  </r>
  <r>
    <n v="33681"/>
    <n v="126901"/>
    <s v="May 2015  "/>
    <x v="0"/>
    <x v="313"/>
    <d v="2015-05-15T16:42:00"/>
    <n v="1"/>
    <s v="E0505   "/>
    <s v="GT 220 kV C2 Capacitor Circuit"/>
    <s v="Capacitor"/>
    <s v="Forced              "/>
    <s v="HV Equipment Maintenance"/>
    <x v="0"/>
    <s v="Yes"/>
    <n v="0"/>
    <n v="0"/>
    <m/>
    <m/>
    <s v="Isolation Points:Open, isolate and earthWorkPlanned:  220kV cap bank dis-connector XB629B requires contact head replacement"/>
    <s v="No"/>
    <s v="Non-Critical"/>
    <n v="0"/>
  </r>
  <r>
    <n v="33679"/>
    <n v="126903"/>
    <s v="May 2015  "/>
    <x v="0"/>
    <x v="314"/>
    <d v="2015-05-16T15:13:00"/>
    <n v="11"/>
    <s v="E0614   "/>
    <s v="GO 220 kV C Bus"/>
    <s v="Bus"/>
    <s v="Forced              "/>
    <s v="HV Equipment Maintenance"/>
    <x v="0"/>
    <s v="Yes"/>
    <n v="0"/>
    <n v="0"/>
    <m/>
    <m/>
    <s v="Isolation Points:Open onlyWorkPlanned:  220kV C bus will be de-energized (for switching time only, &lt;15 minutes) during the RTS switching of Gordon T6. "/>
    <s v="No"/>
    <s v="Undefined"/>
    <n v="0"/>
  </r>
  <r>
    <n v="33799"/>
    <n v="126908"/>
    <s v="May 2015  "/>
    <x v="0"/>
    <x v="315"/>
    <d v="2015-05-19T14:18:00"/>
    <n v="1288"/>
    <s v="E1071   "/>
    <s v="LF-RI 1 110 kV Transmission Circuit"/>
    <s v="Transmission"/>
    <s v="Forced              "/>
    <s v="Secondary Equipment Maintenance"/>
    <x v="0"/>
    <s v="No"/>
    <n v="0"/>
    <n v="0"/>
    <m/>
    <m/>
    <s v="marked inservice as only prot oos. checked with James F.    Isolation Points:Nil primary isolationWorkPlanned:  Lindisfarne -Risdon Transmission Circuits 1&amp;2. Current Differential unavailable due to broken Comms bearer.Distance Protection is in service on both circuits with 60 - 65ms clearance time."/>
    <s v="No"/>
    <s v="Non-Critical"/>
    <n v="0"/>
  </r>
  <r>
    <n v="33799"/>
    <n v="126908"/>
    <s v="May 2015  "/>
    <x v="0"/>
    <x v="315"/>
    <d v="2015-05-19T14:18:00"/>
    <n v="1288"/>
    <s v="E1072   "/>
    <s v="LF-RI 2 110 kV Transmission Circuit"/>
    <s v="Transmission"/>
    <s v="Forced              "/>
    <s v="Secondary Equipment Maintenance"/>
    <x v="0"/>
    <s v="No"/>
    <n v="0"/>
    <n v="0"/>
    <m/>
    <m/>
    <s v="marked inservice as only prot oos. checked with James F.    Isolation Points:Nil primary isolationWorkPlanned:  Lindisfarne -Risdon Transmission Circuits 1&amp;2. Current Differential unavailable due to broken Comms bearer.Distance Protection is in service on both circuits with 60 - 65ms clearance time."/>
    <s v="No"/>
    <s v="Non-Critical"/>
    <n v="0"/>
  </r>
  <r>
    <n v="33774"/>
    <n v="126937"/>
    <s v="May 2015  "/>
    <x v="0"/>
    <x v="316"/>
    <d v="2015-05-23T23:59:00"/>
    <n v="772"/>
    <s v="E0067   "/>
    <s v="CR 110/33 kV T3 Transformer Circuit"/>
    <s v="Transformer"/>
    <s v="Forced              "/>
    <s v="HV Equipment Maintenance"/>
    <x v="0"/>
    <s v="No"/>
    <n v="0"/>
    <n v="0"/>
    <m/>
    <m/>
    <s v="Isolation Points:Open, isolate and earthWorkPlanned:  Inspect 110/33kV transformer T3 after trip on 23/05/2015.NOTE: Is available for emergency only."/>
    <s v="No"/>
    <s v="Non-Critical"/>
    <n v="0"/>
  </r>
  <r>
    <n v="33805"/>
    <n v="2073"/>
    <s v="May 2015  "/>
    <x v="3"/>
    <x v="317"/>
    <d v="2015-05-29T16:16:00"/>
    <n v="6"/>
    <s v="E0510   "/>
    <s v="GT-CO 4 220 kV Transmission Circuit"/>
    <s v="Transmission"/>
    <s v="Fault               "/>
    <s v="Human Error During Planned Work"/>
    <x v="0"/>
    <s v="Yes"/>
    <n v="656"/>
    <n v="0.35010000000000002"/>
    <n v="1"/>
    <b v="0"/>
    <s v="IR1697 GT-CO 4 220 kV transmission circuit tripped due to switching error during planned work._x000a_"/>
    <s v="No"/>
    <s v="Non-Critical"/>
    <n v="6"/>
  </r>
  <r>
    <n v="30699"/>
    <n v="124470"/>
    <s v="Jun 2015  "/>
    <x v="0"/>
    <x v="318"/>
    <d v="2015-07-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931"/>
    <n v="2075"/>
    <s v="Jun 2015  "/>
    <x v="3"/>
    <x v="319"/>
    <d v="2015-06-01T08:30:00"/>
    <n v="9"/>
    <s v="E0406   "/>
    <s v="FA-QU-SR-HM 110 kV Transmission Circuit"/>
    <s v="Transmission"/>
    <s v="Fault               "/>
    <s v="Adverse Weather"/>
    <x v="0"/>
    <s v="Yes"/>
    <n v="185"/>
    <n v="9.8699999999999996E-2"/>
    <n v="1"/>
    <b v="0"/>
    <s v="IR1699 FA-QU-SR-HM 110 kV transmission circuit tripped due to ice loading._x000a_"/>
    <s v="No"/>
    <s v="Non-Critical"/>
    <n v="17"/>
  </r>
  <r>
    <n v="33873"/>
    <n v="127058"/>
    <s v="Jun 2015  "/>
    <x v="0"/>
    <x v="320"/>
    <d v="2015-06-07T16:28:00"/>
    <n v="390"/>
    <s v="E0164   "/>
    <s v="TA-TU 2 110 kV Transmission Circuit"/>
    <s v="Transmission"/>
    <s v="Forced              "/>
    <s v="Secondary Equipment Maintenance"/>
    <x v="0"/>
    <s v="No"/>
    <n v="0"/>
    <n v="0"/>
    <m/>
    <m/>
    <s v="Isolation Points:Isolate protection scheme AWorkPlanned:  Investigate / repair Protection A Comms fail"/>
    <s v="No"/>
    <s v="Critical"/>
    <n v="0"/>
  </r>
  <r>
    <n v="33820"/>
    <n v="127115"/>
    <s v="Jun 2015  "/>
    <x v="0"/>
    <x v="321"/>
    <d v="2015-06-17T13:53:00"/>
    <n v="42"/>
    <s v="E0291   "/>
    <s v="PM-SH 220 kV Transmission Circuit"/>
    <s v="Transmission"/>
    <s v="Forced              "/>
    <s v="HV Equipment Maintenance"/>
    <x v="0"/>
    <s v="Yes"/>
    <n v="0"/>
    <n v="0"/>
    <m/>
    <m/>
    <s v="Isolation Points:Open onlyWorkPlanned:  removal of burning tree adjacent to line. expected time frame of 10 to 15 minutes"/>
    <s v="No"/>
    <s v="Critical"/>
    <n v="0"/>
  </r>
  <r>
    <n v="33809"/>
    <n v="127128"/>
    <s v="Jun 2015  "/>
    <x v="0"/>
    <x v="322"/>
    <d v="2015-06-26T17:02:00"/>
    <n v="3192"/>
    <s v="E0067   "/>
    <s v="CR 110/33 kV T3 Transformer Circuit"/>
    <s v="Transformer"/>
    <s v="Forced              "/>
    <s v="HV Equipment Maintenance"/>
    <x v="0"/>
    <s v="Yes"/>
    <n v="0"/>
    <n v="0"/>
    <m/>
    <m/>
    <s v="Isolation Points:Open, isolate and earthWorkPlanned:  Repair fault in air box that caused trip on close of C452 on 24/6/2015."/>
    <s v="No"/>
    <s v="Non-Critical"/>
    <n v="0"/>
  </r>
  <r>
    <n v="33807"/>
    <n v="127130"/>
    <s v="Jun 2015  "/>
    <x v="0"/>
    <x v="323"/>
    <d v="2015-07-01T00:00:00"/>
    <n v="2382"/>
    <s v="E1614   "/>
    <s v="KR-HR-KE 110 kV Transmission Circuit"/>
    <s v="Transmission"/>
    <s v="Forced              "/>
    <s v="HV Equipment Maintenance"/>
    <x v="0"/>
    <s v="No"/>
    <n v="0"/>
    <n v="0"/>
    <m/>
    <m/>
    <s v="Isolation Points:Switch auto reclose as requestedWorkPlanned:  A/R switched out of service for logging crews, George will ring to take A/R out every morning and each night to put it back in."/>
    <s v="No"/>
    <s v="Non-Critical"/>
    <n v="0"/>
  </r>
  <r>
    <n v="33806"/>
    <n v="127131"/>
    <s v="Jun 2015  "/>
    <x v="0"/>
    <x v="324"/>
    <d v="2015-07-01T00:00:00"/>
    <n v="2293"/>
    <s v="E0191   "/>
    <s v="LF-SO-TB 110 kV Transmission Circuit"/>
    <s v="Transmission"/>
    <s v="Forced              "/>
    <s v="HV Equipment Maintenance"/>
    <x v="0"/>
    <s v="No"/>
    <n v="0"/>
    <n v="0"/>
    <m/>
    <m/>
    <s v="Isolation Points:Switch auto reclose as requestedWorkPlanned:  A/R switched OOS as required"/>
    <s v="No"/>
    <s v="Non-Critical"/>
    <n v="0"/>
  </r>
  <r>
    <n v="30699"/>
    <n v="124470"/>
    <s v="Jul 2015  "/>
    <x v="0"/>
    <x v="325"/>
    <d v="2015-08-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3807"/>
    <n v="127130"/>
    <s v="Jul 2015  "/>
    <x v="0"/>
    <x v="325"/>
    <d v="2015-07-20T17:00:00"/>
    <n v="28380"/>
    <s v="E1614   "/>
    <s v="KR-HR-KE 110 kV Transmission Circuit"/>
    <s v="Transmission"/>
    <s v="Forced              "/>
    <s v="HV Equipment Maintenance"/>
    <x v="0"/>
    <s v="No"/>
    <n v="0"/>
    <n v="0"/>
    <m/>
    <m/>
    <s v="Isolation Points:Switch auto reclose as requestedWorkPlanned:  A/R switched out of service for logging crews, George will ring to take A/R out every morning and each night to put it back in."/>
    <s v="No"/>
    <s v="Non-Critical"/>
    <n v="0"/>
  </r>
  <r>
    <n v="33806"/>
    <n v="127131"/>
    <s v="Jul 2015  "/>
    <x v="0"/>
    <x v="325"/>
    <d v="2015-07-13T17:00:00"/>
    <n v="18300"/>
    <s v="E0191   "/>
    <s v="LF-SO-TB 110 kV Transmission Circuit"/>
    <s v="Transmission"/>
    <s v="Forced              "/>
    <s v="HV Equipment Maintenance"/>
    <x v="0"/>
    <s v="No"/>
    <n v="0"/>
    <n v="0"/>
    <m/>
    <m/>
    <s v="Isolation Points:Switch auto reclose as requestedWorkPlanned:  A/R switched OOS as required"/>
    <s v="No"/>
    <s v="Non-Critical"/>
    <n v="0"/>
  </r>
  <r>
    <n v="34028"/>
    <n v="2078"/>
    <s v="Jul 2015  "/>
    <x v="4"/>
    <x v="326"/>
    <d v="2015-07-03T08:03:00"/>
    <n v="2"/>
    <s v="E0678   "/>
    <s v="TR 110 kV D Bus"/>
    <s v="Bus"/>
    <s v="Fault               "/>
    <s v="Human Error During Planned Work"/>
    <x v="0"/>
    <s v="Yes"/>
    <n v="34"/>
    <n v="1.8100000000000002E-2"/>
    <b v="0"/>
    <b v="0"/>
    <s v="IR2078 Trevallyn 22 kV D Bus was being fed by a Mowbray super feeder when the feeder tripped on directional over current causing loss of supply._x000a_"/>
    <s v="No"/>
    <s v="Undefined"/>
    <n v="2"/>
  </r>
  <r>
    <n v="33933"/>
    <n v="127136"/>
    <s v="Jul 2015  "/>
    <x v="0"/>
    <x v="327"/>
    <d v="2015-07-03T16:47:00"/>
    <n v="338"/>
    <s v="E0067   "/>
    <s v="CR 110/33 kV T3 Transformer Circuit"/>
    <s v="Transformer"/>
    <s v="Forced              "/>
    <s v="HV Equipment Maintenance"/>
    <x v="0"/>
    <s v="Yes"/>
    <n v="0"/>
    <n v="0"/>
    <m/>
    <m/>
    <s v="Isolation Points:Open, isolate and earthWorkPlanned:Install vents on cable box  Install vents on cable box"/>
    <s v="No"/>
    <s v="Non-Critical"/>
    <n v="0"/>
  </r>
  <r>
    <n v="34017"/>
    <n v="127147"/>
    <s v="Jul 2015  "/>
    <x v="0"/>
    <x v="328"/>
    <d v="2015-08-01T00:00:00"/>
    <n v="35395"/>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016"/>
    <n v="127150"/>
    <s v="Jul 2015  "/>
    <x v="0"/>
    <x v="329"/>
    <d v="2015-07-08T00:38:00"/>
    <n v="417"/>
    <s v="E0001   "/>
    <s v="WA-BW 110 kV Transmission Circuit"/>
    <s v="Transmission"/>
    <s v="Forced              "/>
    <s v="HV Equipment Maintenance"/>
    <x v="0"/>
    <s v="No"/>
    <n v="0"/>
    <n v="0"/>
    <m/>
    <m/>
    <s v="marked in service due to duplicate fault record     Isolation Points:Open, isolate and earthWorkPlanned:  WA-BW 110 kV T/L trip - White Phase, Zone 1 (BW) 5 kms from BW Sub - reports of explosion on tower in the Brighton Industrial Estate"/>
    <s v="No"/>
    <s v="Non-Critical"/>
    <n v="0"/>
  </r>
  <r>
    <n v="34003"/>
    <n v="127168"/>
    <s v="Jul 2015  "/>
    <x v="0"/>
    <x v="330"/>
    <d v="2015-07-12T12:30:00"/>
    <n v="13"/>
    <s v="E0556   "/>
    <s v="DE 22 kV B2 Feeder Circuit"/>
    <s v="Feeder"/>
    <s v="Forced              "/>
    <s v="HV Equipment Maintenance"/>
    <x v="0"/>
    <s v="Yes"/>
    <n v="0"/>
    <n v="0"/>
    <m/>
    <m/>
    <s v="Isolation Points:Open and isolateWorkPlanned:  Carry out repairs to 22kV Circuit Breaker B252"/>
    <s v="No"/>
    <s v="Undefined"/>
    <n v="0"/>
  </r>
  <r>
    <n v="33935"/>
    <n v="127134"/>
    <s v="Jul 2015  "/>
    <x v="0"/>
    <x v="331"/>
    <d v="2015-07-17T12:02:00"/>
    <n v="105"/>
    <s v="E0066   "/>
    <s v="CR 110/33 kV T2 Transformer Circuit"/>
    <s v="Transformer"/>
    <s v="Forced              "/>
    <s v="HV Equipment Maintenance"/>
    <x v="0"/>
    <s v="Yes"/>
    <n v="0"/>
    <n v="0"/>
    <m/>
    <m/>
    <s v="Isolation Points:Open, isolate and earthWorkPlanned:Cable box inspection  Cable box inspection"/>
    <s v="No"/>
    <s v="Non-Critical"/>
    <n v="0"/>
  </r>
  <r>
    <n v="33934"/>
    <n v="127135"/>
    <s v="Jul 2015  "/>
    <x v="0"/>
    <x v="332"/>
    <d v="2015-07-17T15:32:00"/>
    <n v="131"/>
    <s v="E0068   "/>
    <s v="CR 110/33 kV T4 Transformer Circuit"/>
    <s v="Transformer"/>
    <s v="Forced              "/>
    <s v="HV Equipment Maintenance"/>
    <x v="0"/>
    <s v="Yes"/>
    <n v="0"/>
    <n v="0"/>
    <m/>
    <m/>
    <s v="Isolation Points:Open, isolate and earthWorkPlanned:Cable box inspection  Cable box inspection"/>
    <s v="No"/>
    <s v="Non-Critical"/>
    <n v="0"/>
  </r>
  <r>
    <n v="33983"/>
    <n v="127192"/>
    <s v="Jul 2015  "/>
    <x v="0"/>
    <x v="333"/>
    <d v="2015-07-29T12:58:00"/>
    <n v="8343"/>
    <s v="E1834   "/>
    <s v="GT 220 kV C7 Bus Coupler Circuit"/>
    <s v="Bus Coupler"/>
    <s v="Forced              "/>
    <s v="HV Equipment Maintenance"/>
    <x v="0"/>
    <s v="Yes"/>
    <n v="0"/>
    <n v="0"/>
    <m/>
    <m/>
    <s v="Isolation Points:Open and isolateWorkPlanned:  CT C796 low gas"/>
    <s v="No"/>
    <s v="Not in WASP"/>
    <n v="0"/>
  </r>
  <r>
    <n v="30699"/>
    <n v="124470"/>
    <s v="Aug 2015  "/>
    <x v="0"/>
    <x v="334"/>
    <d v="2015-09-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Aug 2015  "/>
    <x v="0"/>
    <x v="334"/>
    <d v="2015-09-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044"/>
    <n v="127216"/>
    <s v="Aug 2015  "/>
    <x v="0"/>
    <x v="335"/>
    <d v="2015-08-07T08:53:00"/>
    <n v="25"/>
    <s v="E0864   "/>
    <s v="RB 44 kV C2 Feeder Circuit"/>
    <s v="Feeder"/>
    <s v="Forced              "/>
    <s v="HV Equipment Maintenance"/>
    <x v="0"/>
    <s v="Yes"/>
    <n v="0"/>
    <n v="0"/>
    <m/>
    <m/>
    <s v="Isolation Points:Open, isolate and earthWorkPlanned:C2 feeder to be on 44 kV Transfer Bus  Top up Sf6 gas 44 kV CB C252"/>
    <s v="No"/>
    <s v="Undefined"/>
    <n v="0"/>
  </r>
  <r>
    <n v="34105"/>
    <n v="127262"/>
    <s v="Aug 2015  "/>
    <x v="0"/>
    <x v="336"/>
    <d v="2015-08-24T12:54:00"/>
    <n v="166"/>
    <s v="E1652   "/>
    <s v="EL 110/11 kV T1 Transformer Circuit"/>
    <s v="Transformer"/>
    <s v="Forced              "/>
    <s v="HV Equipment Maintenance"/>
    <x v="0"/>
    <s v="Yes"/>
    <n v="0"/>
    <n v="0"/>
    <m/>
    <m/>
    <s v="Isolation Points:Open and isolateWorkPlanned:no risk notice required  Removal of existing compound around LV transformer cables and replace with new sealant."/>
    <s v="No"/>
    <s v="Non-Critical"/>
    <n v="0"/>
  </r>
  <r>
    <n v="34104"/>
    <n v="127263"/>
    <s v="Aug 2015  "/>
    <x v="0"/>
    <x v="337"/>
    <d v="2015-08-24T15:45:00"/>
    <n v="163"/>
    <s v="E1653   "/>
    <s v="EL 110/11 kV T2 Transformer Circuit"/>
    <s v="Transformer"/>
    <s v="Forced              "/>
    <s v="HV Equipment Maintenance"/>
    <x v="0"/>
    <s v="Yes"/>
    <n v="0"/>
    <n v="0"/>
    <m/>
    <m/>
    <s v="Isolation Points:Open and isolateWorkPlanned:Risk notice not required  Removal of existing compound around LV transformer cables and replace with new sealant"/>
    <s v="No"/>
    <s v="Non-Critical"/>
    <n v="0"/>
  </r>
  <r>
    <n v="34100"/>
    <n v="127272"/>
    <s v="Aug 2015  "/>
    <x v="0"/>
    <x v="338"/>
    <d v="2015-08-27T17:00:00"/>
    <n v="458"/>
    <s v="E0441   "/>
    <s v="HA-TR 1 110 kV Transmission Circuit"/>
    <s v="Transmission"/>
    <s v="Forced              "/>
    <s v="Secondary Equipment Maintenance"/>
    <x v="0"/>
    <s v="No"/>
    <n v="0"/>
    <n v="0"/>
    <m/>
    <m/>
    <s v="Isolation Points:Isolate protection scheme AWorkPlanned:Corrective communication outage to repair and test fibre optic cable on tower T24.The &quot;A&quot; protection scheme will be out of service with &quot;B&quot; protection in service on the HA-TR 1 and HA-TR 2 110 kV Transmission Circuits.  Corrective communication outage to repair and test fibre optic cable on tower T24.The &quot;A&quot; protection scheme will be out of service with &quot;B&quot; protection in service on the HA-TR 1 and HA-TR 2 110 kV Transmission Circuits."/>
    <s v="No"/>
    <s v="Critical"/>
    <n v="0"/>
  </r>
  <r>
    <n v="34100"/>
    <n v="127272"/>
    <s v="Aug 2015  "/>
    <x v="0"/>
    <x v="338"/>
    <d v="2015-08-27T17:00:00"/>
    <n v="458"/>
    <s v="E0442   "/>
    <s v="HA-TR 2 110 kV Transmission Circuit"/>
    <s v="Transmission"/>
    <s v="Forced              "/>
    <s v="Secondary Equipment Maintenance"/>
    <x v="0"/>
    <s v="No"/>
    <n v="0"/>
    <n v="0"/>
    <m/>
    <m/>
    <s v="Isolation Points:Isolate protection scheme AWorkPlanned:Corrective communication outage to repair and test fibre optic cable on tower T24.The &quot;A&quot; protection scheme will be out of service with &quot;B&quot; protection in service on the HA-TR 1 and HA-TR 2 110 kV Transmission Circuits.  Corrective communication outage to repair and test fibre optic cable on tower T24.The &quot;A&quot; protection scheme will be out of service with &quot;B&quot; protection in service on the HA-TR 1 and HA-TR 2 110 kV Transmission Circuits."/>
    <s v="No"/>
    <s v="Critical"/>
    <n v="0"/>
  </r>
  <r>
    <n v="34101"/>
    <n v="127268"/>
    <s v="Aug 2015  "/>
    <x v="0"/>
    <x v="339"/>
    <d v="2015-08-27T13:30:00"/>
    <n v="246"/>
    <s v="E1748   "/>
    <s v="WA 110 kV D7 Bus Coupler Circuit"/>
    <s v="Bus Coupler"/>
    <s v="Forced              "/>
    <s v="HV Equipment Maintenance"/>
    <x v="0"/>
    <s v="Yes"/>
    <n v="0"/>
    <n v="0"/>
    <m/>
    <m/>
    <s v="Isolation Points:Open onlyWorkPlanned:No operational impact.  Repair faulty indication and control of 110kV CB D752. Work may require test operations of  D752 which break the Waddamana 110kV &quot;Ring&quot; bus momentarily."/>
    <s v="No"/>
    <s v="Not in WASP"/>
    <n v="0"/>
  </r>
  <r>
    <n v="34099"/>
    <n v="127276"/>
    <s v="Aug 2015  "/>
    <x v="0"/>
    <x v="340"/>
    <d v="2015-08-28T17:36:00"/>
    <n v="508"/>
    <s v="E0441   "/>
    <s v="HA-TR 1 110 kV Transmission Circuit"/>
    <s v="Transmission"/>
    <s v="Forced              "/>
    <s v="Secondary Equipment Maintenance"/>
    <x v="0"/>
    <s v="No"/>
    <n v="0"/>
    <n v="0"/>
    <m/>
    <m/>
    <s v="Isolation Points:Isolate protection scheme AWorkPlanned:A fibre fault on the Trevallyn - Hadspen OPGW span requires an outage up to 15 mins on the below communications circuits. These circuits will be relocated to an alternate fibre path so they are not affected by the larger outage expected to fix the faulty fibre.A 15 minute outage will occur at sometime 28/08/2015 to re-patch circuits.All communication services have backup circuits that will not be affected by this outage.Circuits affected:PROT Hadspen - Derby Anti-Islanding APROT Hadspen - George Town TL1 APROT Hadspen - George Town TL2 APROT Hadspen - Georgetown SS TL1 APROT Hadspen - Norwood PIT TL1PROT Hadspen - Norwood PIT TL2PROT Hadspen – Palmerston PIT TL1PROT Hadspen - Palmerston PIT TL2PROT Mowbray - Trevallyn DEWAR B185PROT St Leonards Sub - Norwood TL1 CCPROT Trevallyn – Hadspen A187 APROT Trevallyn – Hadspen B187 ASCADA NOC Chapel St - DerbySCADA NOC Chapel St - Hadspen SubSCADA NOC Chapel St - NorwoodAlex Wheeler  Corrective communication outage to repair and test fibre optic cable on tower T24.The &quot;A&quot; protection scheme will be out of service with &quot;B&quot; protection in service on the HA-TR 1 and HA-TR 2 110 kV Transmission Circuits. "/>
    <s v="No"/>
    <s v="Critical"/>
    <n v="0"/>
  </r>
  <r>
    <n v="34099"/>
    <n v="127276"/>
    <s v="Aug 2015  "/>
    <x v="0"/>
    <x v="340"/>
    <d v="2015-08-28T17:36:00"/>
    <n v="508"/>
    <s v="E0442   "/>
    <s v="HA-TR 2 110 kV Transmission Circuit"/>
    <s v="Transmission"/>
    <s v="Forced              "/>
    <s v="Secondary Equipment Maintenance"/>
    <x v="0"/>
    <s v="No"/>
    <n v="0"/>
    <n v="0"/>
    <m/>
    <m/>
    <s v="Isolation Points:Isolate protection scheme AWorkPlanned:A fibre fault on the Trevallyn - Hadspen OPGW span requires an outage up to 15 mins on the below communications circuits. These circuits will be relocated to an alternate fibre path so they are not affected by the larger outage expected to fix the faulty fibre.A 15 minute outage will occur at sometime 28/08/2015 to re-patch circuits.All communication services have backup circuits that will not be affected by this outage.Circuits affected:PROT Hadspen - Derby Anti-Islanding APROT Hadspen - George Town TL1 APROT Hadspen - George Town TL2 APROT Hadspen - Georgetown SS TL1 APROT Hadspen - Norwood PIT TL1PROT Hadspen - Norwood PIT TL2PROT Hadspen – Palmerston PIT TL1PROT Hadspen - Palmerston PIT TL2PROT Mowbray - Trevallyn DEWAR B185PROT St Leonards Sub - Norwood TL1 CCPROT Trevallyn – Hadspen A187 APROT Trevallyn – Hadspen B187 ASCADA NOC Chapel St - DerbySCADA NOC Chapel St - Hadspen SubSCADA NOC Chapel St - NorwoodAlex Wheeler  Corrective communication outage to repair and test fibre optic cable on tower T24.The &quot;A&quot; protection scheme will be out of service with &quot;B&quot; protection in service on the HA-TR 1 and HA-TR 2 110 kV Transmission Circuits. "/>
    <s v="No"/>
    <s v="Critical"/>
    <n v="0"/>
  </r>
  <r>
    <n v="30699"/>
    <n v="124470"/>
    <s v="Sep 2015  "/>
    <x v="0"/>
    <x v="341"/>
    <d v="2015-10-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Sep 2015  "/>
    <x v="0"/>
    <x v="341"/>
    <d v="2015-10-01T00:00:00"/>
    <n v="4320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140"/>
    <n v="127364"/>
    <s v="Sep 2015  "/>
    <x v="0"/>
    <x v="342"/>
    <d v="2015-09-23T15:02:00"/>
    <n v="54"/>
    <s v="E0715   "/>
    <s v="FA-JB 220 kV Transmission Circuit"/>
    <s v="Transmission"/>
    <s v="Forced              "/>
    <s v="HV Equipment Maintenance"/>
    <x v="0"/>
    <s v="Yes"/>
    <n v="0"/>
    <n v="0"/>
    <m/>
    <m/>
    <s v="Isolation Points:Open and isolateWorkPlanned:  Top Up B152 with SF6"/>
    <s v="No"/>
    <s v="Non-Critical"/>
    <n v="0"/>
  </r>
  <r>
    <n v="34139"/>
    <n v="127365"/>
    <s v="Sep 2015  "/>
    <x v="0"/>
    <x v="343"/>
    <d v="2015-09-23T15:58:00"/>
    <n v="28"/>
    <s v="E0714   "/>
    <s v="FA-TI 220 kV Transmission Circuit"/>
    <s v="Transmission"/>
    <s v="Forced              "/>
    <s v="HV Equipment Maintenance"/>
    <x v="0"/>
    <s v="Yes"/>
    <n v="0"/>
    <n v="0"/>
    <m/>
    <m/>
    <s v="Isolation Points:Open and isolateWorkPlanned:  Top Up A152 with SF6"/>
    <s v="No"/>
    <s v="Non-Critical"/>
    <n v="0"/>
  </r>
  <r>
    <n v="34222"/>
    <n v="2086"/>
    <s v="Sep 2015  "/>
    <x v="4"/>
    <x v="344"/>
    <d v="2015-09-24T12:45:00"/>
    <n v="51"/>
    <s v="E1653   "/>
    <s v="EL 110/11 kV T2 Transformer Circuit"/>
    <s v="Transformer"/>
    <s v="Fault               "/>
    <s v="Human Error During Planned Work"/>
    <x v="0"/>
    <s v="Yes"/>
    <n v="3"/>
    <n v="1.6000000000000001E-3"/>
    <b v="0"/>
    <b v="0"/>
    <s v="IIR 1711 Electrona T2 was tripped while removing a bird nest from conservator tank _x000a_"/>
    <s v="No"/>
    <s v="Non-Critical"/>
    <n v="3"/>
  </r>
  <r>
    <n v="34192"/>
    <n v="127309"/>
    <s v="Sep 2015  "/>
    <x v="0"/>
    <x v="345"/>
    <d v="2015-09-26T16:00:00"/>
    <n v="81"/>
    <s v="E0718   "/>
    <s v="FA-MA 110 kV Transmission Circuit"/>
    <s v="Transmission"/>
    <s v="Forced              "/>
    <s v="HV Equipment Maintenance"/>
    <x v="4"/>
    <s v="Yes"/>
    <n v="0"/>
    <n v="0"/>
    <m/>
    <m/>
    <s v="Isolation Points:Open onlyWorkPlanned:Project ID : 2136 - TL - Preventive - 110kV Inspections - Condition Monitoring  Farrell - Mackintosh 110kV transmission line to be Opened at Farrell and Mackintosh at Hydro request while planned fuel reduction burn by Parks &amp; Wildlife is in progress on Saturday 26/9/2015.  Farrell - Mackintosh 110kV transmission line to be Opened at Farrell and Mackintosh at Hydro request while planned fuel reduction burn by Parks &amp; Wildlife is in progress on Saturday 26/9/2015.Area Asset Manager David Inglis to be on site and advise system control at start and completion of planned burn"/>
    <s v="No"/>
    <s v="Non-Critical"/>
    <n v="0"/>
  </r>
  <r>
    <n v="34120"/>
    <n v="127385"/>
    <s v="Sep 2015  "/>
    <x v="0"/>
    <x v="346"/>
    <d v="2015-09-28T15:07:00"/>
    <n v="887"/>
    <s v="E0246   "/>
    <s v="LI 220 kV B Bus"/>
    <s v="Bus"/>
    <s v="Forced              "/>
    <s v="Secondary Equipment Maintenance"/>
    <x v="0"/>
    <s v="No"/>
    <n v="0"/>
    <n v="0"/>
    <m/>
    <m/>
    <s v="Isolation Points:Nil primary, secondary isolation as required by PICWorkPlanned:  Investigate/Repair Liapootah 220 kV BZ Prot A Rly Fault alarm. "/>
    <s v="No"/>
    <s v="Undefined"/>
    <n v="0"/>
  </r>
  <r>
    <n v="34120"/>
    <n v="127385"/>
    <s v="Sep 2015  "/>
    <x v="0"/>
    <x v="346"/>
    <d v="2015-09-28T15:07:00"/>
    <n v="887"/>
    <s v="E0247   "/>
    <s v="LI 220 kV A Bus"/>
    <s v="Bus"/>
    <s v="Forced              "/>
    <s v="Secondary Equipment Maintenance"/>
    <x v="0"/>
    <s v="No"/>
    <n v="0"/>
    <n v="0"/>
    <m/>
    <m/>
    <s v="Isolation Points:Nil primary, secondary isolation as required by PICWorkPlanned:  Investigate/Repair Liapootah 220 kV BZ Prot A Rly Fault alarm. "/>
    <s v="No"/>
    <s v="Undefined"/>
    <n v="0"/>
  </r>
  <r>
    <n v="34224"/>
    <n v="2087"/>
    <s v="Sep 2015  "/>
    <x v="4"/>
    <x v="347"/>
    <d v="2015-09-28T21:47:00"/>
    <n v="11"/>
    <s v="E1065   "/>
    <s v="QU 22 kV A2 Feeder Circuit"/>
    <s v="Feeder"/>
    <s v="Fault               "/>
    <s v="Adverse Weather"/>
    <x v="0"/>
    <s v="Yes"/>
    <n v="1"/>
    <n v="5.0000000000000001E-4"/>
    <b v="0"/>
    <b v="0"/>
    <s v="IR1272 Que Substation incomer breaker A552 tripped during inclement weather._x000a_"/>
    <s v="No"/>
    <s v="Undefined"/>
    <n v="11"/>
  </r>
  <r>
    <n v="30699"/>
    <n v="124470"/>
    <s v="Oct 2015  "/>
    <x v="0"/>
    <x v="348"/>
    <d v="2015-1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Oct 2015  "/>
    <x v="0"/>
    <x v="348"/>
    <d v="2015-11-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342"/>
    <n v="2089"/>
    <s v="Oct 2015  "/>
    <x v="4"/>
    <x v="349"/>
    <d v="2015-10-20T13:27:00"/>
    <n v="141"/>
    <s v="E0400   "/>
    <s v="BU-HM 110 kV Transmission Circuit"/>
    <s v="Transmission"/>
    <s v="Fault               "/>
    <s v="Unknown"/>
    <x v="0"/>
    <s v="Yes"/>
    <n v="13"/>
    <n v="6.8999999999999999E-3"/>
    <b v="0"/>
    <b v="0"/>
    <s v="IR2089 BU-HM 110 kV transmission circuit tripped due to unknown cause._x000a_"/>
    <s v="No"/>
    <s v="Non-Critical"/>
    <n v="87"/>
  </r>
  <r>
    <n v="34310"/>
    <n v="127508"/>
    <s v="Oct 2015  "/>
    <x v="0"/>
    <x v="350"/>
    <d v="2015-10-24T13:32:00"/>
    <n v="47"/>
    <s v="E1736   "/>
    <s v="WA-LF 2 220 kV Transmission Circuit"/>
    <s v="Transmission"/>
    <s v="Forced              "/>
    <s v="HV Equipment Maintenance"/>
    <x v="0"/>
    <s v="Yes"/>
    <n v="0"/>
    <n v="0"/>
    <m/>
    <m/>
    <s v="Isolation Points:Open onlyWorkPlanned: "/>
    <s v="No"/>
    <s v="Critical"/>
    <n v="0"/>
  </r>
  <r>
    <n v="34298"/>
    <n v="127522"/>
    <s v="Oct 2015  "/>
    <x v="0"/>
    <x v="351"/>
    <d v="2015-10-27T14:45:00"/>
    <n v="27"/>
    <s v="E0515   "/>
    <s v="SH-GT 1 220 kV Transmission Circuit"/>
    <s v="Transmission"/>
    <s v="Forced              "/>
    <s v="Secondary Equipment Maintenance"/>
    <x v="0"/>
    <s v="Yes"/>
    <n v="0"/>
    <n v="0"/>
    <m/>
    <m/>
    <s v="Isolation Points:Nil primary, secondary isolation as required by PICWorkPlanned:  Protection setting change. 1 high speed prot system to remain in service at all times"/>
    <s v="No"/>
    <s v="Critical"/>
    <n v="0"/>
  </r>
  <r>
    <n v="30699"/>
    <n v="124470"/>
    <s v="Nov 2015  "/>
    <x v="0"/>
    <x v="352"/>
    <d v="2015-12-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Nov 2015  "/>
    <x v="0"/>
    <x v="352"/>
    <d v="2015-12-01T00:00:00"/>
    <n v="4320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377"/>
    <n v="127554"/>
    <s v="Nov 2015  "/>
    <x v="0"/>
    <x v="353"/>
    <d v="2015-11-11T17:23:00"/>
    <n v="1723"/>
    <s v="E0157   "/>
    <s v="MB 22 kV B2 Feeder Circuit"/>
    <s v="Feeder"/>
    <s v="Forced              "/>
    <s v="Secondary Equipment Maintenance"/>
    <x v="0"/>
    <s v="Yes"/>
    <n v="0"/>
    <n v="0"/>
    <m/>
    <m/>
    <s v="Isolation Points:Open onlyWorkPlanned:  P&amp;C investigations have found B299 Relay has failed and providing no protection to Feeder 45002. Distribution Operations informed and arranging for load transfer off feeder until Relay replaced. "/>
    <s v="No"/>
    <s v="Undefined"/>
    <n v="0"/>
  </r>
  <r>
    <n v="34396"/>
    <n v="2092"/>
    <s v="Nov 2015  "/>
    <x v="4"/>
    <x v="354"/>
    <d v="2015-11-11T12:12:00"/>
    <n v="333"/>
    <s v="E0400   "/>
    <s v="BU-HM 110 kV Transmission Circuit"/>
    <s v="Transmission"/>
    <s v="Fault               "/>
    <s v="Unknown"/>
    <x v="0"/>
    <s v="Yes"/>
    <n v="12"/>
    <n v="6.4000000000000003E-3"/>
    <b v="0"/>
    <b v="0"/>
    <s v="IR2092 BU-HM 110 kV transmission circuit tripped due to unknown cause, with loss of supply to Surrey Hills Chip Mill._x000a_"/>
    <s v="No"/>
    <s v="Non-Critical"/>
    <n v="53"/>
  </r>
  <r>
    <n v="34372"/>
    <n v="127561"/>
    <s v="Nov 2015  "/>
    <x v="0"/>
    <x v="355"/>
    <d v="2015-11-11T12:12:00"/>
    <n v="273"/>
    <s v="E0400   "/>
    <s v="BU-HM 110 kV Transmission Circuit"/>
    <s v="Transmission"/>
    <s v="Forced              "/>
    <s v="HV Equipment Maintenance"/>
    <x v="0"/>
    <s v="No"/>
    <n v="0"/>
    <n v="0"/>
    <m/>
    <m/>
    <s v="marked in service due to duplicate    Isolation Points:Open, isolate and earthWorkPlanned:  Zone 2 Red Phase Fault, approx. 26.3 km from Burnie."/>
    <s v="No"/>
    <s v="Non-Critical"/>
    <n v="0"/>
  </r>
  <r>
    <n v="34375"/>
    <n v="127557"/>
    <s v="Nov 2015  "/>
    <x v="0"/>
    <x v="356"/>
    <d v="2015-11-11T17:23:00"/>
    <n v="503"/>
    <s v="E0157   "/>
    <s v="MB 22 kV B2 Feeder Circuit"/>
    <s v="Feeder"/>
    <s v="Forced              "/>
    <s v="HV Equipment Maintenance"/>
    <x v="2"/>
    <s v="No"/>
    <n v="0"/>
    <n v="0"/>
    <m/>
    <m/>
    <s v="marked in service due to duplicate   Isolation Points:Open, isolate and earthWorkPlanned:  In conjunction with SWOP E23130"/>
    <s v="No"/>
    <s v="Undefined"/>
    <n v="0"/>
  </r>
  <r>
    <n v="34375"/>
    <n v="127557"/>
    <s v="Nov 2015  "/>
    <x v="0"/>
    <x v="356"/>
    <d v="2015-11-11T17:23:00"/>
    <n v="503"/>
    <s v="E0156   "/>
    <s v="MB 22 kV A2 Feeder Circuit"/>
    <s v="Feeder"/>
    <s v="Forced              "/>
    <s v="HV Equipment Maintenance"/>
    <x v="2"/>
    <s v="No"/>
    <n v="0"/>
    <n v="0"/>
    <m/>
    <m/>
    <s v="marked in service due to duplicate   Isolation Points:Open, isolate and earthWorkPlanned:  In conjunction with SWOP E23130"/>
    <s v="No"/>
    <s v="Undefined"/>
    <n v="0"/>
  </r>
  <r>
    <n v="34358"/>
    <n v="127580"/>
    <s v="Nov 2015  "/>
    <x v="0"/>
    <x v="357"/>
    <d v="2015-11-12T15:30:00"/>
    <n v="87"/>
    <s v="E0268   "/>
    <s v="PO-PM 6 220 kV Transmission Circuit"/>
    <s v="Transmission"/>
    <s v="Forced              "/>
    <s v="HV Equipment Maintenance"/>
    <x v="4"/>
    <s v="Yes"/>
    <n v="0"/>
    <n v="0"/>
    <m/>
    <m/>
    <s v="Isolation Points:Open onlyWorkPlanned:  PO-PM 6 220kV T/L opened off only for earth fault relay tests at Poatina.Generator out of service."/>
    <s v="No"/>
    <s v="Non-Critical"/>
    <n v="0"/>
  </r>
  <r>
    <n v="34397"/>
    <n v="2093"/>
    <s v="Nov 2015  "/>
    <x v="4"/>
    <x v="358"/>
    <d v="2015-11-13T13:52:00"/>
    <n v="3"/>
    <s v="E0101   "/>
    <s v="CS 11 kV C Bus"/>
    <s v="Bus"/>
    <s v="Fault               "/>
    <s v="Human Error During Planned Work"/>
    <x v="0"/>
    <s v="Yes"/>
    <n v="7"/>
    <n v="3.7000000000000002E-3"/>
    <b v="0"/>
    <b v="0"/>
    <s v="IR2093 Chapel Street 11kV C Bus tripped during planned testing work, with loss of supply to DNSP._x000a_"/>
    <s v="No"/>
    <s v="Undefined"/>
    <n v="3"/>
  </r>
  <r>
    <n v="34398"/>
    <n v="2094"/>
    <s v="Nov 2015  "/>
    <x v="4"/>
    <x v="359"/>
    <d v="2015-11-26T13:03:00"/>
    <n v="1321"/>
    <s v="E0169   "/>
    <s v="TU-BG-DB 110 kV Transmission Circuit"/>
    <s v="Transmission"/>
    <s v="Fault               "/>
    <s v="Vegetation"/>
    <x v="0"/>
    <s v="Yes"/>
    <n v="82"/>
    <n v="4.3799999999999999E-2"/>
    <b v="0"/>
    <b v="0"/>
    <s v="IR2094 TU-DB-BG 110 kV transmission circuit tripped due to tree on line with loss of supply at Derwent Bridge._x000a_"/>
    <s v="No"/>
    <s v="Non-Critical"/>
    <n v="418"/>
  </r>
  <r>
    <n v="34401"/>
    <n v="127610"/>
    <s v="Nov 2015  "/>
    <x v="0"/>
    <x v="360"/>
    <d v="2015-11-25T23:02:00"/>
    <n v="420"/>
    <s v="E0169   "/>
    <s v="TU-BG-DB 110 kV Transmission Circuit"/>
    <s v="Transmission"/>
    <s v="Forced              "/>
    <s v="HV Equipment Maintenance"/>
    <x v="0"/>
    <s v="No"/>
    <n v="0"/>
    <n v="0"/>
    <m/>
    <m/>
    <s v="Isolation Points:Open, isolate and earthWorkPlanned:  Isolate &amp; Earth Transmission Line for Repairs"/>
    <s v="No"/>
    <s v="Non-Critical"/>
    <n v="0"/>
  </r>
  <r>
    <n v="34403"/>
    <n v="127606"/>
    <s v="Nov 2015  "/>
    <x v="0"/>
    <x v="361"/>
    <d v="2015-11-26T14:36:00"/>
    <n v="276"/>
    <s v="E1425   "/>
    <s v="HA 110/22 kV T3 Transformer Circuit"/>
    <s v="Transformer"/>
    <s v="Forced              "/>
    <s v="HV Equipment Maintenance"/>
    <x v="0"/>
    <s v="Yes"/>
    <n v="0"/>
    <n v="0"/>
    <m/>
    <m/>
    <s v="Isolation Points:Open, isolate and earthWorkPlanned:  22kV VT C597 requires repairs"/>
    <s v="No"/>
    <s v="Non-Critical"/>
    <n v="0"/>
  </r>
  <r>
    <n v="30699"/>
    <n v="124470"/>
    <s v="Dec 2015  "/>
    <x v="0"/>
    <x v="362"/>
    <d v="2016-0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Dec 2015  "/>
    <x v="0"/>
    <x v="362"/>
    <d v="2016-01-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534"/>
    <n v="127682"/>
    <s v="Dec 2015  "/>
    <x v="0"/>
    <x v="363"/>
    <d v="2015-12-17T17:45:00"/>
    <n v="4531"/>
    <s v="E1734   "/>
    <s v="GT-TV 3 220 kV Transmission Circuit"/>
    <s v="Transmission"/>
    <s v="Forced              "/>
    <s v="HV Equipment Maintenance"/>
    <x v="4"/>
    <s v="Yes"/>
    <n v="0"/>
    <n v="0"/>
    <m/>
    <m/>
    <s v="Isolation Points:Open onlyWorkPlanned:  Opened for AETV during protection testing at their end."/>
    <s v="No"/>
    <s v="Undefined"/>
    <n v="0"/>
  </r>
  <r>
    <n v="34532"/>
    <n v="127684"/>
    <s v="Dec 2015  "/>
    <x v="0"/>
    <x v="364"/>
    <d v="2015-12-15T14:31:00"/>
    <n v="391"/>
    <s v="E0651   "/>
    <s v="SM 110/22 kV T2 Transformer Circuit"/>
    <s v="Transformer"/>
    <s v="Forced              "/>
    <s v="HV Equipment Maintenance"/>
    <x v="0"/>
    <s v="Yes"/>
    <n v="0"/>
    <n v="0"/>
    <m/>
    <m/>
    <s v="Isolation Points:Open, isolate and earthWorkPlanned:  Transformer T2 OLTC repairs - Reinhausen"/>
    <s v="No"/>
    <s v="Non-Critical"/>
    <n v="0"/>
  </r>
  <r>
    <n v="34528"/>
    <n v="127690"/>
    <s v="Dec 2015  "/>
    <x v="0"/>
    <x v="365"/>
    <d v="2015-12-16T08:35:00"/>
    <n v="995"/>
    <s v="E1810   "/>
    <s v="GT-TV 1 110 kV Transmission Circuit"/>
    <s v="Transmission"/>
    <s v="Forced              "/>
    <s v="Secondary Equipment Maintenance"/>
    <x v="4"/>
    <s v="Yes"/>
    <n v="0"/>
    <n v="0"/>
    <m/>
    <m/>
    <s v="Isolation Points:Open onlyWorkPlanned:  Opened off only at Georgetown via H152. No isolations."/>
    <s v="No"/>
    <s v="Non-Critical"/>
    <n v="0"/>
  </r>
  <r>
    <n v="34496"/>
    <n v="127728"/>
    <s v="Dec 2015  "/>
    <x v="0"/>
    <x v="366"/>
    <d v="2016-01-01T00:00:00"/>
    <n v="280"/>
    <s v="E0689   "/>
    <s v="TR 110/22 kV T3 Transformer Circuit"/>
    <s v="Transformer"/>
    <s v="Forced              "/>
    <s v="HV Equipment Maintenance"/>
    <x v="0"/>
    <s v="No"/>
    <n v="0"/>
    <n v="0"/>
    <m/>
    <m/>
    <s v="marked in service due to duplicate   Isolation Points:Open, isolate and earthWorkPlanned:  Investigate and repair as required H487-64R trip."/>
    <s v="No"/>
    <s v="Non-Critical"/>
    <n v="0"/>
  </r>
  <r>
    <n v="34017"/>
    <n v="127147"/>
    <s v="Jan 2016  "/>
    <x v="0"/>
    <x v="367"/>
    <d v="2016-02-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0699"/>
    <n v="124470"/>
    <s v="Jan 2016  "/>
    <x v="0"/>
    <x v="367"/>
    <d v="2016-02-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496"/>
    <n v="127728"/>
    <s v="Jan 2016  "/>
    <x v="0"/>
    <x v="367"/>
    <d v="2016-01-04T17:48:00"/>
    <n v="5388"/>
    <s v="E0689   "/>
    <s v="TR 110/22 kV T3 Transformer Circuit"/>
    <s v="Transformer"/>
    <s v="Forced              "/>
    <s v="HV Equipment Maintenance"/>
    <x v="0"/>
    <s v="No"/>
    <n v="0"/>
    <n v="0"/>
    <m/>
    <m/>
    <s v="marked in service due to duplicate   Isolation Points:Open, isolate and earthWorkPlanned:  Investigate and repair as required H487-64R trip."/>
    <s v="No"/>
    <s v="Non-Critical"/>
    <n v="0"/>
  </r>
  <r>
    <n v="34495"/>
    <n v="127729"/>
    <s v="Jan 2016  "/>
    <x v="0"/>
    <x v="368"/>
    <d v="2016-01-01T03:13:00"/>
    <n v="103"/>
    <s v="E0677   "/>
    <s v="TR 110 kV C Bus"/>
    <s v="Bus"/>
    <s v="Forced              "/>
    <s v="HV Equipment Maintenance"/>
    <x v="0"/>
    <s v="No"/>
    <n v="0"/>
    <n v="0"/>
    <m/>
    <m/>
    <s v="marked in service due to duplicate   Isolation Points:Open onlyWorkPlanned: "/>
    <s v="No"/>
    <s v="Undefined"/>
    <n v="0"/>
  </r>
  <r>
    <n v="34493"/>
    <n v="127732"/>
    <s v="Jan 2016  "/>
    <x v="0"/>
    <x v="369"/>
    <d v="2016-01-14T16:30:00"/>
    <n v="12630"/>
    <s v="E1852   "/>
    <s v="KI 110/33 kV T4 Transformer Circuit"/>
    <s v="Transformer"/>
    <s v="Forced              "/>
    <s v="HV Equipment Maintenance"/>
    <x v="0"/>
    <s v="No"/>
    <n v="0"/>
    <n v="0"/>
    <m/>
    <m/>
    <s v="marked in service due to duplicate    Isolation Points:Open, isolate and earthWorkPlanned:  Investigate and rectify cause of fault that brought Kingston T4 and 33kV D bus out of service"/>
    <s v="No"/>
    <s v="Non-Critical"/>
    <n v="0"/>
  </r>
  <r>
    <n v="34493"/>
    <n v="127732"/>
    <s v="Jan 2016  "/>
    <x v="0"/>
    <x v="369"/>
    <d v="2016-01-14T16:30:00"/>
    <n v="12630"/>
    <s v="E1856   "/>
    <s v="KI 33 kV D Bus"/>
    <s v="Bus"/>
    <s v="Forced              "/>
    <s v="HV Equipment Maintenance"/>
    <x v="0"/>
    <s v="No"/>
    <n v="0"/>
    <n v="0"/>
    <m/>
    <m/>
    <s v="marked in service due to duplicate    Isolation Points:Open, isolate and earthWorkPlanned:  Investigate and rectify cause of fault that brought Kingston T4 and 33kV D bus out of service"/>
    <s v="No"/>
    <s v="Not in WASP"/>
    <n v="0"/>
  </r>
  <r>
    <n v="34483"/>
    <n v="127745"/>
    <s v="Jan 2016  "/>
    <x v="0"/>
    <x v="370"/>
    <d v="2016-01-09T15:54:00"/>
    <n v="1506"/>
    <s v="E0715   "/>
    <s v="FA-JB 220 kV Transmission Circuit"/>
    <s v="Transmission"/>
    <s v="Forced              "/>
    <s v="HV Equipment Maintenance"/>
    <x v="0"/>
    <s v="Yes"/>
    <n v="0"/>
    <n v="0"/>
    <m/>
    <m/>
    <s v="Isolation Points:Open, isolate and earthWorkPlanned:  Arcing Mid span Joint "/>
    <s v="No"/>
    <s v="Non-Critical"/>
    <n v="0"/>
  </r>
  <r>
    <n v="34420"/>
    <n v="127816"/>
    <s v="Jan 2016  "/>
    <x v="0"/>
    <x v="371"/>
    <d v="2016-01-19T13:36:00"/>
    <n v="93"/>
    <s v="E0028   "/>
    <s v="GO-CS 1 220 kV Transmission Circuit"/>
    <s v="Transmission"/>
    <s v="Forced              "/>
    <s v="HV Equipment Maintenance"/>
    <x v="0"/>
    <s v="No"/>
    <n v="0"/>
    <n v="0"/>
    <m/>
    <m/>
    <s v="Isolation Points:Nil primary isolationWorkPlanned:  Investigate fault tripping of GO-CS 220kV Circuits 1 &amp; 2."/>
    <s v="No"/>
    <s v="Critical"/>
    <n v="0"/>
  </r>
  <r>
    <n v="34420"/>
    <n v="127816"/>
    <s v="Jan 2016  "/>
    <x v="0"/>
    <x v="371"/>
    <d v="2016-01-19T13:36:00"/>
    <n v="93"/>
    <s v="E0243   "/>
    <s v="GO-CS 2 220 kV Transmission Circuit"/>
    <s v="Transmission"/>
    <s v="Forced              "/>
    <s v="HV Equipment Maintenance"/>
    <x v="0"/>
    <s v="No"/>
    <n v="0"/>
    <n v="0"/>
    <m/>
    <m/>
    <s v="Isolation Points:Nil primary isolationWorkPlanned:  Investigate fault tripping of GO-CS 220kV Circuits 1 &amp; 2."/>
    <s v="No"/>
    <s v="Critical"/>
    <n v="0"/>
  </r>
  <r>
    <n v="34419"/>
    <n v="127817"/>
    <s v="Jan 2016  "/>
    <x v="0"/>
    <x v="372"/>
    <d v="2016-01-25T15:32:00"/>
    <n v="8774"/>
    <s v="E0540   "/>
    <s v="SH-FI 220 kV Transmission Circuit"/>
    <s v="Transmission"/>
    <s v="Forced              "/>
    <s v="HV Equipment Maintenance"/>
    <x v="0"/>
    <s v="No"/>
    <n v="0"/>
    <n v="0"/>
    <m/>
    <m/>
    <s v="marked in service die to fault duplicate    Isolation Points:Open onlyWorkPlanned:  Investigate/repair cause of fault tripping on SH-FI 220kV Circuit"/>
    <s v="No"/>
    <s v="Non-Critical"/>
    <n v="0"/>
  </r>
  <r>
    <n v="34640"/>
    <n v="127847"/>
    <s v="Jan 2016  "/>
    <x v="0"/>
    <x v="373"/>
    <d v="2016-01-21T19:59:00"/>
    <n v="536"/>
    <s v="E0028   "/>
    <s v="GO-CS 1 220 kV Transmission Circuit"/>
    <s v="Transmission"/>
    <s v="Forced              "/>
    <s v="HV Equipment Maintenance"/>
    <x v="0"/>
    <s v="Yes"/>
    <n v="0"/>
    <n v="0"/>
    <m/>
    <m/>
    <s v="Isolation Points:Open onlyWorkPlanned:both GO CS lines required OOS for the safety of parks personnel during backburn  both GO CS lines required OOS for the safety of parks personnel during backburn"/>
    <s v="No"/>
    <s v="Critical"/>
    <n v="0"/>
  </r>
  <r>
    <n v="34640"/>
    <n v="127847"/>
    <s v="Jan 2016  "/>
    <x v="0"/>
    <x v="373"/>
    <d v="2016-01-21T19:59:00"/>
    <n v="536"/>
    <s v="E0243   "/>
    <s v="GO-CS 2 220 kV Transmission Circuit"/>
    <s v="Transmission"/>
    <s v="Forced              "/>
    <s v="HV Equipment Maintenance"/>
    <x v="0"/>
    <s v="Yes"/>
    <n v="0"/>
    <n v="0"/>
    <m/>
    <m/>
    <s v="Isolation Points:Open onlyWorkPlanned:both GO CS lines required OOS for the safety of parks personnel during backburn  both GO CS lines required OOS for the safety of parks personnel during backburn"/>
    <s v="No"/>
    <s v="Critical"/>
    <n v="0"/>
  </r>
  <r>
    <n v="34629"/>
    <n v="127861"/>
    <s v="Jan 2016  "/>
    <x v="0"/>
    <x v="374"/>
    <d v="2016-01-28T16:26:00"/>
    <n v="1890"/>
    <s v="E0267   "/>
    <s v="PO-PM 5 220 kV Transmission Circuit"/>
    <s v="Transmission"/>
    <s v="Forced              "/>
    <s v="HV Equipment Maintenance"/>
    <x v="4"/>
    <s v="Yes"/>
    <n v="0"/>
    <n v="0"/>
    <m/>
    <m/>
    <s v="Isolation Points:Open onlyWorkPlanned:  Opened Off only for Hydro Transformer maintenance."/>
    <s v="No"/>
    <s v="Non-Critical"/>
    <n v="0"/>
  </r>
  <r>
    <n v="34603"/>
    <n v="2106"/>
    <s v="Jan 2016  "/>
    <x v="4"/>
    <x v="375"/>
    <d v="2016-01-28T09:56:00"/>
    <n v="7"/>
    <s v="E0400   "/>
    <s v="BU-HM 110 kV Transmission Circuit"/>
    <s v="Transmission"/>
    <s v="Fault               "/>
    <s v="Adverse Weather"/>
    <x v="0"/>
    <s v="Yes"/>
    <n v="1"/>
    <n v="5.0000000000000001E-4"/>
    <b v="0"/>
    <b v="0"/>
    <s v="IR2106 BU-HM 110 kV transmission circuit tripped with lightning in area._x000a_"/>
    <s v="No"/>
    <s v="Non-Critical"/>
    <n v="7"/>
  </r>
  <r>
    <n v="30699"/>
    <n v="124470"/>
    <s v="Feb 2016  "/>
    <x v="0"/>
    <x v="376"/>
    <d v="2016-03-01T00:00:00"/>
    <n v="4176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017"/>
    <n v="127147"/>
    <s v="Feb 2016  "/>
    <x v="0"/>
    <x v="376"/>
    <d v="2016-03-01T00:00:00"/>
    <n v="4176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4784"/>
    <n v="127894"/>
    <s v="Feb 2016  "/>
    <x v="0"/>
    <x v="377"/>
    <d v="2016-02-04T23:32:00"/>
    <n v="72"/>
    <s v="E0717   "/>
    <s v="FA-RC 2 220 kV Transmission Circuit"/>
    <s v="Transmission"/>
    <s v="Forced              "/>
    <s v="HV Equipment Maintenance"/>
    <x v="0"/>
    <s v="Yes"/>
    <n v="0"/>
    <n v="0"/>
    <m/>
    <m/>
    <s v="Isolation Points:Open, isolate and earthWorkPlanned:  Isolate E152 to repair air leak"/>
    <s v="No"/>
    <s v="Non-Critical"/>
    <n v="0"/>
  </r>
  <r>
    <n v="34762"/>
    <n v="127918"/>
    <s v="Feb 2016  "/>
    <x v="0"/>
    <x v="378"/>
    <d v="2016-02-05T22:57:00"/>
    <n v="555"/>
    <s v="E0715   "/>
    <s v="FA-JB 220 kV Transmission Circuit"/>
    <s v="Transmission"/>
    <s v="Forced              "/>
    <s v="HV Equipment Maintenance"/>
    <x v="0"/>
    <s v="Yes"/>
    <n v="0"/>
    <n v="0"/>
    <m/>
    <m/>
    <s v="Isolation Points:Open and isolateWorkPlanned:  Top up B152 SF6. B152 Isolated only."/>
    <s v="No"/>
    <s v="Non-Critical"/>
    <n v="0"/>
  </r>
  <r>
    <n v="34758"/>
    <n v="127922"/>
    <s v="Feb 2016  "/>
    <x v="0"/>
    <x v="379"/>
    <d v="2016-02-09T15:14:00"/>
    <n v="49"/>
    <s v="E0953   "/>
    <s v="WY-CA 220 kV Transmission Circuit"/>
    <s v="Transmission"/>
    <s v="Forced              "/>
    <s v="HV Equipment Maintenance"/>
    <x v="0"/>
    <s v="No"/>
    <n v="0"/>
    <n v="0"/>
    <m/>
    <m/>
    <s v="marked in service due to fault duplicate     Isolation Points:Open onlyWorkPlanned:  LI-WY and WY-CA 220kV Transmission Circuits out of service due to transmission line protection operations. Cause is under investigation."/>
    <s v="No"/>
    <s v="Non-Critical"/>
    <n v="0"/>
  </r>
  <r>
    <n v="34758"/>
    <n v="127922"/>
    <s v="Feb 2016  "/>
    <x v="0"/>
    <x v="379"/>
    <d v="2016-02-09T15:14:00"/>
    <n v="49"/>
    <s v="E0250   "/>
    <s v="LI-WY 220 kV Transmission Circuit"/>
    <s v="Transmission"/>
    <s v="Forced              "/>
    <s v="HV Equipment Maintenance"/>
    <x v="0"/>
    <s v="No"/>
    <n v="0"/>
    <n v="0"/>
    <m/>
    <m/>
    <s v="marked in service due to fault duplicate     Isolation Points:Open onlyWorkPlanned:  LI-WY and WY-CA 220kV Transmission Circuits out of service due to transmission line protection operations. Cause is under investigation."/>
    <s v="No"/>
    <s v="Non-Critical"/>
    <n v="0"/>
  </r>
  <r>
    <n v="34697"/>
    <n v="127994"/>
    <s v="Feb 2016  "/>
    <x v="0"/>
    <x v="380"/>
    <d v="2016-02-27T14:47:00"/>
    <n v="6277"/>
    <s v="E1851   "/>
    <s v="KI 110/33 kV T3 Transformer Circuit"/>
    <s v="Transformer"/>
    <s v="Forced              "/>
    <s v="HV Equipment Maintenance"/>
    <x v="0"/>
    <s v="No"/>
    <n v="0"/>
    <n v="0"/>
    <m/>
    <m/>
    <s v="MARKED IN SERVICE DUE TO FAULT DUPLICATE    Isolation Points:Open, isolate and earthWorkPlanned:  Investigate unit protection trip on Kingston T3."/>
    <s v="No"/>
    <s v="Non-Critical"/>
    <n v="0"/>
  </r>
  <r>
    <n v="34695"/>
    <n v="127999"/>
    <s v="Feb 2016  "/>
    <x v="0"/>
    <x v="381"/>
    <d v="2016-02-25T09:07:00"/>
    <n v="95"/>
    <s v="E0026   "/>
    <s v="LI-CS 2 220 kV Transmission Circuit"/>
    <s v="Transmission"/>
    <s v="Forced              "/>
    <s v="HV Equipment Maintenance"/>
    <x v="0"/>
    <s v="No"/>
    <n v="0"/>
    <n v="0"/>
    <m/>
    <m/>
    <s v="Isolation Points:Switch auto reclose as requestedWorkPlanned:  Auto-reclose switched out as necessary for Aeropower to replace marker balls"/>
    <s v="No"/>
    <s v="Critical"/>
    <n v="0"/>
  </r>
  <r>
    <n v="34695"/>
    <n v="127999"/>
    <s v="Feb 2016  "/>
    <x v="0"/>
    <x v="381"/>
    <d v="2016-02-25T09:07:00"/>
    <n v="95"/>
    <s v="E1958   "/>
    <s v="LI-CL-RE-CS 1 220 kV Transmission Circuit"/>
    <s v="Transmission"/>
    <s v="Forced              "/>
    <s v="HV Equipment Maintenance"/>
    <x v="0"/>
    <s v="No"/>
    <n v="0"/>
    <n v="0"/>
    <m/>
    <m/>
    <s v="Isolation Points:Switch auto reclose as requestedWorkPlanned:  Auto-reclose switched out as necessary for Aeropower to replace marker balls"/>
    <s v="No"/>
    <s v="Critical"/>
    <n v="0"/>
  </r>
  <r>
    <n v="34696"/>
    <n v="127995"/>
    <s v="Feb 2016  "/>
    <x v="0"/>
    <x v="382"/>
    <d v="2016-02-26T16:55:00"/>
    <n v="390"/>
    <s v="E0029   "/>
    <s v="CS-RI 110 kV Transmission Circuit"/>
    <s v="Transmission"/>
    <s v="Forced              "/>
    <s v="Secondary Equipment Maintenance"/>
    <x v="0"/>
    <s v="Yes"/>
    <n v="0"/>
    <n v="0"/>
    <m/>
    <m/>
    <s v="Isolation Points:Open and isolateWorkPlanned:Replace CS-RI 110 kV Transmission Circuit protection Q121 relay. To allow functional testing of the Transmission line protection, 110kV Circuit Breaker Q152 and 110kV disconnector Q129C at Risdon will be opened (Chapel Street - Risdon 110kV Transmission Circuit will remain energised).   Chapel St - Risdon Transmission line protection Q121 relay has been having continual failures and requires replacing. To allow functional testing of the Transmission line protection, 110kV Circuit Breaker Q152 and 110kV disconnector Q129C at Risdon will be opened (Chapel Street - Risdon 110kV Transmission Circuit will remain energised).  "/>
    <s v="No"/>
    <s v="Non-Critical"/>
    <n v="0"/>
  </r>
  <r>
    <n v="34017"/>
    <n v="127147"/>
    <s v="Mar 2016  "/>
    <x v="0"/>
    <x v="383"/>
    <d v="2016-04-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0699"/>
    <n v="124470"/>
    <s v="Mar 2016  "/>
    <x v="0"/>
    <x v="383"/>
    <d v="2016-04-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787"/>
    <n v="127806"/>
    <s v="Mar 2016  "/>
    <x v="0"/>
    <x v="384"/>
    <d v="2016-03-01T15:35:00"/>
    <n v="431"/>
    <s v="E0116   "/>
    <s v="CS 11 kV R2 Feeder Circuit (Spare)"/>
    <s v="Feeder"/>
    <s v="Forced              "/>
    <s v="HV Equipment Maintenance"/>
    <x v="0"/>
    <s v="Yes"/>
    <n v="0"/>
    <n v="0"/>
    <m/>
    <m/>
    <s v="Isolation Points:Open, isolate and withdraw breakerWorkPlanned:  R252 Closing Spring Latch Repair"/>
    <s v="No"/>
    <s v="Undefined"/>
    <n v="0"/>
  </r>
  <r>
    <n v="34911"/>
    <n v="128029"/>
    <s v="Mar 2016  "/>
    <x v="0"/>
    <x v="385"/>
    <d v="2016-03-06T11:32:00"/>
    <n v="5467"/>
    <s v="E0784   "/>
    <s v="PL 22 kV B Bus"/>
    <s v="Bus"/>
    <s v="Forced              "/>
    <s v="HV Equipment Maintenance"/>
    <x v="0"/>
    <s v="Yes"/>
    <n v="0"/>
    <n v="0"/>
    <m/>
    <m/>
    <s v="Isolation Points:Open, isolate and earthWorkPlanned:  Forced outage to investigate 22 kV discharge B Bus Outage J2 Feeder confirmed and approved Grange Resources Sheldon Townsend"/>
    <s v="No"/>
    <s v="Undefined"/>
    <n v="0"/>
  </r>
  <r>
    <n v="34911"/>
    <n v="128029"/>
    <s v="Mar 2016  "/>
    <x v="0"/>
    <x v="385"/>
    <d v="2016-03-06T11:32:00"/>
    <n v="5467"/>
    <s v="E1514   "/>
    <s v="PL 22 kV F6 Capacitor Circuit"/>
    <s v="Capacitor"/>
    <s v="Forced              "/>
    <s v="HV Equipment Maintenance"/>
    <x v="0"/>
    <s v="Yes"/>
    <n v="0"/>
    <n v="0"/>
    <m/>
    <m/>
    <s v="Isolation Points:Open, isolate and earthWorkPlanned:  Forced outage to investigate 22 kV discharge B Bus Outage J2 Feeder confirmed and approved Grange Resources Sheldon Townsend"/>
    <s v="No"/>
    <s v="Undefined"/>
    <n v="0"/>
  </r>
  <r>
    <n v="34911"/>
    <n v="128029"/>
    <s v="Mar 2016  "/>
    <x v="0"/>
    <x v="385"/>
    <d v="2016-03-06T11:32:00"/>
    <n v="5467"/>
    <s v="E1517   "/>
    <s v="PL 22 kV H2 Feeder Circuit"/>
    <s v="Feeder"/>
    <s v="Forced              "/>
    <s v="HV Equipment Maintenance"/>
    <x v="0"/>
    <s v="Yes"/>
    <n v="0"/>
    <n v="0"/>
    <m/>
    <m/>
    <s v="Isolation Points:Open, isolate and earthWorkPlanned:  Forced outage to investigate 22 kV discharge B Bus Outage J2 Feeder confirmed and approved Grange Resources Sheldon Townsend"/>
    <s v="No"/>
    <s v="Undefined"/>
    <n v="0"/>
  </r>
  <r>
    <n v="34911"/>
    <n v="128029"/>
    <s v="Mar 2016  "/>
    <x v="0"/>
    <x v="385"/>
    <d v="2016-03-06T11:32:00"/>
    <n v="5467"/>
    <s v="E1518   "/>
    <s v="PL 22 kV J2 Feeder Circuit"/>
    <s v="Feeder"/>
    <s v="Forced              "/>
    <s v="HV Equipment Maintenance"/>
    <x v="0"/>
    <s v="Yes"/>
    <n v="0"/>
    <n v="0"/>
    <m/>
    <m/>
    <s v="Isolation Points:Open, isolate and earthWorkPlanned:  Forced outage to investigate 22 kV discharge B Bus Outage J2 Feeder confirmed and approved Grange Resources Sheldon Townsend"/>
    <s v="No"/>
    <s v="Undefined"/>
    <n v="0"/>
  </r>
  <r>
    <n v="34911"/>
    <n v="128029"/>
    <s v="Mar 2016  "/>
    <x v="0"/>
    <x v="385"/>
    <d v="2016-03-06T11:32:00"/>
    <n v="5467"/>
    <s v="E0777   "/>
    <s v="PL 110/22 kV T2 Transformer Circuit"/>
    <s v="Transformer"/>
    <s v="Forced              "/>
    <s v="HV Equipment Maintenance"/>
    <x v="0"/>
    <s v="Yes"/>
    <n v="0"/>
    <n v="0"/>
    <m/>
    <m/>
    <s v="Isolation Points:Open, isolate and earthWorkPlanned:  Forced outage to investigate 22 kV discharge B Bus Outage J2 Feeder confirmed and approved Grange Resources Sheldon Townsend"/>
    <s v="No"/>
    <s v="Non-Critical"/>
    <n v="0"/>
  </r>
  <r>
    <n v="34909"/>
    <n v="128031"/>
    <s v="Mar 2016  "/>
    <x v="0"/>
    <x v="386"/>
    <d v="2016-03-07T13:34:00"/>
    <n v="5829"/>
    <s v="E1572   "/>
    <s v="WV 11 kV D Bus"/>
    <s v="Bus"/>
    <s v="Forced              "/>
    <s v="HV Equipment Maintenance"/>
    <x v="0"/>
    <s v="Yes"/>
    <n v="0"/>
    <n v="0"/>
    <m/>
    <m/>
    <s v="Isolation Points:Open, isolate and earthWorkPlanned:  Isolating 11 kV D Bus for removal of equipment"/>
    <s v="No"/>
    <s v="Undefined"/>
    <n v="0"/>
  </r>
  <r>
    <n v="34910"/>
    <n v="128030"/>
    <s v="Mar 2016  "/>
    <x v="0"/>
    <x v="387"/>
    <d v="2016-03-05T11:08:00"/>
    <n v="1639"/>
    <s v="E1851   "/>
    <s v="KI 110/33 kV T3 Transformer Circuit"/>
    <s v="Transformer"/>
    <s v="Forced              "/>
    <s v="HV Equipment Maintenance"/>
    <x v="0"/>
    <s v="Yes"/>
    <n v="0"/>
    <n v="0"/>
    <m/>
    <m/>
    <s v="Isolation Points:Open, isolate and earthWorkPlanned:  T3 isolated for continuing investigation of unit protection trip (occurred 23/02/2016)."/>
    <s v="No"/>
    <s v="Non-Critical"/>
    <n v="0"/>
  </r>
  <r>
    <n v="34905"/>
    <n v="128038"/>
    <s v="Mar 2016  "/>
    <x v="0"/>
    <x v="388"/>
    <d v="2016-03-04T13:41:00"/>
    <n v="277"/>
    <s v="E1488   "/>
    <s v="RI 110/33 kV T4 Transformer Circuit"/>
    <s v="Transformer"/>
    <s v="Forced              "/>
    <s v="HV Equipment Maintenance"/>
    <x v="0"/>
    <s v="Yes"/>
    <n v="0"/>
    <n v="0"/>
    <m/>
    <m/>
    <s v="Isolation Points:Open and isolateWorkPlanned:  T4 opened off due to burnt wiring - inspection required"/>
    <s v="No"/>
    <s v="Non-Critical"/>
    <n v="0"/>
  </r>
  <r>
    <n v="34899"/>
    <n v="128045"/>
    <s v="Mar 2016  "/>
    <x v="0"/>
    <x v="389"/>
    <d v="2016-03-10T09:54:00"/>
    <n v="2911"/>
    <s v="E0901   "/>
    <s v="TR 22 kV B2 Feeder Circuit"/>
    <s v="Feeder"/>
    <s v="Forced              "/>
    <s v="HV Equipment Maintenance"/>
    <x v="0"/>
    <s v="Yes"/>
    <n v="0"/>
    <n v="0"/>
    <m/>
    <m/>
    <s v="Isolation Points:Open and isolateWorkPlanned: "/>
    <s v="No"/>
    <s v="Undefined"/>
    <n v="0"/>
  </r>
  <r>
    <n v="34872"/>
    <n v="128076"/>
    <s v="Mar 2016  "/>
    <x v="0"/>
    <x v="390"/>
    <d v="2016-04-01T00:00:00"/>
    <n v="31014"/>
    <s v="E1537   "/>
    <s v="MY 22 kV N2 Feeder  Circuit"/>
    <s v="Feeder"/>
    <s v="Forced              "/>
    <s v="HV Equipment Maintenance"/>
    <x v="0"/>
    <s v="Yes"/>
    <n v="0"/>
    <n v="0"/>
    <m/>
    <m/>
    <s v="Isolation Points:Open, isolate and earthWorkPlanned: "/>
    <s v="No"/>
    <s v="Undefined"/>
    <n v="0"/>
  </r>
  <r>
    <n v="34863"/>
    <n v="128088"/>
    <s v="Mar 2016  "/>
    <x v="0"/>
    <x v="391"/>
    <d v="2016-03-12T20:13:00"/>
    <n v="49"/>
    <s v="E0718   "/>
    <s v="FA-MA 110 kV Transmission Circuit"/>
    <s v="Transmission"/>
    <s v="Forced              "/>
    <s v="HV Equipment Maintenance"/>
    <x v="0"/>
    <s v="Yes"/>
    <n v="0"/>
    <n v="0"/>
    <m/>
    <m/>
    <s v="Isolation Points:Open onlyWorkPlanned:  Low SF6 Gas on P152"/>
    <s v="No"/>
    <s v="Non-Critical"/>
    <n v="0"/>
  </r>
  <r>
    <n v="34861"/>
    <n v="128090"/>
    <s v="Mar 2016  "/>
    <x v="0"/>
    <x v="392"/>
    <d v="2016-03-16T12:37:00"/>
    <n v="47"/>
    <s v="E0793   "/>
    <s v="QT 110/22 kV T1 Transformer Circuit"/>
    <s v="Transformer"/>
    <s v="Forced              "/>
    <s v="HV Equipment Maintenance"/>
    <x v="0"/>
    <s v="Yes"/>
    <n v="0"/>
    <n v="0"/>
    <m/>
    <m/>
    <s v="Isolation Points:Open and isolateWorkPlanned:  Top up Sf6 gas 110 kV T1 CB A452"/>
    <s v="No"/>
    <s v="Non-Critical"/>
    <n v="0"/>
  </r>
  <r>
    <n v="34862"/>
    <n v="128089"/>
    <s v="Mar 2016  "/>
    <x v="0"/>
    <x v="393"/>
    <d v="2016-03-16T14:43:00"/>
    <n v="39"/>
    <s v="E0721   "/>
    <s v="QT-NT 110 kV Transmission Circuit"/>
    <s v="Transmission"/>
    <s v="Forced              "/>
    <s v="HV Equipment Maintenance"/>
    <x v="0"/>
    <s v="Yes"/>
    <n v="0"/>
    <n v="0"/>
    <m/>
    <m/>
    <s v="Isolation Points:Open and isolateWorkPlanned:  Top up gas 110 kV CB B152"/>
    <s v="No"/>
    <s v="Non-Critical"/>
    <n v="0"/>
  </r>
  <r>
    <n v="34827"/>
    <n v="128128"/>
    <s v="Mar 2016  "/>
    <x v="0"/>
    <x v="394"/>
    <d v="2016-03-20T14:53:00"/>
    <n v="280"/>
    <s v="E0718   "/>
    <s v="FA-MA 110 kV Transmission Circuit"/>
    <s v="Transmission"/>
    <s v="Forced              "/>
    <s v="HV Equipment Maintenance"/>
    <x v="0"/>
    <s v="Yes"/>
    <n v="0"/>
    <n v="0"/>
    <m/>
    <m/>
    <s v="Isolation Points:Open onlyWorkPlanned:  Low SF6 on P152"/>
    <s v="No"/>
    <s v="Non-Critical"/>
    <n v="0"/>
  </r>
  <r>
    <n v="34017"/>
    <n v="127147"/>
    <s v="Apr 2016  "/>
    <x v="0"/>
    <x v="395"/>
    <d v="2016-05-01T00:00:00"/>
    <n v="4320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0699"/>
    <n v="124470"/>
    <s v="Apr 2016  "/>
    <x v="0"/>
    <x v="395"/>
    <d v="2016-05-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872"/>
    <n v="128076"/>
    <s v="Apr 2016  "/>
    <x v="0"/>
    <x v="395"/>
    <d v="2016-04-11T15:30:00"/>
    <n v="15330"/>
    <s v="E1537   "/>
    <s v="MY 22 kV N2 Feeder  Circuit"/>
    <s v="Feeder"/>
    <s v="Forced              "/>
    <s v="HV Equipment Maintenance"/>
    <x v="0"/>
    <s v="Yes"/>
    <n v="0"/>
    <n v="0"/>
    <m/>
    <m/>
    <s v="Isolation Points:Open, isolate and earthWorkPlanned: "/>
    <s v="No"/>
    <s v="Undefined"/>
    <n v="0"/>
  </r>
  <r>
    <n v="34809"/>
    <n v="128149"/>
    <s v="Apr 2016  "/>
    <x v="0"/>
    <x v="396"/>
    <d v="2016-05-01T00:00:00"/>
    <n v="42747"/>
    <s v="E1805   "/>
    <s v="QU A1 110 kV Circuit Breaker"/>
    <s v="Circuit Break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4809"/>
    <n v="128149"/>
    <s v="Apr 2016  "/>
    <x v="0"/>
    <x v="396"/>
    <d v="2016-05-01T00:00:00"/>
    <n v="42747"/>
    <s v="E1954   "/>
    <s v="FA-QU-WT-Tee 110 kV Transmission Circuit Section"/>
    <s v="Transmission"/>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4809"/>
    <n v="128149"/>
    <s v="Apr 2016  "/>
    <x v="0"/>
    <x v="396"/>
    <d v="2016-05-01T00:00:00"/>
    <n v="42747"/>
    <s v="E0785   "/>
    <s v="QU 110/22 kV T1 Transformer Circuit"/>
    <s v="Transform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n-Critical"/>
    <n v="0"/>
  </r>
  <r>
    <n v="34795"/>
    <n v="128164"/>
    <s v="Apr 2016  "/>
    <x v="0"/>
    <x v="397"/>
    <d v="2016-04-04T12:42:00"/>
    <n v="4494"/>
    <s v="E1514   "/>
    <s v="PL 22 kV F6 Capacitor Circuit"/>
    <s v="Capacitor"/>
    <s v="Forced              "/>
    <s v="HV Equipment Commissioning"/>
    <x v="0"/>
    <s v="Yes"/>
    <n v="0"/>
    <n v="0"/>
    <m/>
    <m/>
    <s v="Isolation Points:Open, isolate and withdraw breakerWorkPlanned:Project ID : 6374 - Diesel Generation Connection    Access F652 connection point to terminate 22 kV Hydro diesel generation Bank  incomer Input new F652 protection settings and test"/>
    <s v="No"/>
    <s v="Undefined"/>
    <n v="0"/>
  </r>
  <r>
    <n v="34796"/>
    <n v="128163"/>
    <s v="Apr 2016  "/>
    <x v="0"/>
    <x v="398"/>
    <d v="2016-04-02T10:53:00"/>
    <n v="12"/>
    <s v="E0718   "/>
    <s v="FA-MA 110 kV Transmission Circuit"/>
    <s v="Transmission"/>
    <s v="Forced              "/>
    <s v="HV Equipment Maintenance"/>
    <x v="0"/>
    <s v="Yes"/>
    <n v="0"/>
    <n v="0"/>
    <m/>
    <m/>
    <s v="Isolation Points:Open and isolateWorkPlanned:Top up Sf6 gas 110 kV CB P152  Top up Sf6 gas 110 kV CB P152"/>
    <s v="No"/>
    <s v="Non-Critical"/>
    <n v="0"/>
  </r>
  <r>
    <n v="35031"/>
    <n v="128195"/>
    <s v="Apr 2016  "/>
    <x v="0"/>
    <x v="399"/>
    <d v="2016-04-08T17:00:00"/>
    <n v="1178"/>
    <s v="E1456   "/>
    <s v="HA 22 kV N2 Feeder Circuit"/>
    <s v="Feeder"/>
    <s v="Forced              "/>
    <s v="HV Equipment Maintenance"/>
    <x v="2"/>
    <s v="Yes"/>
    <n v="0"/>
    <n v="0"/>
    <m/>
    <m/>
    <s v="Isolation Points:Open, isolate and earthWorkPlanned:  Isolate and earth 22kV Feeder from circuit breaker N252 for Distribution Operations following a feeder trip."/>
    <s v="No"/>
    <s v="Undefined"/>
    <n v="0"/>
  </r>
  <r>
    <n v="35017"/>
    <n v="128210"/>
    <s v="Apr 2016  "/>
    <x v="0"/>
    <x v="400"/>
    <d v="2016-04-13T14:59:00"/>
    <n v="247"/>
    <s v="E0785   "/>
    <s v="QU 110/22 kV T1 Transformer Circuit"/>
    <s v="Transformer"/>
    <s v="Forced              "/>
    <s v="HV Equipment Maintenance"/>
    <x v="0"/>
    <s v="No"/>
    <n v="0"/>
    <n v="0"/>
    <m/>
    <m/>
    <s v="Isolation Points:Open and isolateWorkPlanned:  Protection Setting changes on 110/22kV Transformer T1"/>
    <s v="No"/>
    <s v="Non-Critical"/>
    <n v="0"/>
  </r>
  <r>
    <n v="35014"/>
    <n v="128215"/>
    <s v="Apr 2016  "/>
    <x v="0"/>
    <x v="401"/>
    <d v="2016-04-13T16:15:00"/>
    <n v="5"/>
    <s v="E0718   "/>
    <s v="FA-MA 110 kV Transmission Circuit"/>
    <s v="Transmission"/>
    <s v="Forced              "/>
    <s v="HV Equipment Maintenance"/>
    <x v="0"/>
    <s v="Yes"/>
    <n v="0"/>
    <n v="0"/>
    <m/>
    <m/>
    <s v="Isolation Points:Open onlyWorkPlanned:  Re-Gas P152 "/>
    <s v="No"/>
    <s v="Non-Critical"/>
    <n v="0"/>
  </r>
  <r>
    <n v="35012"/>
    <n v="128217"/>
    <s v="Apr 2016  "/>
    <x v="0"/>
    <x v="402"/>
    <d v="2016-04-14T17:00:00"/>
    <n v="1316"/>
    <s v="E1514   "/>
    <s v="PL 22 kV F6 Capacitor Circuit"/>
    <s v="Capacitor"/>
    <s v="Forced              "/>
    <s v="HV Equipment Maintenance"/>
    <x v="0"/>
    <s v="Yes"/>
    <n v="0"/>
    <n v="0"/>
    <m/>
    <m/>
    <s v="Isolation Points:Open, isolate and earthWorkPlanned:  Forced Outage - request to remove from service, isolate and earth 22kV CB F652 (Gen B Temporary Diesel connection point)."/>
    <s v="No"/>
    <s v="Undefined"/>
    <n v="0"/>
  </r>
  <r>
    <n v="35011"/>
    <n v="128218"/>
    <s v="Apr 2016  "/>
    <x v="0"/>
    <x v="403"/>
    <d v="2016-04-14T15:14:00"/>
    <n v="13"/>
    <s v="E0785   "/>
    <s v="QU 110/22 kV T1 Transformer Circuit"/>
    <s v="Transformer"/>
    <s v="Forced              "/>
    <s v="HV Equipment Maintenance"/>
    <x v="0"/>
    <s v="Yes"/>
    <n v="0"/>
    <n v="0"/>
    <m/>
    <m/>
    <s v="Isolation Points:Open and isolateWorkPlanned:  Removing Droppers from 22kV CT B296.T1 to be opened and isolated only.22kV to be isolated and earthed."/>
    <s v="No"/>
    <s v="Non-Critical"/>
    <n v="0"/>
  </r>
  <r>
    <n v="35003"/>
    <n v="128226"/>
    <s v="Apr 2016  "/>
    <x v="0"/>
    <x v="404"/>
    <d v="2016-04-19T15:50:00"/>
    <n v="5697"/>
    <s v="E1514   "/>
    <s v="PL 22 kV F6 Capacitor Circuit"/>
    <s v="Capacitor"/>
    <s v="Forced              "/>
    <s v="HV Equipment Maintenance"/>
    <x v="4"/>
    <s v="Yes"/>
    <n v="0"/>
    <n v="0"/>
    <m/>
    <m/>
    <s v="Isolation Points:Open, isolate and earthWorkPlanned:Project ID : 6374 - Diesel Generation Connection    Hydro to investigate Generation transformer fault Gen B circuit"/>
    <s v="No"/>
    <s v="Undefined"/>
    <n v="0"/>
  </r>
  <r>
    <n v="35000"/>
    <n v="128230"/>
    <s v="Apr 2016  "/>
    <x v="0"/>
    <x v="405"/>
    <d v="2016-05-01T00:00:00"/>
    <n v="17919"/>
    <s v="E1762   "/>
    <s v="LF-MT-RK 1 110 kV Transmission Circuit"/>
    <s v="Transmission"/>
    <s v="Forced              "/>
    <s v="HV Equipment Maintenance"/>
    <x v="0"/>
    <s v="No"/>
    <n v="0"/>
    <n v="0"/>
    <m/>
    <m/>
    <s v="Isolation Points:Switch auto reclose as requestedWorkPlanned:  Installation of Latchways (cable climbing systems). "/>
    <s v="No"/>
    <s v="Non-Critical"/>
    <n v="0"/>
  </r>
  <r>
    <n v="35000"/>
    <n v="128230"/>
    <s v="Apr 2016  "/>
    <x v="0"/>
    <x v="405"/>
    <d v="2016-05-01T00:00:00"/>
    <n v="17919"/>
    <s v="E1763   "/>
    <s v="LF-MT-RK 2 110 kV Transmission Circuit"/>
    <s v="Transmission"/>
    <s v="Forced              "/>
    <s v="HV Equipment Maintenance"/>
    <x v="0"/>
    <s v="No"/>
    <n v="0"/>
    <n v="0"/>
    <m/>
    <m/>
    <s v="Isolation Points:Switch auto reclose as requestedWorkPlanned:  Installation of Latchways (cable climbing systems). "/>
    <s v="No"/>
    <s v="Non-Critical"/>
    <n v="0"/>
  </r>
  <r>
    <n v="34984"/>
    <n v="128247"/>
    <s v="Apr 2016  "/>
    <x v="0"/>
    <x v="406"/>
    <d v="2016-04-19T12:32:00"/>
    <n v="53"/>
    <s v="E1954   "/>
    <s v="FA-QU-WT-Tee 110 kV Transmission Circuit Section"/>
    <s v="Transmission"/>
    <s v="Forced              "/>
    <s v="Secondary Equipment Commissioning"/>
    <x v="0"/>
    <s v="No"/>
    <n v="0"/>
    <n v="0"/>
    <m/>
    <m/>
    <s v="marked in service to match description and HRS record.   Isolation Points:Nil primary, secondary isolation as required by PICWorkPlanned:Project ID : 6374 - Diesel Generation Connection  Install and commission temporary FA N152- Que A152 Intertrip protection scheme Scheme is required to avoid islanding Hydro Tasmania Diesel generation connection pointsCommissioning will include test trip of Que A152NOTE FA-QU-WT T/L REMAINS IN SERVICE. No outage required Hellyer mine feeder A2 remains open  Install and commission temporary FA N152- Que A152 Intertrip protection scheme Scheme is required to avoid islanding Hydro Tasmania Diesel generation connection pointsCommissioning will include test trip of Que A152NOTE FA-QU-WT T/L REMAINS IN SERVICE. No outage required "/>
    <s v="No"/>
    <s v="Not in WASP"/>
    <n v="0"/>
  </r>
  <r>
    <n v="35057"/>
    <n v="2125"/>
    <s v="Apr 2016  "/>
    <x v="4"/>
    <x v="407"/>
    <d v="2016-04-25T16:57:00"/>
    <n v="6"/>
    <s v="E0407   "/>
    <s v="DB 110/22 kV T1 Transformer Circuit"/>
    <s v="Transformer"/>
    <s v="Fault               "/>
    <s v="Protection Design / Calculations Incorrect"/>
    <x v="0"/>
    <s v="Yes"/>
    <n v="1"/>
    <n v="5.0000000000000001E-4"/>
    <b v="0"/>
    <b v="0"/>
    <s v="IR2125 Derwent Bridge 110/22 kV T1 transformer circuit tripped due to incorrect protection settings._x000a_"/>
    <s v="No"/>
    <s v="Non-Critical"/>
    <n v="6"/>
  </r>
  <r>
    <n v="34944"/>
    <n v="128302"/>
    <s v="Apr 2016  "/>
    <x v="0"/>
    <x v="408"/>
    <d v="2016-04-29T15:10:00"/>
    <n v="1826"/>
    <s v="E1065   "/>
    <s v="QU 22 kV A2 Feeder Circuit"/>
    <s v="Feeder"/>
    <s v="Forced              "/>
    <s v="HV Equipment Commissioning"/>
    <x v="7"/>
    <s v="Yes"/>
    <n v="0"/>
    <n v="0"/>
    <m/>
    <m/>
    <s v="Isolation Points:Open, isolate and earthWorkPlanned:Project ID : 6374 - Diesel Generation Connection    Hydro Temp generation project;Outage on ‘A52 feeder’ to Hydro Generators to carry out:1. Replacement of droppers to Reclosers (185mm2 to 240mm2)2. Hydro connecting/adding  Tx and 6MW generators"/>
    <s v="No"/>
    <s v="Undefined"/>
    <n v="0"/>
  </r>
  <r>
    <n v="34937"/>
    <n v="128311"/>
    <s v="Apr 2016  "/>
    <x v="0"/>
    <x v="409"/>
    <d v="2016-04-29T14:36:00"/>
    <n v="381"/>
    <s v="E0785   "/>
    <s v="QU 110/22 kV T1 Transformer Circuit"/>
    <s v="Transformer"/>
    <s v="Forced              "/>
    <s v="HV Equipment Commissioning"/>
    <x v="0"/>
    <s v="Yes"/>
    <n v="0"/>
    <n v="0"/>
    <m/>
    <m/>
    <s v="Isolation Points:Open, isolate and earthWorkPlanned:Project ID : 6374 - Diesel Generation Connection    Isolate 110/22 kV Transformer T1 to enable connection and commissioning of Generator Fdr B52"/>
    <s v="No"/>
    <s v="Non-Critical"/>
    <n v="0"/>
  </r>
  <r>
    <n v="34017"/>
    <n v="127147"/>
    <s v="May 2016  "/>
    <x v="0"/>
    <x v="410"/>
    <d v="2016-06-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0699"/>
    <n v="124470"/>
    <s v="May 2016  "/>
    <x v="0"/>
    <x v="410"/>
    <d v="2016-06-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809"/>
    <n v="128149"/>
    <s v="May 2016  "/>
    <x v="0"/>
    <x v="410"/>
    <d v="2016-06-01T00:00:00"/>
    <n v="44640"/>
    <s v="E0785   "/>
    <s v="QU 110/22 kV T1 Transformer Circuit"/>
    <s v="Transform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n-Critical"/>
    <n v="0"/>
  </r>
  <r>
    <n v="35000"/>
    <n v="128230"/>
    <s v="May 2016  "/>
    <x v="0"/>
    <x v="410"/>
    <d v="2016-05-05T14:56:00"/>
    <n v="6656"/>
    <s v="E1763   "/>
    <s v="LF-MT-RK 2 110 kV Transmission Circuit"/>
    <s v="Transmission"/>
    <s v="Forced              "/>
    <s v="HV Equipment Maintenance"/>
    <x v="0"/>
    <s v="No"/>
    <n v="0"/>
    <n v="0"/>
    <m/>
    <m/>
    <s v="Isolation Points:Switch auto reclose as requestedWorkPlanned:  Installation of Latchways (cable climbing systems). "/>
    <s v="No"/>
    <s v="Non-Critical"/>
    <n v="0"/>
  </r>
  <r>
    <n v="34809"/>
    <n v="128149"/>
    <s v="May 2016  "/>
    <x v="0"/>
    <x v="410"/>
    <d v="2016-06-01T00:00:00"/>
    <n v="44640"/>
    <s v="E1805   "/>
    <s v="QU A1 110 kV Circuit Breaker"/>
    <s v="Circuit Break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4809"/>
    <n v="128149"/>
    <s v="May 2016  "/>
    <x v="0"/>
    <x v="410"/>
    <d v="2016-06-01T00:00:00"/>
    <n v="44640"/>
    <s v="E1954   "/>
    <s v="FA-QU-WT-Tee 110 kV Transmission Circuit Section"/>
    <s v="Transmission"/>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5000"/>
    <n v="128230"/>
    <s v="May 2016  "/>
    <x v="0"/>
    <x v="410"/>
    <d v="2016-05-05T14:56:00"/>
    <n v="6656"/>
    <s v="E1762   "/>
    <s v="LF-MT-RK 1 110 kV Transmission Circuit"/>
    <s v="Transmission"/>
    <s v="Forced              "/>
    <s v="HV Equipment Maintenance"/>
    <x v="0"/>
    <s v="No"/>
    <n v="0"/>
    <n v="0"/>
    <m/>
    <m/>
    <s v="Isolation Points:Switch auto reclose as requestedWorkPlanned:  Installation of Latchways (cable climbing systems). "/>
    <s v="No"/>
    <s v="Non-Critical"/>
    <n v="0"/>
  </r>
  <r>
    <n v="35140"/>
    <n v="128325"/>
    <s v="May 2016  "/>
    <x v="0"/>
    <x v="411"/>
    <d v="2016-06-01T00:00:00"/>
    <n v="32553"/>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7"/>
    <n v="128371"/>
    <s v="May 2016  "/>
    <x v="0"/>
    <x v="412"/>
    <d v="2016-05-11T10:17:00"/>
    <n v="132"/>
    <s v="E0516   "/>
    <s v="SH-GT 2 220 kV Transmission Circuit"/>
    <s v="Transmission"/>
    <s v="Forced              "/>
    <s v="HV Equipment Maintenance"/>
    <x v="0"/>
    <s v="Yes"/>
    <n v="0"/>
    <n v="0"/>
    <m/>
    <m/>
    <s v="Isolation Points:Open, isolate and earthWorkPlanned:  Carry out emergency repairs "/>
    <s v="No"/>
    <s v="Critical"/>
    <n v="0"/>
  </r>
  <r>
    <n v="35263"/>
    <n v="2134"/>
    <s v="May 2016  "/>
    <x v="4"/>
    <x v="413"/>
    <d v="2016-05-13T15:18:00"/>
    <n v="851"/>
    <s v="E0400   "/>
    <s v="BU-HM 110 kV Transmission Circuit"/>
    <s v="Transmission"/>
    <s v="Fault               "/>
    <s v="Mechanical Failure"/>
    <x v="0"/>
    <s v="Yes"/>
    <n v="2"/>
    <n v="1.1000000000000001E-3"/>
    <b v="0"/>
    <b v="0"/>
    <s v="IR2134 BU-HM 110 kV transmission circuit tripped due to equipment failure and locked out._x000a_"/>
    <s v="No"/>
    <s v="Non-Critical"/>
    <n v="8"/>
  </r>
  <r>
    <n v="35075"/>
    <n v="128397"/>
    <s v="May 2016  "/>
    <x v="0"/>
    <x v="413"/>
    <d v="2016-05-13T15:18:00"/>
    <n v="851"/>
    <s v="E0400   "/>
    <s v="BU-HM 110 kV Transmission Circuit"/>
    <s v="Transmission"/>
    <s v="Forced              "/>
    <s v="HV Equipment Maintenance"/>
    <x v="0"/>
    <s v="No"/>
    <n v="0"/>
    <n v="0"/>
    <m/>
    <m/>
    <s v="marked in service due to duplicate fault  Isolation Points:Open, isolate and earthWorkPlanned:  Burnie Hampshire Transmission Line Trip"/>
    <s v="No"/>
    <s v="Non-Critical"/>
    <n v="0"/>
  </r>
  <r>
    <n v="30699"/>
    <n v="124470"/>
    <s v="Jun 2016  "/>
    <x v="0"/>
    <x v="414"/>
    <d v="2016-07-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4809"/>
    <n v="128149"/>
    <s v="Jun 2016  "/>
    <x v="0"/>
    <x v="414"/>
    <d v="2016-06-30T18:00:00"/>
    <n v="42840"/>
    <s v="E0785   "/>
    <s v="QU 110/22 kV T1 Transformer Circuit"/>
    <s v="Transform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n-Critical"/>
    <n v="0"/>
  </r>
  <r>
    <n v="34809"/>
    <n v="128149"/>
    <s v="Jun 2016  "/>
    <x v="0"/>
    <x v="414"/>
    <d v="2016-06-30T18:00:00"/>
    <n v="42840"/>
    <s v="E1805   "/>
    <s v="QU A1 110 kV Circuit Breaker"/>
    <s v="Circuit Breaker"/>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4809"/>
    <n v="128149"/>
    <s v="Jun 2016  "/>
    <x v="0"/>
    <x v="414"/>
    <d v="2016-06-30T18:00:00"/>
    <n v="42840"/>
    <s v="E1954   "/>
    <s v="FA-QU-WT-Tee 110 kV Transmission Circuit Section"/>
    <s v="Transmission"/>
    <s v="Forced              "/>
    <s v="HV Equipment Commissioning"/>
    <x v="0"/>
    <s v="No"/>
    <n v="0"/>
    <n v="0"/>
    <m/>
    <m/>
    <s v="Isolation Points:Nil primary isolationWorkPlanned:Project ID : 6374 - Diesel Generation Connection    Install 22 kV poles, conductors and cables for Hydro Temp generation project_x000a_Safe work clearance to be observed with live 110 kV and 220 kV T/L and 110 kV Bus overhead, Circuit Breaker A152 and Transformer T1 in vicinity_x000a_Auto Reclose FA-QU-WT , SH-FA 1 and SH-FA 2 out of service on request."/>
    <s v="No"/>
    <s v="Not in WASP"/>
    <n v="0"/>
  </r>
  <r>
    <n v="34017"/>
    <n v="127147"/>
    <s v="Jun 2016  "/>
    <x v="0"/>
    <x v="414"/>
    <d v="2016-07-01T00:00:00"/>
    <n v="4320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5140"/>
    <n v="128325"/>
    <s v="Jun 2016  "/>
    <x v="0"/>
    <x v="414"/>
    <d v="2016-07-01T00:00:00"/>
    <n v="4320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152"/>
    <n v="128522"/>
    <s v="Jun 2016  "/>
    <x v="0"/>
    <x v="415"/>
    <d v="2016-06-02T10:10:00"/>
    <n v="36"/>
    <s v="E0864   "/>
    <s v="RB 44 kV C2 Feeder Circuit"/>
    <s v="Feeder"/>
    <s v="Forced              "/>
    <s v="HV Equipment Maintenance"/>
    <x v="0"/>
    <s v="Yes"/>
    <n v="0"/>
    <n v="0"/>
    <m/>
    <m/>
    <s v="Isolation Points:Open and isolateWorkPlanned:  Isolate 44kV CB C252 for SF6 Gas top up.44kV Zeehan Feeder to be supplied via Transfer Bus (B252)"/>
    <s v="No"/>
    <s v="Undefined"/>
    <n v="0"/>
  </r>
  <r>
    <n v="35266"/>
    <n v="128574"/>
    <s v="Jun 2016  "/>
    <x v="0"/>
    <x v="416"/>
    <d v="2016-07-01T00:00:00"/>
    <n v="31091"/>
    <s v="E1514   "/>
    <s v="PL 22 kV F6 Capacitor Circuit"/>
    <s v="Capacitor"/>
    <s v="Forced              "/>
    <s v="HV Equipment Maintenance"/>
    <x v="7"/>
    <s v="Yes"/>
    <n v="0"/>
    <n v="0"/>
    <m/>
    <m/>
    <s v="Isolation Points:Open, isolate and earthWorkPlanned:  Hydro Temp Generation Project - _x000a__x000a_Decommissioning of Temporary Generators - all associated works to disconnect generators from  22kV Feeder CBs D252 and F652"/>
    <s v="No"/>
    <s v="Undefined"/>
    <n v="0"/>
  </r>
  <r>
    <n v="35266"/>
    <n v="128574"/>
    <s v="Jun 2016  "/>
    <x v="0"/>
    <x v="416"/>
    <d v="2016-07-01T00:00:00"/>
    <n v="31091"/>
    <s v="E1512   "/>
    <s v="PL 22 kV ST1  Station Service Transformer Circuit"/>
    <s v="Station Service Transformer"/>
    <s v="Forced              "/>
    <s v="HV Equipment Maintenance"/>
    <x v="7"/>
    <s v="Yes"/>
    <n v="0"/>
    <n v="0"/>
    <m/>
    <m/>
    <s v="Isolation Points:Open, isolate and earthWorkPlanned:  Hydro Temp Generation Project - _x000a__x000a_Decommissioning of Temporary Generators - all associated works to disconnect generators from  22kV Feeder CBs D252 and F652"/>
    <s v="No"/>
    <s v="Undefined"/>
    <n v="0"/>
  </r>
  <r>
    <n v="35269"/>
    <n v="128571"/>
    <s v="Jun 2016  "/>
    <x v="0"/>
    <x v="417"/>
    <d v="2016-07-01T00:00:00"/>
    <n v="31006"/>
    <s v="E0501   "/>
    <s v="GT 22 kV Q2 Feeder Circuit (Spare)"/>
    <s v="Feeder"/>
    <s v="Forced              "/>
    <s v="HV Equipment Maintenance"/>
    <x v="7"/>
    <s v="Yes"/>
    <n v="0"/>
    <n v="0"/>
    <m/>
    <m/>
    <s v="Isolation Points:Open, isolate and earthWorkPlanned:  Hydro Temp Generation Project - _x000a__x000a_Decommissioning of Temporary Generators - all associated works to disconnect generators from Spare 22kV Feeder CBs B252 and Q252"/>
    <s v="No"/>
    <s v="Undefined"/>
    <n v="0"/>
  </r>
  <r>
    <n v="35269"/>
    <n v="128571"/>
    <s v="Jun 2016  "/>
    <x v="0"/>
    <x v="417"/>
    <d v="2016-07-01T00:00:00"/>
    <n v="31006"/>
    <s v="E0500   "/>
    <s v="GT 22 kV B2 Feeder Circuit (Spare)"/>
    <s v="Feeder"/>
    <s v="Forced              "/>
    <s v="HV Equipment Maintenance"/>
    <x v="7"/>
    <s v="Yes"/>
    <n v="0"/>
    <n v="0"/>
    <m/>
    <m/>
    <s v="Isolation Points:Open, isolate and earthWorkPlanned:  Hydro Temp Generation Project - _x000a__x000a_Decommissioning of Temporary Generators - all associated works to disconnect generators from Spare 22kV Feeder CBs B252 and Q252"/>
    <s v="No"/>
    <s v="Undefined"/>
    <n v="0"/>
  </r>
  <r>
    <n v="35095"/>
    <n v="128373"/>
    <s v="Jun 2016  "/>
    <x v="0"/>
    <x v="418"/>
    <d v="2016-07-01T00:00:00"/>
    <n v="23751"/>
    <s v="E1635   "/>
    <s v="NW-SD-DE 110 kV Transmission Circuit"/>
    <s v="Transmission"/>
    <s v="Forced              "/>
    <s v="HV Equipment Maintenance"/>
    <x v="0"/>
    <s v="No"/>
    <n v="0"/>
    <n v="0"/>
    <m/>
    <m/>
    <s v="Isolation Points:Switch auto reclose as requestedWorkPlanned:  Insulators - install missing split pin "/>
    <s v="No"/>
    <s v="Non-Critical"/>
    <n v="0"/>
  </r>
  <r>
    <n v="35316"/>
    <n v="128638"/>
    <s v="Jun 2016  "/>
    <x v="0"/>
    <x v="419"/>
    <d v="2016-06-29T15:41:00"/>
    <n v="1714"/>
    <s v="E0484   "/>
    <s v="GT 110/22 kV T5 Transformer Circuit"/>
    <s v="Transformer"/>
    <s v="Forced              "/>
    <s v="Secondary Equipment Maintenance"/>
    <x v="0"/>
    <s v="No"/>
    <n v="0"/>
    <n v="0"/>
    <m/>
    <m/>
    <s v="Isolation Points:Isolate protection scheme BWorkPlanned:  Hydro Temp Generation Project - Decommissioning of Temporary Generators Removal of generator Anti-islanding scheme associated with 22kV A and B BusInjection tests to prove correct operation of protection after removal of scheme."/>
    <s v="No"/>
    <s v="Non-Critical"/>
    <n v="0"/>
  </r>
  <r>
    <n v="35316"/>
    <n v="128638"/>
    <s v="Jun 2016  "/>
    <x v="0"/>
    <x v="419"/>
    <d v="2016-06-29T15:41:00"/>
    <n v="1714"/>
    <s v="E0483   "/>
    <s v="GT 110/22 kV T4 Transformer Circuit"/>
    <s v="Transformer"/>
    <s v="Forced              "/>
    <s v="Secondary Equipment Maintenance"/>
    <x v="0"/>
    <s v="No"/>
    <n v="0"/>
    <n v="0"/>
    <m/>
    <m/>
    <s v="Isolation Points:Isolate protection scheme BWorkPlanned:  Hydro Temp Generation Project - Decommissioning of Temporary Generators Removal of generator Anti-islanding scheme associated with 22kV A and B BusInjection tests to prove correct operation of protection after removal of scheme."/>
    <s v="No"/>
    <s v="Non-Critical"/>
    <n v="0"/>
  </r>
  <r>
    <n v="35269"/>
    <n v="128571"/>
    <s v="Jul 2016  "/>
    <x v="0"/>
    <x v="420"/>
    <d v="2016-07-29T16:00:00"/>
    <n v="41280"/>
    <s v="E0500   "/>
    <s v="GT 22 kV B2 Feeder Circuit (Spare)"/>
    <s v="Feeder"/>
    <s v="Forced              "/>
    <s v="HV Equipment Maintenance"/>
    <x v="7"/>
    <s v="Yes"/>
    <n v="0"/>
    <n v="0"/>
    <m/>
    <m/>
    <s v="Isolation Points:Open, isolate and earthWorkPlanned:  Hydro Temp Generation Project - _x000a__x000a_Decommissioning of Temporary Generators - all associated works to disconnect generators from Spare 22kV Feeder CBs B252 and Q252"/>
    <s v="No"/>
    <s v="Undefined"/>
    <n v="0"/>
  </r>
  <r>
    <n v="30699"/>
    <n v="124470"/>
    <s v="Jul 2016  "/>
    <x v="0"/>
    <x v="420"/>
    <d v="2016-08-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269"/>
    <n v="128571"/>
    <s v="Jul 2016  "/>
    <x v="0"/>
    <x v="420"/>
    <d v="2016-07-29T16:00:00"/>
    <n v="41280"/>
    <s v="E0501   "/>
    <s v="GT 22 kV Q2 Feeder Circuit (Spare)"/>
    <s v="Feeder"/>
    <s v="Forced              "/>
    <s v="HV Equipment Maintenance"/>
    <x v="7"/>
    <s v="Yes"/>
    <n v="0"/>
    <n v="0"/>
    <m/>
    <m/>
    <s v="Isolation Points:Open, isolate and earthWorkPlanned:  Hydro Temp Generation Project - _x000a__x000a_Decommissioning of Temporary Generators - all associated works to disconnect generators from Spare 22kV Feeder CBs B252 and Q252"/>
    <s v="No"/>
    <s v="Undefined"/>
    <n v="0"/>
  </r>
  <r>
    <n v="35095"/>
    <n v="128373"/>
    <s v="Jul 2016  "/>
    <x v="0"/>
    <x v="420"/>
    <d v="2016-08-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5266"/>
    <n v="128574"/>
    <s v="Jul 2016  "/>
    <x v="0"/>
    <x v="420"/>
    <d v="2016-07-31T16:00:00"/>
    <n v="44160"/>
    <s v="E1512   "/>
    <s v="PL 22 kV ST1  Station Service Transformer Circuit"/>
    <s v="Station Service Transformer"/>
    <s v="Forced              "/>
    <s v="HV Equipment Maintenance"/>
    <x v="7"/>
    <s v="Yes"/>
    <n v="0"/>
    <n v="0"/>
    <m/>
    <m/>
    <s v="Isolation Points:Open, isolate and earthWorkPlanned:  Hydro Temp Generation Project - _x000a__x000a_Decommissioning of Temporary Generators - all associated works to disconnect generators from  22kV Feeder CBs D252 and F652"/>
    <s v="No"/>
    <s v="Undefined"/>
    <n v="0"/>
  </r>
  <r>
    <n v="35140"/>
    <n v="128325"/>
    <s v="Jul 2016  "/>
    <x v="0"/>
    <x v="420"/>
    <d v="2016-08-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266"/>
    <n v="128574"/>
    <s v="Jul 2016  "/>
    <x v="0"/>
    <x v="420"/>
    <d v="2016-07-31T16:00:00"/>
    <n v="44160"/>
    <s v="E1514   "/>
    <s v="PL 22 kV F6 Capacitor Circuit"/>
    <s v="Capacitor"/>
    <s v="Forced              "/>
    <s v="HV Equipment Maintenance"/>
    <x v="7"/>
    <s v="Yes"/>
    <n v="0"/>
    <n v="0"/>
    <m/>
    <m/>
    <s v="Isolation Points:Open, isolate and earthWorkPlanned:  Hydro Temp Generation Project - _x000a__x000a_Decommissioning of Temporary Generators - all associated works to disconnect generators from  22kV Feeder CBs D252 and F652"/>
    <s v="No"/>
    <s v="Undefined"/>
    <n v="0"/>
  </r>
  <r>
    <n v="34017"/>
    <n v="127147"/>
    <s v="Jul 2016  "/>
    <x v="0"/>
    <x v="420"/>
    <d v="2016-08-01T00:00:00"/>
    <n v="4464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5309"/>
    <n v="128647"/>
    <s v="Jul 2016  "/>
    <x v="0"/>
    <x v="421"/>
    <d v="2016-07-04T18:40:00"/>
    <n v="2078"/>
    <s v="E0516   "/>
    <s v="SH-GT 2 220 kV Transmission Circuit"/>
    <s v="Transmission"/>
    <s v="Forced              "/>
    <s v="HV Equipment Maintenance"/>
    <x v="0"/>
    <s v="No"/>
    <n v="0"/>
    <n v="0"/>
    <m/>
    <m/>
    <s v="marked in service due to duplicate fault record.    Isolation Points:Open, isolate and earthWorkPlanned:  Repair broken conductor between T97 and T98"/>
    <s v="No"/>
    <s v="Critical"/>
    <n v="0"/>
  </r>
  <r>
    <n v="35358"/>
    <n v="128680"/>
    <s v="Jul 2016  "/>
    <x v="0"/>
    <x v="422"/>
    <d v="2016-07-12T15:53:00"/>
    <n v="136"/>
    <s v="E0441   "/>
    <s v="HA-TR 1 110 kV Transmission Circuit"/>
    <s v="Transmission"/>
    <s v="Forced              "/>
    <s v="HV Equipment Maintenance"/>
    <x v="0"/>
    <s v="No"/>
    <n v="0"/>
    <n v="0"/>
    <m/>
    <m/>
    <s v="marked in service due to duplicate fault record.        Isolation Points:Open onlyWorkPlanned:Investigate cause of trip  Investigate cause of trip"/>
    <s v="No"/>
    <s v="Critical"/>
    <n v="0"/>
  </r>
  <r>
    <n v="35357"/>
    <n v="128681"/>
    <s v="Jul 2016  "/>
    <x v="0"/>
    <x v="423"/>
    <d v="2016-07-12T16:05:00"/>
    <n v="84"/>
    <s v="E1927   "/>
    <s v="MR-DE 110 kV Transmission Circuit"/>
    <s v="Transmission"/>
    <s v="Forced              "/>
    <s v="HV Equipment Maintenance"/>
    <x v="8"/>
    <s v="No"/>
    <n v="0"/>
    <n v="0"/>
    <m/>
    <m/>
    <s v="marked in service due to duplicate     Isolation Points:Open onlyWorkPlanned:MR-DE 110kV T/L trip.Musselroe personnel investigating    MR-DE 110kV T/L trip.Musselroe personnel investigating  "/>
    <s v="No"/>
    <s v="Undefined"/>
    <n v="0"/>
  </r>
  <r>
    <n v="35351"/>
    <n v="128694"/>
    <s v="Jul 2016  "/>
    <x v="0"/>
    <x v="424"/>
    <d v="2016-07-17T13:53:00"/>
    <n v="834"/>
    <s v="E0515   "/>
    <s v="SH-GT 1 220 kV Transmission Circuit"/>
    <s v="Transmission"/>
    <s v="Forced              "/>
    <s v="HV Equipment Maintenance"/>
    <x v="0"/>
    <s v="No"/>
    <n v="0"/>
    <n v="0"/>
    <m/>
    <m/>
    <s v="marked in service due to duplicate fault record.    Isolation Points:Open, isolate and earthWorkPlanned:  Investigate trip. Isolate &amp; Earth as Required"/>
    <s v="No"/>
    <s v="Critical"/>
    <n v="0"/>
  </r>
  <r>
    <n v="35356"/>
    <n v="128682"/>
    <s v="Jul 2016  "/>
    <x v="0"/>
    <x v="425"/>
    <d v="2016-08-01T00:00:00"/>
    <n v="1928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356"/>
    <n v="128682"/>
    <s v="Jul 2016  "/>
    <x v="0"/>
    <x v="425"/>
    <d v="2016-08-01T00:00:00"/>
    <n v="1928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441"/>
    <n v="128723"/>
    <s v="Jul 2016  "/>
    <x v="0"/>
    <x v="426"/>
    <d v="2016-07-24T16:00:00"/>
    <n v="3255"/>
    <s v="E0745   "/>
    <s v="NH 11 kV Q2 Feeder Circuit"/>
    <s v="Feeder"/>
    <s v="Forced              "/>
    <s v="HV Equipment Maintenance"/>
    <x v="2"/>
    <s v="Yes"/>
    <n v="0"/>
    <n v="0"/>
    <m/>
    <m/>
    <s v="Isolation Points:Open, isolate and earthWorkPlanned: "/>
    <s v="No"/>
    <s v="Undefined"/>
    <n v="0"/>
  </r>
  <r>
    <n v="35439"/>
    <n v="128727"/>
    <s v="Jul 2016  "/>
    <x v="0"/>
    <x v="427"/>
    <d v="2016-07-22T18:26:00"/>
    <n v="296"/>
    <s v="E0442   "/>
    <s v="HA-TR 2 110 kV Transmission Circuit"/>
    <s v="Transmission"/>
    <s v="Forced              "/>
    <s v="HV Equipment Maintenance"/>
    <x v="0"/>
    <s v="No"/>
    <n v="0"/>
    <n v="0"/>
    <m/>
    <m/>
    <s v="marked in service due to duplicate fault    Isolation Points:Open, isolate and earthWorkPlanned:  HA - TR 2 110kV Transmission Circuit trip. Corridor to be patrolled."/>
    <s v="No"/>
    <s v="Critical"/>
    <n v="0"/>
  </r>
  <r>
    <n v="35435"/>
    <n v="128731"/>
    <s v="Jul 2016  "/>
    <x v="0"/>
    <x v="428"/>
    <d v="2016-07-23T13:33:00"/>
    <n v="563"/>
    <s v="E0243   "/>
    <s v="GO-CS 2 220 kV Transmission Circuit"/>
    <s v="Transmission"/>
    <s v="Forced              "/>
    <s v="HV Equipment Maintenance"/>
    <x v="0"/>
    <s v="Yes"/>
    <n v="0"/>
    <n v="0"/>
    <m/>
    <m/>
    <s v="Isolation Points:Open onlyWorkPlanned:  Opened off only due to snow loading "/>
    <s v="No"/>
    <s v="Critical"/>
    <n v="0"/>
  </r>
  <r>
    <n v="35428"/>
    <n v="128743"/>
    <s v="Jul 2016  "/>
    <x v="0"/>
    <x v="429"/>
    <d v="2016-07-26T05:43:00"/>
    <n v="282"/>
    <s v="E0028   "/>
    <s v="GO-CS 1 220 kV Transmission Circuit"/>
    <s v="Transmission"/>
    <s v="Forced              "/>
    <s v="HV Equipment Maintenance"/>
    <x v="0"/>
    <s v="Yes"/>
    <n v="0"/>
    <n v="0"/>
    <m/>
    <m/>
    <s v="Isolation Points:Open onlyWorkPlanned:Removal of  a GO-CS 220kV Transmission Circuit for de-icing process.  Removal of  a GO-CS 220kV Transmission Circuit for de-icing process."/>
    <s v="No"/>
    <s v="Critical"/>
    <n v="0"/>
  </r>
  <r>
    <n v="35390"/>
    <n v="128781"/>
    <s v="Jul 2016  "/>
    <x v="0"/>
    <x v="430"/>
    <d v="2016-08-01T00:00:00"/>
    <n v="3424"/>
    <s v="E0690   "/>
    <s v="RB 44 kV B829 Disconnector"/>
    <s v="Bus Coupler"/>
    <s v="Forced              "/>
    <s v="HV Equipment Maintenance"/>
    <x v="0"/>
    <s v="Yes"/>
    <n v="0"/>
    <n v="0"/>
    <m/>
    <m/>
    <s v="Isolation Points:Nil primary isolationWorkPlanned:  To open B829 due to substation loadings."/>
    <s v="No"/>
    <s v="Undefined"/>
    <n v="0"/>
  </r>
  <r>
    <n v="30699"/>
    <n v="124470"/>
    <s v="Aug 2016  "/>
    <x v="0"/>
    <x v="431"/>
    <d v="2016-09-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390"/>
    <n v="128781"/>
    <s v="Aug 2016  "/>
    <x v="0"/>
    <x v="431"/>
    <d v="2016-08-19T11:59:00"/>
    <n v="26639"/>
    <s v="E0690   "/>
    <s v="RB 44 kV B829 Disconnector"/>
    <s v="Bus Coupler"/>
    <s v="Forced              "/>
    <s v="HV Equipment Maintenance"/>
    <x v="0"/>
    <s v="Yes"/>
    <n v="0"/>
    <n v="0"/>
    <m/>
    <m/>
    <s v="Isolation Points:Nil primary isolationWorkPlanned:  To open B829 due to substation loadings."/>
    <s v="No"/>
    <s v="Undefined"/>
    <n v="0"/>
  </r>
  <r>
    <n v="35356"/>
    <n v="128682"/>
    <s v="Aug 2016  "/>
    <x v="0"/>
    <x v="431"/>
    <d v="2016-09-01T00:00:00"/>
    <n v="4464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356"/>
    <n v="128682"/>
    <s v="Aug 2016  "/>
    <x v="0"/>
    <x v="431"/>
    <d v="2016-09-01T00:00:00"/>
    <n v="4464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140"/>
    <n v="128325"/>
    <s v="Aug 2016  "/>
    <x v="0"/>
    <x v="431"/>
    <d v="2016-09-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Aug 2016  "/>
    <x v="0"/>
    <x v="431"/>
    <d v="2016-09-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4017"/>
    <n v="127147"/>
    <s v="Aug 2016  "/>
    <x v="0"/>
    <x v="431"/>
    <d v="2016-08-31T16:00:00"/>
    <n v="44160"/>
    <s v="E0651   "/>
    <s v="SM 110/22 kV T2 Transformer Circuit"/>
    <s v="Transformer"/>
    <s v="Forced              "/>
    <s v="HV Equipment Maintenance"/>
    <x v="0"/>
    <s v="No"/>
    <n v="0"/>
    <n v="0"/>
    <m/>
    <m/>
    <s v="Isolation Points:Nil primary isolationWorkPlanned:  Investigate 110 kV / 22 kV Transformer T2 Tap changer operation after runaway on 26/5/2015."/>
    <s v="No"/>
    <s v="Non-Critical"/>
    <n v="0"/>
  </r>
  <r>
    <n v="35477"/>
    <n v="2148"/>
    <s v="Aug 2016  "/>
    <x v="5"/>
    <x v="432"/>
    <d v="2016-08-12T20:48:08"/>
    <n v="0"/>
    <s v="E0406   "/>
    <s v="FA-QU-SR-HM 110 kV Transmission Circuit"/>
    <s v="Transmission"/>
    <s v="Fault               "/>
    <s v="Protection Design / Calculations Incorrect"/>
    <x v="0"/>
    <s v="Yes"/>
    <n v="66"/>
    <n v="3.5200000000000002E-2"/>
    <b v="0"/>
    <b v="0"/>
    <s v="IR2148 FA-QU-SR-HM 110 kV transmission circuit tripped and auto reclosed, with LOS at Que and savage River._x000a_"/>
    <s v="No"/>
    <s v="Non-Critical"/>
    <n v="16"/>
  </r>
  <r>
    <n v="35553"/>
    <n v="128829"/>
    <s v="Aug 2016  "/>
    <x v="0"/>
    <x v="433"/>
    <d v="2016-08-15T14:09:00"/>
    <n v="23"/>
    <s v="E0858   "/>
    <s v="RB 44/22 kV T4 Transformer Circuit"/>
    <s v="Transformer"/>
    <s v="Forced              "/>
    <s v="HV Equipment Maintenance"/>
    <x v="0"/>
    <s v="Yes"/>
    <n v="0"/>
    <n v="0"/>
    <m/>
    <m/>
    <s v="Isolation Points:Open and isolateWorkPlanned: "/>
    <s v="No"/>
    <s v="Non-Critical"/>
    <n v="0"/>
  </r>
  <r>
    <n v="35386"/>
    <n v="128786"/>
    <s v="Aug 2016  "/>
    <x v="0"/>
    <x v="434"/>
    <d v="2016-08-24T18:00:00"/>
    <n v="664"/>
    <s v="E0001   "/>
    <s v="WA-BW 110 kV Transmission Circuit"/>
    <s v="Transmission"/>
    <s v="Forced              "/>
    <s v="HV Equipment Maintenance"/>
    <x v="0"/>
    <s v="No"/>
    <n v="0"/>
    <n v="0"/>
    <m/>
    <m/>
    <s v="Isolation Points:Nil primary isolationWorkPlanned:  A/R to be taken out of service for civil contractor works within the corridor."/>
    <s v="No"/>
    <s v="Non-Critical"/>
    <n v="0"/>
  </r>
  <r>
    <n v="30699"/>
    <n v="124470"/>
    <s v="Sep 2016  "/>
    <x v="0"/>
    <x v="435"/>
    <d v="2016-10-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356"/>
    <n v="128682"/>
    <s v="Sep 2016  "/>
    <x v="0"/>
    <x v="435"/>
    <d v="2016-10-01T00:00:00"/>
    <n v="4320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356"/>
    <n v="128682"/>
    <s v="Sep 2016  "/>
    <x v="0"/>
    <x v="435"/>
    <d v="2016-10-01T00:00:00"/>
    <n v="4320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095"/>
    <n v="128373"/>
    <s v="Sep 2016  "/>
    <x v="0"/>
    <x v="435"/>
    <d v="2016-10-01T00:00:00"/>
    <n v="43200"/>
    <s v="E1635   "/>
    <s v="NW-SD-DE 110 kV Transmission Circuit"/>
    <s v="Transmission"/>
    <s v="Forced              "/>
    <s v="HV Equipment Maintenance"/>
    <x v="0"/>
    <s v="No"/>
    <n v="0"/>
    <n v="0"/>
    <m/>
    <m/>
    <s v="Isolation Points:Switch auto reclose as requestedWorkPlanned:  Insulators - install missing split pin "/>
    <s v="No"/>
    <s v="Non-Critical"/>
    <n v="0"/>
  </r>
  <r>
    <n v="35140"/>
    <n v="128325"/>
    <s v="Sep 2016  "/>
    <x v="0"/>
    <x v="435"/>
    <d v="2016-10-01T00:00:00"/>
    <n v="4320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531"/>
    <n v="128857"/>
    <s v="Sep 2016  "/>
    <x v="0"/>
    <x v="436"/>
    <d v="2016-09-07T12:17:00"/>
    <n v="226"/>
    <s v="E0439   "/>
    <s v="HA-NW 1 110 kV Transmission Circuit"/>
    <s v="Transmission"/>
    <s v="Forced              "/>
    <s v="HV Equipment Maintenance"/>
    <x v="0"/>
    <s v="Yes"/>
    <n v="0"/>
    <n v="0"/>
    <m/>
    <m/>
    <s v="Isolation Points:Open, isolate and earthWorkPlanned:  Maintenance on DS A129A"/>
    <s v="No"/>
    <s v="Non-Critical"/>
    <n v="0"/>
  </r>
  <r>
    <n v="35531"/>
    <n v="128857"/>
    <s v="Sep 2016  "/>
    <x v="0"/>
    <x v="436"/>
    <d v="2016-09-07T12:17:00"/>
    <n v="226"/>
    <s v="E0755   "/>
    <s v="NW 110 kV A Bus"/>
    <s v="Bus"/>
    <s v="Forced              "/>
    <s v="HV Equipment Maintenance"/>
    <x v="0"/>
    <s v="Yes"/>
    <n v="0"/>
    <n v="0"/>
    <m/>
    <m/>
    <s v="Isolation Points:Open, isolate and earthWorkPlanned:  Maintenance on DS A129A"/>
    <s v="No"/>
    <s v="Undefined"/>
    <n v="0"/>
  </r>
  <r>
    <n v="35634"/>
    <n v="128956"/>
    <s v="Sep 2016  "/>
    <x v="0"/>
    <x v="437"/>
    <d v="2016-09-13T13:36:00"/>
    <n v="153"/>
    <s v="E0470   "/>
    <s v="KR 110/11 kV T1 Transformer Circuit"/>
    <s v="Transformer"/>
    <s v="Forced              "/>
    <s v="HV Equipment Maintenance"/>
    <x v="0"/>
    <s v="Yes"/>
    <n v="0"/>
    <n v="0"/>
    <m/>
    <m/>
    <s v="Isolation Points:Open, isolate and earthWorkPlanned:  Isolate A597 for fuse replacement."/>
    <s v="No"/>
    <s v="Non-Critical"/>
    <n v="0"/>
  </r>
  <r>
    <n v="35633"/>
    <n v="128957"/>
    <s v="Sep 2016  "/>
    <x v="0"/>
    <x v="438"/>
    <d v="2016-09-13T14:55:00"/>
    <n v="39"/>
    <s v="E0608   "/>
    <s v="DP-WV 110 kV Transmission Circuit"/>
    <s v="Transmission"/>
    <s v="Forced              "/>
    <s v="HV Equipment Maintenance"/>
    <x v="0"/>
    <s v="Yes"/>
    <n v="0"/>
    <n v="0"/>
    <m/>
    <m/>
    <s v="Isolation Points:Open and isolateWorkPlanned:  Lightning rod replacement project"/>
    <s v="No"/>
    <s v="Non-Critical"/>
    <n v="0"/>
  </r>
  <r>
    <n v="35631"/>
    <n v="128960"/>
    <s v="Sep 2016  "/>
    <x v="0"/>
    <x v="439"/>
    <d v="2016-09-14T12:36:00"/>
    <n v="118"/>
    <s v="E0704   "/>
    <s v="FA 220/110 kV T1 Transformer Circuit"/>
    <s v="Transformer"/>
    <s v="Forced              "/>
    <s v="HV Equipment Maintenance"/>
    <x v="0"/>
    <s v="Yes"/>
    <n v="0"/>
    <n v="0"/>
    <m/>
    <m/>
    <s v="Isolation Points:Open and isolateWorkPlanned:Top up Sf6 110 kV CB A552 following alarm condition  Top up Sf6 110 kV CB A552 following alarm condition"/>
    <s v="No"/>
    <s v="Non-Critical"/>
    <n v="0"/>
  </r>
  <r>
    <n v="35632"/>
    <n v="128959"/>
    <s v="Sep 2016  "/>
    <x v="0"/>
    <x v="440"/>
    <d v="2016-09-14T14:14:00"/>
    <n v="68"/>
    <s v="E0715   "/>
    <s v="FA-JB 220 kV Transmission Circuit"/>
    <s v="Transmission"/>
    <s v="Forced              "/>
    <s v="HV Equipment Maintenance"/>
    <x v="0"/>
    <s v="Yes"/>
    <n v="0"/>
    <n v="0"/>
    <m/>
    <m/>
    <s v="Isolation Points:Open, isolate and earthWorkPlanned:Top up Sf6 gas 220 kV CB B152   Top up Sf6 220 kV CB B152 following alarm condition"/>
    <s v="No"/>
    <s v="Non-Critical"/>
    <n v="0"/>
  </r>
  <r>
    <n v="35622"/>
    <n v="128970"/>
    <s v="Sep 2016  "/>
    <x v="0"/>
    <x v="441"/>
    <d v="2016-09-21T12:26:00"/>
    <n v="200"/>
    <s v="E1976   "/>
    <s v="PM 220 kV G1 Circuit Breaker"/>
    <s v="Circuit Breaker"/>
    <s v="Forced              "/>
    <s v="HV Equipment Maintenance"/>
    <x v="0"/>
    <s v="Yes"/>
    <n v="0"/>
    <n v="0"/>
    <m/>
    <m/>
    <s v="Isolation Points:Open and isolateWorkPlanned:  G152 SF6 top up."/>
    <s v="No"/>
    <s v="Not in WASP"/>
    <n v="0"/>
  </r>
  <r>
    <n v="35587"/>
    <n v="2151"/>
    <s v="Sep 2016  "/>
    <x v="5"/>
    <x v="442"/>
    <d v="2016-09-29T11:47:00"/>
    <n v="3"/>
    <s v="E1782   "/>
    <s v="MT 33 kV A Bus"/>
    <s v="Bus"/>
    <s v="Fault               "/>
    <s v="Human Error During Planned Work"/>
    <x v="0"/>
    <s v="Yes"/>
    <n v="30"/>
    <n v="1.6E-2"/>
    <b v="0"/>
    <b v="0"/>
    <s v="IR2151 Mornington 33 kV Bus tripped during planned work for protection testing._x000a_"/>
    <s v="No"/>
    <s v="Not in WASP"/>
    <n v="3"/>
  </r>
  <r>
    <n v="35095"/>
    <n v="128373"/>
    <s v="Oct 2016  "/>
    <x v="0"/>
    <x v="443"/>
    <d v="2016-11-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5140"/>
    <n v="128325"/>
    <s v="Oct 2016  "/>
    <x v="0"/>
    <x v="443"/>
    <d v="2016-11-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356"/>
    <n v="128682"/>
    <s v="Oct 2016  "/>
    <x v="0"/>
    <x v="443"/>
    <d v="2016-11-01T00:00:00"/>
    <n v="4464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0699"/>
    <n v="124470"/>
    <s v="Oct 2016  "/>
    <x v="0"/>
    <x v="443"/>
    <d v="2016-1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356"/>
    <n v="128682"/>
    <s v="Oct 2016  "/>
    <x v="0"/>
    <x v="443"/>
    <d v="2016-11-01T00:00:00"/>
    <n v="4464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736"/>
    <n v="129040"/>
    <s v="Oct 2016  "/>
    <x v="0"/>
    <x v="444"/>
    <d v="2016-10-07T09:53:00"/>
    <n v="51"/>
    <s v="E0470   "/>
    <s v="KR 110/11 kV T1 Transformer Circuit"/>
    <s v="Transformer"/>
    <s v="Forced              "/>
    <s v="HV Equipment Maintenance"/>
    <x v="0"/>
    <s v="Yes"/>
    <n v="0"/>
    <n v="0"/>
    <m/>
    <m/>
    <s v="Isolation Points:Open onlyWorkPlanned:  Replace leaking Fuses in VT A597"/>
    <s v="No"/>
    <s v="Non-Critical"/>
    <n v="0"/>
  </r>
  <r>
    <n v="35731"/>
    <n v="129046"/>
    <s v="Oct 2016  "/>
    <x v="0"/>
    <x v="445"/>
    <d v="2016-10-11T04:45:00"/>
    <n v="201"/>
    <s v="E0243   "/>
    <s v="GO-CS 2 220 kV Transmission Circuit"/>
    <s v="Transmission"/>
    <s v="Forced              "/>
    <s v="HV Equipment Maintenance"/>
    <x v="0"/>
    <s v="Yes"/>
    <n v="0"/>
    <n v="0"/>
    <m/>
    <m/>
    <s v="Isolation Points:Open onlyWorkPlanned: "/>
    <s v="No"/>
    <s v="Critical"/>
    <n v="0"/>
  </r>
  <r>
    <n v="35667"/>
    <n v="129114"/>
    <s v="Oct 2016  "/>
    <x v="0"/>
    <x v="446"/>
    <d v="2016-10-24T16:01:00"/>
    <n v="44"/>
    <s v="E0857   "/>
    <s v="RB 110/44 kV T2 Transformer Circuit"/>
    <s v="Transformer"/>
    <s v="Forced              "/>
    <s v="HV Equipment Maintenance"/>
    <x v="0"/>
    <s v="Yes"/>
    <n v="0"/>
    <n v="0"/>
    <m/>
    <m/>
    <s v="Isolation Points:Open and isolateWorkPlanned:  Top up Sf6 Transformer T2 CB B552"/>
    <s v="No"/>
    <s v="Non-Critical"/>
    <n v="0"/>
  </r>
  <r>
    <n v="35657"/>
    <n v="129125"/>
    <s v="Oct 2016  "/>
    <x v="0"/>
    <x v="447"/>
    <d v="2016-10-28T13:11:00"/>
    <n v="1518"/>
    <s v="E0067   "/>
    <s v="CR 110/33 kV T3 Transformer Circuit"/>
    <s v="Transformer"/>
    <s v="Forced              "/>
    <s v="HV Equipment Maintenance"/>
    <x v="0"/>
    <s v="No"/>
    <n v="0"/>
    <n v="0"/>
    <m/>
    <m/>
    <s v="marked in sevice as overlap with fault   Isolation Points:Open, isolate and earthWorkPlanned:  Isolate and Earth 110kV/33kV Transformer T3 to inspect probable C597 fault."/>
    <s v="No"/>
    <s v="Non-Critical"/>
    <n v="0"/>
  </r>
  <r>
    <n v="35356"/>
    <n v="128682"/>
    <s v="Nov 2016  "/>
    <x v="0"/>
    <x v="448"/>
    <d v="2016-12-01T00:00:00"/>
    <n v="4320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0699"/>
    <n v="124470"/>
    <s v="Nov 2016  "/>
    <x v="0"/>
    <x v="448"/>
    <d v="2016-12-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140"/>
    <n v="128325"/>
    <s v="Nov 2016  "/>
    <x v="0"/>
    <x v="448"/>
    <d v="2016-12-01T00:00:00"/>
    <n v="4320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Nov 2016  "/>
    <x v="0"/>
    <x v="448"/>
    <d v="2016-12-01T00:00:00"/>
    <n v="43200"/>
    <s v="E1635   "/>
    <s v="NW-SD-DE 110 kV Transmission Circuit"/>
    <s v="Transmission"/>
    <s v="Forced              "/>
    <s v="HV Equipment Maintenance"/>
    <x v="0"/>
    <s v="No"/>
    <n v="0"/>
    <n v="0"/>
    <m/>
    <m/>
    <s v="Isolation Points:Switch auto reclose as requestedWorkPlanned:  Insulators - install missing split pin "/>
    <s v="No"/>
    <s v="Non-Critical"/>
    <n v="0"/>
  </r>
  <r>
    <n v="35356"/>
    <n v="128682"/>
    <s v="Nov 2016  "/>
    <x v="0"/>
    <x v="448"/>
    <d v="2016-12-01T00:00:00"/>
    <n v="4320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814"/>
    <n v="129159"/>
    <s v="Nov 2016  "/>
    <x v="0"/>
    <x v="449"/>
    <d v="2016-11-10T16:32:00"/>
    <n v="1908"/>
    <s v="E0068   "/>
    <s v="CR 110/33 kV T4 Transformer Circuit"/>
    <s v="Transformer"/>
    <s v="Forced              "/>
    <s v="HV Equipment Maintenance"/>
    <x v="0"/>
    <s v="No"/>
    <n v="0"/>
    <n v="0"/>
    <m/>
    <m/>
    <s v="marked in service due to duplicate fault    Isolation Points:Open, isolate and earthWorkPlanned:  Investigate and repair cause of T4 trip."/>
    <s v="No"/>
    <s v="Non-Critical"/>
    <n v="0"/>
  </r>
  <r>
    <n v="35781"/>
    <n v="129201"/>
    <s v="Nov 2016  "/>
    <x v="0"/>
    <x v="450"/>
    <d v="2016-11-21T11:13:00"/>
    <n v="6"/>
    <s v="E0261   "/>
    <s v="PO-PM 3 220 kV Transmission Circuit"/>
    <s v="Transmission"/>
    <s v="Forced              "/>
    <s v="HV Equipment Maintenance"/>
    <x v="0"/>
    <s v="Yes"/>
    <n v="0"/>
    <n v="0"/>
    <m/>
    <m/>
    <s v="Isolation Points:Open onlyWorkPlanned:T/L opened off only  Repair issues with VT secondary MCB's"/>
    <s v="No"/>
    <s v="Non-Critical"/>
    <n v="0"/>
  </r>
  <r>
    <n v="35774"/>
    <n v="129216"/>
    <s v="Nov 2016  "/>
    <x v="0"/>
    <x v="451"/>
    <d v="2016-11-30T09:34:00"/>
    <n v="5355"/>
    <s v="E1018   "/>
    <s v="NH 110/11 kV T2 Transformer Circuit"/>
    <s v="Transformer"/>
    <s v="Forced              "/>
    <s v="HV Equipment Maintenance"/>
    <x v="0"/>
    <s v="No"/>
    <n v="0"/>
    <n v="0"/>
    <m/>
    <m/>
    <s v="marked in service as duplicate planned routage record exists.    26/11/16 15:00 North Hobart SS Assets advise T2 to remain out of service due to high impedance bushing earth joint. It is expected that repairs can be made by Friday 2/12/2016 or before. T2 will be available for service in emergency conditions (loss of T1). Weather forecasts for the week and EDNA trends of the substation loading for the last 8 days indicate loading should not be an issue. RTOL aware of the situation.    Isolation Points:Open onlyWorkPlanned:T2 is available for service on loss of T1 until replacement part sourced and repairs commence.Loading expected to be well within capability of T1.  Replacement of faulty B Phase bushing.T2 is available for service on loss of T1 until replacement part sourced and repairs commence."/>
    <s v="No"/>
    <s v="Undefined"/>
    <n v="0"/>
  </r>
  <r>
    <n v="35356"/>
    <n v="128682"/>
    <s v="Dec 2016  "/>
    <x v="0"/>
    <x v="452"/>
    <d v="2017-01-01T00:00:00"/>
    <n v="4464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140"/>
    <n v="128325"/>
    <s v="Dec 2016  "/>
    <x v="0"/>
    <x v="452"/>
    <d v="2017-01-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0699"/>
    <n v="124470"/>
    <s v="Dec 2016  "/>
    <x v="0"/>
    <x v="452"/>
    <d v="2017-01-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095"/>
    <n v="128373"/>
    <s v="Dec 2016  "/>
    <x v="0"/>
    <x v="452"/>
    <d v="2017-01-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5356"/>
    <n v="128682"/>
    <s v="Dec 2016  "/>
    <x v="0"/>
    <x v="452"/>
    <d v="2017-01-01T00:00:00"/>
    <n v="4464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900"/>
    <n v="129237"/>
    <s v="Dec 2016  "/>
    <x v="0"/>
    <x v="453"/>
    <d v="2016-12-05T03:35:00"/>
    <n v="112"/>
    <s v="E1068   "/>
    <s v="GT-GC 220 kV Transmission Circuit"/>
    <s v="Transmission"/>
    <s v="Forced              "/>
    <s v="HV Equipment Maintenance"/>
    <x v="0"/>
    <s v="No"/>
    <n v="0"/>
    <n v="0"/>
    <m/>
    <m/>
    <s v="markec in service due to fault duplicate  Isolation Points:Nil primary isolationWorkPlanned:  George Town Converter Line Tripped by Basslink Intertrip."/>
    <s v="No"/>
    <s v="Undefined"/>
    <n v="0"/>
  </r>
  <r>
    <n v="35906"/>
    <n v="2163"/>
    <s v="Dec 2016  "/>
    <x v="5"/>
    <x v="454"/>
    <d v="2016-12-20T09:59:00"/>
    <n v="20"/>
    <s v="E0409   "/>
    <s v="SH-CE 220 kV Transmission Circuit"/>
    <s v="Transmission"/>
    <s v="Fault               "/>
    <s v="System Condition"/>
    <x v="0"/>
    <s v="Yes"/>
    <n v="3102"/>
    <n v="1.6553"/>
    <n v="1"/>
    <n v="1"/>
    <s v="IR2163 SH-CE, SH-WI,SH-LE,SH-FI 220 kV and SH-DG 110 kV transmission circuit tripped due to backup NCSPS action following attempted restoration of SH-GT 2. UFLS action then followed, with 163 MW load shedding to Nyrstar and BBA MIs._x000a_"/>
    <s v="No"/>
    <s v="Non-Critical"/>
    <n v="50"/>
  </r>
  <r>
    <n v="35843"/>
    <n v="129305"/>
    <s v="Dec 2016  "/>
    <x v="0"/>
    <x v="455"/>
    <d v="2016-12-21T10:52:00"/>
    <n v="95"/>
    <s v="E0516   "/>
    <s v="SH-GT 2 220 kV Transmission Circuit"/>
    <s v="Transmission"/>
    <s v="Forced              "/>
    <s v="Secondary Equipment Maintenance"/>
    <x v="0"/>
    <s v="No"/>
    <n v="0"/>
    <n v="0"/>
    <m/>
    <m/>
    <s v="Isolation Points:Isolate protection scheme BWorkPlanned:  Change settings on &quot;B&quot; Protection on SH-GT 220 kV 1 and 2 T/Ls in turn, &quot;A&quot; Protection will remain in service at all times and &quot;B&quot; Prot trips isolated."/>
    <s v="No"/>
    <s v="Critical"/>
    <n v="0"/>
  </r>
  <r>
    <n v="35843"/>
    <n v="129305"/>
    <s v="Dec 2016  "/>
    <x v="0"/>
    <x v="455"/>
    <d v="2016-12-21T10:52:00"/>
    <n v="95"/>
    <s v="E0515   "/>
    <s v="SH-GT 1 220 kV Transmission Circuit"/>
    <s v="Transmission"/>
    <s v="Forced              "/>
    <s v="Secondary Equipment Maintenance"/>
    <x v="0"/>
    <s v="No"/>
    <n v="0"/>
    <n v="0"/>
    <m/>
    <m/>
    <s v="Isolation Points:Isolate protection scheme BWorkPlanned:  Change settings on &quot;B&quot; Protection on SH-GT 220 kV 1 and 2 T/Ls in turn, &quot;A&quot; Protection will remain in service at all times and &quot;B&quot; Prot trips isolated."/>
    <s v="No"/>
    <s v="Critical"/>
    <n v="0"/>
  </r>
  <r>
    <n v="35356"/>
    <n v="128682"/>
    <s v="Jan 2017  "/>
    <x v="0"/>
    <x v="456"/>
    <d v="2017-02-01T00:00:00"/>
    <n v="44640"/>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0699"/>
    <n v="124470"/>
    <s v="Jan 2017  "/>
    <x v="0"/>
    <x v="456"/>
    <d v="2017-02-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356"/>
    <n v="128682"/>
    <s v="Jan 2017  "/>
    <x v="0"/>
    <x v="456"/>
    <d v="2017-02-01T00:00:00"/>
    <n v="44640"/>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140"/>
    <n v="128325"/>
    <s v="Jan 2017  "/>
    <x v="0"/>
    <x v="456"/>
    <d v="2017-02-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Jan 2017  "/>
    <x v="0"/>
    <x v="456"/>
    <d v="2017-02-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5943"/>
    <n v="129314"/>
    <s v="Jan 2017  "/>
    <x v="0"/>
    <x v="457"/>
    <d v="2017-01-03T15:49:00"/>
    <n v="293"/>
    <s v="E0690   "/>
    <s v="RB 44 kV B829 Disconnector"/>
    <s v="Bus Coupler"/>
    <s v="Forced              "/>
    <s v="HV Equipment Commissioning"/>
    <x v="0"/>
    <s v="Yes"/>
    <n v="0"/>
    <n v="0"/>
    <m/>
    <m/>
    <s v="Isolation Points:Nil primary or secondary isolations required, limits of approach to be maintainedWorkPlanned:  Operations as required for site testing to confirm interlocking and operation of disconnector RB-B829 motor manually, local from box, from HMI and remotely from NOCS- Entura and EHV Operator."/>
    <s v="No"/>
    <s v="Undefined"/>
    <n v="0"/>
  </r>
  <r>
    <n v="32744"/>
    <n v="126027"/>
    <s v="Jan 2017  "/>
    <x v="0"/>
    <x v="458"/>
    <d v="2017-01-06T15:50:00"/>
    <n v="1901"/>
    <s v="E0938   "/>
    <s v="UL 110/22 kV T1 Transformer Circuit"/>
    <s v="Transformer"/>
    <s v="Forced              "/>
    <s v="Secondary Equipment Maintenance"/>
    <x v="0"/>
    <s v="Yes"/>
    <n v="0"/>
    <n v="0"/>
    <m/>
    <m/>
    <s v="Isolation Points:Open, isolate and earthWorkPlanned:TN Control Room to advise Windfarm operator within 24 hours prior  of possible output restriction during Isolation and restoration switching  Rtn prot tests 110/22 kV Transformer T1UL AIS in serviceSimplot advised annual shut period with embedded gens off lineNieta mini hydro operator advised per email BJ 28/10TN Control Room to advise Windfarm operator within 24 hours prior  of possible output restriction during Isolation and restoration switching"/>
    <s v="No"/>
    <s v="Non-Critical"/>
    <n v="0"/>
  </r>
  <r>
    <n v="35919"/>
    <n v="129349"/>
    <s v="Jan 2017  "/>
    <x v="0"/>
    <x v="459"/>
    <d v="2017-01-13T10:28:00"/>
    <n v="6"/>
    <s v="E0859   "/>
    <s v="RB 44/22 kV T5 Transformer Circuit"/>
    <s v="Transformer"/>
    <s v="Forced              "/>
    <s v="HV Equipment Maintenance"/>
    <x v="0"/>
    <s v="Yes"/>
    <n v="0"/>
    <n v="0"/>
    <m/>
    <m/>
    <s v="Isolation Points:Nil primary isolationWorkPlanned:  Transfer 44/22 kV Transformer back to CB E452 and off bypass CB B252."/>
    <s v="No"/>
    <s v="Non-Critical"/>
    <n v="0"/>
  </r>
  <r>
    <n v="35967"/>
    <n v="129406"/>
    <s v="Jan 2017  "/>
    <x v="0"/>
    <x v="460"/>
    <d v="2017-01-27T11:01:00"/>
    <n v="113"/>
    <s v="E1565   "/>
    <s v="BP-SB-ST 110 kV Transmission Circuit"/>
    <s v="Transmission"/>
    <s v="Forced              "/>
    <s v="HV Equipment Maintenance"/>
    <x v="0"/>
    <s v="Yes"/>
    <n v="0"/>
    <n v="0"/>
    <m/>
    <m/>
    <s v="Isolation Points:Open onlyWorkPlanned:  Investigate Tripping of BP-SB-ST 110kV transmission Circuit"/>
    <s v="No"/>
    <s v="Undefined"/>
    <n v="0"/>
  </r>
  <r>
    <n v="35356"/>
    <n v="128682"/>
    <s v="Feb 2017  "/>
    <x v="0"/>
    <x v="461"/>
    <d v="2017-02-01T11:23:00"/>
    <n v="683"/>
    <s v="E0511   "/>
    <s v="GT-CO 5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0699"/>
    <n v="124470"/>
    <s v="Feb 2017  "/>
    <x v="0"/>
    <x v="461"/>
    <d v="2017-03-01T00:00:00"/>
    <n v="4032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356"/>
    <n v="128682"/>
    <s v="Feb 2017  "/>
    <x v="0"/>
    <x v="461"/>
    <d v="2017-02-01T11:23:00"/>
    <n v="683"/>
    <s v="E0510   "/>
    <s v="GT-CO 4 220 kV Transmission Circuit"/>
    <s v="Transmission"/>
    <s v="Forced              "/>
    <s v="Secondary Equipment Commissioning"/>
    <x v="0"/>
    <s v="No"/>
    <n v="0"/>
    <n v="0"/>
    <m/>
    <m/>
    <s v="Isolation Points:Nil primary, secondary isolation as required by PICWorkPlanned:  P&amp;C pre-commissioning work for George Town GT-CO 4 and GT-CO 5 T/L protection upgrades, and  in association with _x000a_BBA4 and BBA5 upgrades at Bell Bay Aluminium. _x000a__x000a_1 .Connection, decommissioning and pre-commissioning of any new/modified  secondary circuits possible to each of the new panels (e.g. new DC supplies , AC supplies, VT circuits, )_x000a_2. Secondary injection testing of each panel protection scheme and SCADA point testing (panel/SCADA off the system)_x000a_3.General cut in of any secondary circuitry possible prior to the cutover outages in Aug (e.g. establish / test new prot comms to BBA end, any functional checks panel-to panel, end to end)_x000a_4. Work area will be within relevant switchyard and protection panels within both control buildings_x000a_5. Connection, decommissioning and pre-commissioning of any new/modified secondary circuits associated with the relocation of GT-BBA 220BZA and 220BZB hardware._x000a_6. General cut in of any circuits possible prior to 220BZA and 220BZB protection outages._x000a_7. Decommissioning and removal of redundant GT-BBA P &amp; C equipment_x000a_"/>
    <s v="No"/>
    <s v="Non-Critical"/>
    <n v="0"/>
  </r>
  <r>
    <n v="35095"/>
    <n v="128373"/>
    <s v="Feb 2017  "/>
    <x v="0"/>
    <x v="461"/>
    <d v="2017-03-01T00:00:00"/>
    <n v="40320"/>
    <s v="E1635   "/>
    <s v="NW-SD-DE 110 kV Transmission Circuit"/>
    <s v="Transmission"/>
    <s v="Forced              "/>
    <s v="HV Equipment Maintenance"/>
    <x v="0"/>
    <s v="No"/>
    <n v="0"/>
    <n v="0"/>
    <m/>
    <m/>
    <s v="Isolation Points:Switch auto reclose as requestedWorkPlanned:  Insulators - install missing split pin "/>
    <s v="No"/>
    <s v="Non-Critical"/>
    <n v="0"/>
  </r>
  <r>
    <n v="35140"/>
    <n v="128325"/>
    <s v="Feb 2017  "/>
    <x v="0"/>
    <x v="461"/>
    <d v="2017-03-01T00:00:00"/>
    <n v="4032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151"/>
    <n v="128523"/>
    <s v="Feb 2017  "/>
    <x v="0"/>
    <x v="462"/>
    <d v="2017-03-01T00:00:00"/>
    <n v="2234"/>
    <s v="E0515   "/>
    <s v="SH-GT 1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151"/>
    <n v="128523"/>
    <s v="Feb 2017  "/>
    <x v="0"/>
    <x v="462"/>
    <d v="2017-03-01T00:00:00"/>
    <n v="2234"/>
    <s v="E0516   "/>
    <s v="SH-GT 2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151"/>
    <n v="128523"/>
    <s v="Mar 2017  "/>
    <x v="0"/>
    <x v="463"/>
    <d v="2017-04-01T00:00:00"/>
    <n v="44640"/>
    <s v="E0515   "/>
    <s v="SH-GT 1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140"/>
    <n v="128325"/>
    <s v="Mar 2017  "/>
    <x v="0"/>
    <x v="463"/>
    <d v="2017-04-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Mar 2017  "/>
    <x v="0"/>
    <x v="463"/>
    <d v="2017-04-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5151"/>
    <n v="128523"/>
    <s v="Mar 2017  "/>
    <x v="0"/>
    <x v="463"/>
    <d v="2017-04-01T00:00:00"/>
    <n v="44640"/>
    <s v="E0516   "/>
    <s v="SH-GT 2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0699"/>
    <n v="124470"/>
    <s v="Mar 2017  "/>
    <x v="0"/>
    <x v="463"/>
    <d v="2017-04-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6238"/>
    <n v="2172"/>
    <s v="Mar 2017  "/>
    <x v="5"/>
    <x v="464"/>
    <d v="2017-03-09T08:48:00"/>
    <n v="135"/>
    <s v="E0785   "/>
    <s v="QU 110/22 kV T1 Transformer Circuit"/>
    <s v="Transformer"/>
    <s v="Fault               "/>
    <s v="Protection &amp; Control Device"/>
    <x v="0"/>
    <s v="Yes"/>
    <n v="6"/>
    <n v="3.2000000000000002E-3"/>
    <b v="0"/>
    <b v="0"/>
    <s v="IR2172 Que T1 110/22 kV transformer tripped due to protection relay mal-operation._x000a_"/>
    <s v="No"/>
    <s v="Non-Critical"/>
    <n v="135"/>
  </r>
  <r>
    <n v="36162"/>
    <n v="129617"/>
    <s v="Mar 2017  "/>
    <x v="0"/>
    <x v="465"/>
    <d v="2017-03-16T16:57:00"/>
    <n v="5102"/>
    <s v="E1852   "/>
    <s v="KI 110/33 kV T4 Transformer Circuit"/>
    <s v="Transformer"/>
    <s v="Forced              "/>
    <s v="HV Equipment Maintenance"/>
    <x v="0"/>
    <s v="No"/>
    <n v="0"/>
    <n v="0"/>
    <m/>
    <m/>
    <s v="marked in service due to duplicate  Isolation Points:Open, isolate and earthWorkPlanned:  Inspect/Repair after trip on Restricted Earth Fault."/>
    <s v="No"/>
    <s v="Non-Critical"/>
    <n v="0"/>
  </r>
  <r>
    <n v="36156"/>
    <n v="129625"/>
    <s v="Mar 2017  "/>
    <x v="0"/>
    <x v="466"/>
    <d v="2017-03-18T17:22:00"/>
    <n v="1792"/>
    <s v="E0505   "/>
    <s v="GT 220 kV C2 Capacitor Circuit"/>
    <s v="Capacitor"/>
    <s v="Forced              "/>
    <s v="HV Equipment Maintenance"/>
    <x v="0"/>
    <s v="No"/>
    <n v="0"/>
    <n v="0"/>
    <m/>
    <m/>
    <s v="marked in service as fault duplicate Isolation Points:Open, isolate and earthWorkPlanned:  Investigate and repair cause of phase unbalance fault on C2."/>
    <s v="No"/>
    <s v="Non-Critical"/>
    <n v="0"/>
  </r>
  <r>
    <n v="36209"/>
    <n v="129638"/>
    <s v="Mar 2017  "/>
    <x v="0"/>
    <x v="467"/>
    <d v="2017-03-23T19:24:00"/>
    <n v="830"/>
    <s v="E0267   "/>
    <s v="PO-PM 5 22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9"/>
    <n v="129638"/>
    <s v="Mar 2017  "/>
    <x v="0"/>
    <x v="467"/>
    <d v="2017-03-23T19:24:00"/>
    <n v="830"/>
    <s v="E0290   "/>
    <s v="PO-PM 2 11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9"/>
    <n v="129638"/>
    <s v="Mar 2017  "/>
    <x v="0"/>
    <x v="467"/>
    <d v="2017-03-23T19:24:00"/>
    <n v="830"/>
    <s v="E0268   "/>
    <s v="PO-PM 6 22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9"/>
    <n v="129638"/>
    <s v="Mar 2017  "/>
    <x v="0"/>
    <x v="467"/>
    <d v="2017-03-23T19:24:00"/>
    <n v="830"/>
    <s v="E0261   "/>
    <s v="PO-PM 3 22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9"/>
    <n v="129638"/>
    <s v="Mar 2017  "/>
    <x v="0"/>
    <x v="467"/>
    <d v="2017-03-23T19:24:00"/>
    <n v="830"/>
    <s v="E0286   "/>
    <s v="PO-PM 1 11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9"/>
    <n v="129638"/>
    <s v="Mar 2017  "/>
    <x v="0"/>
    <x v="467"/>
    <d v="2017-03-23T19:24:00"/>
    <n v="830"/>
    <s v="E0263   "/>
    <s v="PO-PM 4 220 kV Transmission Circuit"/>
    <s v="Transmission"/>
    <s v="Forced              "/>
    <s v="HV Equipment Maintenance"/>
    <x v="4"/>
    <s v="Yes"/>
    <n v="0"/>
    <n v="0"/>
    <m/>
    <m/>
    <s v="Isolation Points:Open onlyWorkPlanned:  Hydro Tas Poatina Operator requested all Poatina-Palmerston line out of service at 0430 Market time."/>
    <s v="No"/>
    <s v="Non-Critical"/>
    <n v="0"/>
  </r>
  <r>
    <n v="36207"/>
    <n v="129640"/>
    <s v="Mar 2017  "/>
    <x v="0"/>
    <x v="468"/>
    <d v="2017-03-23T12:51:00"/>
    <n v="111"/>
    <s v="E1421   "/>
    <s v="TA 110/11 kV T1 Transformer Circuit"/>
    <s v="Transformer"/>
    <s v="Forced              "/>
    <s v="HV Equipment Maintenance"/>
    <x v="4"/>
    <s v="Yes"/>
    <n v="0"/>
    <n v="0"/>
    <m/>
    <m/>
    <s v="Isolation Points:Open, isolate and earthWorkPlanned:  Hydro Maintenance of Tarraleah T1"/>
    <s v="No"/>
    <s v="Undefined"/>
    <n v="0"/>
  </r>
  <r>
    <n v="36203"/>
    <n v="129645"/>
    <s v="Mar 2017  "/>
    <x v="0"/>
    <x v="469"/>
    <d v="2017-03-23T15:02:00"/>
    <n v="101"/>
    <s v="E1422   "/>
    <s v="TA 110/11 kV T2 Transformer Circuit"/>
    <s v="Transformer"/>
    <s v="Forced              "/>
    <s v="HV Equipment Maintenance"/>
    <x v="4"/>
    <s v="Yes"/>
    <n v="0"/>
    <n v="0"/>
    <m/>
    <m/>
    <s v="Isolation Points:Open, isolate and earthWorkPlanned:  Hydro Maintenance of Tarraleah T2"/>
    <s v="No"/>
    <s v="Undefined"/>
    <n v="0"/>
  </r>
  <r>
    <n v="36198"/>
    <n v="129651"/>
    <s v="Mar 2017  "/>
    <x v="0"/>
    <x v="470"/>
    <d v="2017-03-25T15:42:00"/>
    <n v="40"/>
    <s v="E0857   "/>
    <s v="RB 110/44 kV T2 Transformer Circuit"/>
    <s v="Transformer"/>
    <s v="Forced              "/>
    <s v="HV Equipment Maintenance"/>
    <x v="0"/>
    <s v="Yes"/>
    <n v="0"/>
    <n v="0"/>
    <m/>
    <m/>
    <s v="Isolation Points:Open and isolateWorkPlanned:  Re-Gas B552"/>
    <s v="No"/>
    <s v="Non-Critical"/>
    <n v="0"/>
  </r>
  <r>
    <n v="36228"/>
    <n v="129660"/>
    <s v="Mar 2017  "/>
    <x v="0"/>
    <x v="471"/>
    <d v="2017-03-29T18:07:00"/>
    <n v="373"/>
    <s v="E0715   "/>
    <s v="FA-JB 220 kV Transmission Circuit"/>
    <s v="Transmission"/>
    <s v="Forced              "/>
    <s v="HV Equipment Maintenance"/>
    <x v="4"/>
    <s v="Yes"/>
    <n v="0"/>
    <n v="0"/>
    <m/>
    <m/>
    <s v="Isolation Points:Open onlyWorkPlanned: "/>
    <s v="No"/>
    <s v="Non-Critical"/>
    <n v="0"/>
  </r>
  <r>
    <n v="36227"/>
    <n v="129661"/>
    <s v="Mar 2017  "/>
    <x v="0"/>
    <x v="472"/>
    <d v="2017-03-31T18:05:00"/>
    <n v="3201"/>
    <s v="E1424   "/>
    <s v="HA 110/22 kV T4 Transformer Circuit"/>
    <s v="Transformer"/>
    <s v="Forced              "/>
    <s v="HV Equipment Maintenance"/>
    <x v="0"/>
    <s v="No"/>
    <n v="0"/>
    <n v="0"/>
    <m/>
    <m/>
    <s v="marked in service due to duplicate fault Isolation Points:Open, isolate and earthWorkPlanned: "/>
    <s v="No"/>
    <s v="Non-Critical"/>
    <n v="0"/>
  </r>
  <r>
    <n v="35140"/>
    <n v="128325"/>
    <s v="Apr 2017  "/>
    <x v="0"/>
    <x v="473"/>
    <d v="2017-05-01T00:00:00"/>
    <n v="4320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Apr 2017  "/>
    <x v="0"/>
    <x v="473"/>
    <d v="2017-05-01T00:00:00"/>
    <n v="43200"/>
    <s v="E1635   "/>
    <s v="NW-SD-DE 110 kV Transmission Circuit"/>
    <s v="Transmission"/>
    <s v="Forced              "/>
    <s v="HV Equipment Maintenance"/>
    <x v="0"/>
    <s v="No"/>
    <n v="0"/>
    <n v="0"/>
    <m/>
    <m/>
    <s v="Isolation Points:Switch auto reclose as requestedWorkPlanned:  Insulators - install missing split pin "/>
    <s v="No"/>
    <s v="Non-Critical"/>
    <n v="0"/>
  </r>
  <r>
    <n v="35151"/>
    <n v="128523"/>
    <s v="Apr 2017  "/>
    <x v="0"/>
    <x v="473"/>
    <d v="2017-05-01T00:00:00"/>
    <n v="43200"/>
    <s v="E0516   "/>
    <s v="SH-GT 2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0699"/>
    <n v="124470"/>
    <s v="Apr 2017  "/>
    <x v="0"/>
    <x v="473"/>
    <d v="2017-05-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151"/>
    <n v="128523"/>
    <s v="Apr 2017  "/>
    <x v="0"/>
    <x v="473"/>
    <d v="2017-05-01T00:00:00"/>
    <n v="43200"/>
    <s v="E0515   "/>
    <s v="SH-GT 1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6313"/>
    <n v="2179"/>
    <s v="Apr 2017  "/>
    <x v="5"/>
    <x v="474"/>
    <d v="2017-04-03T06:58:00"/>
    <n v="12"/>
    <s v="E0322   "/>
    <s v="BY 6.6 kV D3 Feeder Circuit"/>
    <s v="Feeder"/>
    <s v="Fault               "/>
    <s v="Human Error During Planned Work"/>
    <x v="0"/>
    <s v="Yes"/>
    <n v="171"/>
    <n v="9.1200000000000003E-2"/>
    <n v="1"/>
    <b v="0"/>
    <s v="IR2179 Boyer D352 circuit breaker tripped due to operational error causing loss of supply._x000a_"/>
    <s v="No"/>
    <s v="Undefined"/>
    <n v="12"/>
  </r>
  <r>
    <n v="36294"/>
    <n v="129687"/>
    <s v="Apr 2017  "/>
    <x v="0"/>
    <x v="475"/>
    <d v="2017-04-06T10:01:00"/>
    <n v="192"/>
    <s v="E0291   "/>
    <s v="PM-SH 220 kV Transmission Circuit"/>
    <s v="Transmission"/>
    <s v="Forced              "/>
    <s v="HV Equipment Maintenance"/>
    <x v="0"/>
    <s v="No"/>
    <n v="0"/>
    <n v="0"/>
    <m/>
    <m/>
    <s v="Isolation Points:Nil primary isolationWorkPlanned:  Aero Power inserting shunts on Transmission line between towers 30-31, 54-55 and 130-131"/>
    <s v="No"/>
    <s v="Critical"/>
    <n v="0"/>
  </r>
  <r>
    <n v="36285"/>
    <n v="129698"/>
    <s v="Apr 2017  "/>
    <x v="0"/>
    <x v="476"/>
    <d v="2017-04-06T18:34:00"/>
    <n v="43"/>
    <s v="E1755   "/>
    <s v="RI 110 kV C3 Capacitor Circuit"/>
    <s v="Capacitor"/>
    <s v="Forced              "/>
    <s v="HV Equipment Maintenance"/>
    <x v="0"/>
    <s v="No"/>
    <n v="0"/>
    <n v="0"/>
    <m/>
    <m/>
    <s v="marked in service due to duplicate     Isolation Points:Open, isolate and earthWorkPlanned:  Investigate trip of  110 kV Capacitor C3 C652"/>
    <s v="No"/>
    <s v="Non-Critical"/>
    <n v="0"/>
  </r>
  <r>
    <n v="36283"/>
    <n v="129700"/>
    <s v="Apr 2017  "/>
    <x v="0"/>
    <x v="477"/>
    <d v="2017-04-09T06:04:00"/>
    <n v="101"/>
    <s v="E1068   "/>
    <s v="GT-GC 220 kV Transmission Circuit"/>
    <s v="Transmission"/>
    <s v="Forced              "/>
    <s v="HV Equipment Maintenance"/>
    <x v="0"/>
    <s v="No"/>
    <n v="0"/>
    <n v="0"/>
    <m/>
    <m/>
    <s v="marked in service due to fault duplicate    Isolation Points:Open onlyWorkPlanned:  Investigate and restore to service GT-GC 220kC line after trip."/>
    <s v="No"/>
    <s v="Undefined"/>
    <n v="0"/>
  </r>
  <r>
    <n v="36279"/>
    <n v="129704"/>
    <s v="Apr 2017  "/>
    <x v="0"/>
    <x v="478"/>
    <d v="2017-04-11T09:21:00"/>
    <n v="546"/>
    <s v="E0713   "/>
    <s v="FA 220 kV A7B Bus Coupler Circuit"/>
    <s v="Bus Coupler"/>
    <s v="Forced              "/>
    <s v="HV Equipment Maintenance"/>
    <x v="0"/>
    <s v="Yes"/>
    <n v="0"/>
    <n v="0"/>
    <m/>
    <m/>
    <s v="Isolation Points:Open onlyWorkPlanned:  A752B has Low Air pressure due to air system failure. To avoid lockout making CB inoperable A752B needs to be open"/>
    <s v="No"/>
    <s v="Undefined"/>
    <n v="0"/>
  </r>
  <r>
    <n v="36244"/>
    <n v="129742"/>
    <s v="Apr 2017  "/>
    <x v="0"/>
    <x v="479"/>
    <d v="2017-04-27T18:28:00"/>
    <n v="353"/>
    <s v="E0857   "/>
    <s v="RB 110/44 kV T2 Transformer Circuit"/>
    <s v="Transformer"/>
    <s v="Forced              "/>
    <s v="HV Equipment Maintenance"/>
    <x v="0"/>
    <s v="Yes"/>
    <n v="0"/>
    <n v="0"/>
    <m/>
    <m/>
    <s v="Isolation Points:Open and isolateWorkPlanned:  44kV CB B552 LOW SF6 reading indicates it may be close to Lock-out. B552 opened in preparation for re-gassing. "/>
    <s v="No"/>
    <s v="Non-Critical"/>
    <n v="0"/>
  </r>
  <r>
    <n v="35140"/>
    <n v="128325"/>
    <s v="May 2017  "/>
    <x v="0"/>
    <x v="480"/>
    <d v="2017-06-01T00:00:00"/>
    <n v="4464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5095"/>
    <n v="128373"/>
    <s v="May 2017  "/>
    <x v="0"/>
    <x v="480"/>
    <d v="2017-06-01T00:00:00"/>
    <n v="44640"/>
    <s v="E1635   "/>
    <s v="NW-SD-DE 110 kV Transmission Circuit"/>
    <s v="Transmission"/>
    <s v="Forced              "/>
    <s v="HV Equipment Maintenance"/>
    <x v="0"/>
    <s v="No"/>
    <n v="0"/>
    <n v="0"/>
    <m/>
    <m/>
    <s v="Isolation Points:Switch auto reclose as requestedWorkPlanned:  Insulators - install missing split pin "/>
    <s v="No"/>
    <s v="Non-Critical"/>
    <n v="0"/>
  </r>
  <r>
    <n v="30699"/>
    <n v="124470"/>
    <s v="May 2017  "/>
    <x v="0"/>
    <x v="480"/>
    <d v="2017-06-01T00:00:00"/>
    <n v="4464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151"/>
    <n v="128523"/>
    <s v="May 2017  "/>
    <x v="0"/>
    <x v="480"/>
    <d v="2017-06-01T00:00:00"/>
    <n v="44640"/>
    <s v="E0515   "/>
    <s v="SH-GT 1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151"/>
    <n v="128523"/>
    <s v="May 2017  "/>
    <x v="0"/>
    <x v="480"/>
    <d v="2017-06-01T00:00:00"/>
    <n v="44640"/>
    <s v="E0516   "/>
    <s v="SH-GT 2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6368"/>
    <n v="129743"/>
    <s v="May 2017  "/>
    <x v="0"/>
    <x v="481"/>
    <d v="2017-05-04T16:20:00"/>
    <n v="4756"/>
    <s v="E0779   "/>
    <s v="PL 22 kV B2 Feeder Circuit"/>
    <s v="Feeder"/>
    <s v="Forced              "/>
    <s v="HV Equipment Maintenance"/>
    <x v="6"/>
    <s v="Yes"/>
    <n v="0"/>
    <n v="0"/>
    <m/>
    <m/>
    <s v="Isolation Points:Open onlyWorkPlanned:  Grange Resources 22kV B252 &amp; J252 Tripped at the same time - customer inter-triped both CB when shunt relay operated on customer side. Sheldon Townsend (Grange Resources) will request a close on the thursday the 4th "/>
    <s v="No"/>
    <s v="Undefined"/>
    <n v="0"/>
  </r>
  <r>
    <n v="36368"/>
    <n v="129743"/>
    <s v="May 2017  "/>
    <x v="0"/>
    <x v="481"/>
    <d v="2017-05-04T16:20:00"/>
    <n v="4756"/>
    <s v="E1518   "/>
    <s v="PL 22 kV J2 Feeder Circuit"/>
    <s v="Feeder"/>
    <s v="Forced              "/>
    <s v="HV Equipment Maintenance"/>
    <x v="6"/>
    <s v="Yes"/>
    <n v="0"/>
    <n v="0"/>
    <m/>
    <m/>
    <s v="Isolation Points:Open onlyWorkPlanned:  Grange Resources 22kV B252 &amp; J252 Tripped at the same time - customer inter-triped both CB when shunt relay operated on customer side. Sheldon Townsend (Grange Resources) will request a close on the thursday the 4th "/>
    <s v="No"/>
    <s v="Undefined"/>
    <n v="0"/>
  </r>
  <r>
    <n v="36412"/>
    <n v="129813"/>
    <s v="May 2017  "/>
    <x v="0"/>
    <x v="482"/>
    <d v="2017-05-17T14:17:00"/>
    <n v="11523"/>
    <s v="E1424   "/>
    <s v="HA 110/22 kV T4 Transformer Circuit"/>
    <s v="Transformer"/>
    <s v="Forced              "/>
    <s v="HV Equipment Maintenance"/>
    <x v="0"/>
    <s v="No"/>
    <n v="0"/>
    <n v="0"/>
    <m/>
    <m/>
    <s v="marked in service due to duplicate fault     vIsolation Points:Open, isolate and earthWorkPlanned:  T4 Diff Trip "/>
    <s v="No"/>
    <s v="Non-Critical"/>
    <n v="0"/>
  </r>
  <r>
    <n v="36394"/>
    <n v="129836"/>
    <s v="May 2017  "/>
    <x v="0"/>
    <x v="483"/>
    <d v="2017-05-13T14:43:00"/>
    <n v="277"/>
    <s v="E0705   "/>
    <s v="FA 220/110 kV T2 Transformer Circuit"/>
    <s v="Transformer"/>
    <s v="Forced              "/>
    <s v="HV Equipment Maintenance"/>
    <x v="0"/>
    <s v="Yes"/>
    <n v="0"/>
    <n v="0"/>
    <m/>
    <m/>
    <s v="Isolation Points:Open, isolate and earthWorkPlanned:Replacement of failed 220/110 kV Transformer T2 winding temperature deviceTransformer CAS in service  Replacement of failed 220/110 kV Transformer T2 winding temperature deviceTransformer CAS in service"/>
    <s v="No"/>
    <s v="Non-Critical"/>
    <n v="0"/>
  </r>
  <r>
    <n v="36386"/>
    <n v="129845"/>
    <s v="May 2017  "/>
    <x v="0"/>
    <x v="484"/>
    <d v="2017-05-16T15:36:00"/>
    <n v="263"/>
    <s v="E0268   "/>
    <s v="PO-PM 6 220 kV Transmission Circuit"/>
    <s v="Transmission"/>
    <s v="Forced              "/>
    <s v="HV Equipment Maintenance"/>
    <x v="4"/>
    <s v="Yes"/>
    <n v="0"/>
    <n v="0"/>
    <m/>
    <m/>
    <s v="Isolation Points:Open onlyWorkPlanned:Hydro requested outage - Modification to F11B protection at Poatina Power Station  Hydro requested outageModification to F11B protection at Poatina Power Station requiring isolation of a DC circuit K3 - K4."/>
    <s v="No"/>
    <s v="Non-Critical"/>
    <n v="0"/>
  </r>
  <r>
    <n v="36436"/>
    <n v="129877"/>
    <s v="May 2017  "/>
    <x v="0"/>
    <x v="485"/>
    <d v="2017-05-26T13:42:00"/>
    <n v="114"/>
    <s v="E0630   "/>
    <s v="WV 110/11 kV T4 Transformer Circuit"/>
    <s v="Transformer"/>
    <s v="Forced              "/>
    <s v="HV Equipment Maintenance"/>
    <x v="0"/>
    <s v="Yes"/>
    <n v="0"/>
    <n v="0"/>
    <m/>
    <m/>
    <s v="Isolation Points:Open and isolateWorkPlanned:  Open and Isolate 110/11kV TF T4 &amp; 11kV &quot;D&quot; Bus for racking out of D597 and D897 for Inspection."/>
    <s v="No"/>
    <s v="Non-Critical"/>
    <n v="0"/>
  </r>
  <r>
    <n v="36436"/>
    <n v="129877"/>
    <s v="May 2017  "/>
    <x v="0"/>
    <x v="485"/>
    <d v="2017-05-26T13:42:00"/>
    <n v="114"/>
    <s v="E1572   "/>
    <s v="WV 11 kV D Bus"/>
    <s v="Bus"/>
    <s v="Forced              "/>
    <s v="HV Equipment Maintenance"/>
    <x v="0"/>
    <s v="Yes"/>
    <n v="0"/>
    <n v="0"/>
    <m/>
    <m/>
    <s v="Isolation Points:Open and isolateWorkPlanned:  Open and Isolate 110/11kV TF T4 &amp; 11kV &quot;D&quot; Bus for racking out of D597 and D897 for Inspection."/>
    <s v="No"/>
    <s v="Undefined"/>
    <n v="0"/>
  </r>
  <r>
    <n v="36434"/>
    <n v="129879"/>
    <s v="May 2017  "/>
    <x v="0"/>
    <x v="486"/>
    <d v="2017-05-27T07:26:00"/>
    <n v="30"/>
    <s v="E0857   "/>
    <s v="RB 110/44 kV T2 Transformer Circuit"/>
    <s v="Transformer"/>
    <s v="Forced              "/>
    <s v="HV Equipment Maintenance"/>
    <x v="0"/>
    <s v="Yes"/>
    <n v="0"/>
    <n v="0"/>
    <m/>
    <m/>
    <s v="Isolation Points:Open and isolateWorkPlanned: "/>
    <s v="No"/>
    <s v="Non-Critical"/>
    <n v="0"/>
  </r>
  <r>
    <n v="36429"/>
    <n v="129885"/>
    <s v="May 2017  "/>
    <x v="0"/>
    <x v="487"/>
    <d v="2017-05-31T20:53:00"/>
    <n v="1952"/>
    <s v="E0437   "/>
    <s v="HA-GT 1 220 kV Transmission Circuit"/>
    <s v="Transmission"/>
    <s v="Forced              "/>
    <s v="HV Equipment Maintenance"/>
    <x v="0"/>
    <s v="Yes"/>
    <n v="0"/>
    <n v="0"/>
    <m/>
    <m/>
    <s v="Isolation Points:Open, isolate and earthWorkPlanned:  Hadspen Q196 CT Oil Leak "/>
    <s v="No"/>
    <s v="Critical"/>
    <n v="0"/>
  </r>
  <r>
    <n v="36425"/>
    <n v="129889"/>
    <s v="May 2017  "/>
    <x v="0"/>
    <x v="488"/>
    <d v="2017-05-31T15:44:00"/>
    <n v="102"/>
    <s v="E0806   "/>
    <s v="QT 11 kV F2 Feeder Circuit"/>
    <s v="Feeder"/>
    <s v="Forced              "/>
    <s v="HV Equipment Maintenance"/>
    <x v="6"/>
    <s v="Yes"/>
    <n v="0"/>
    <n v="0"/>
    <m/>
    <m/>
    <s v="Isolation Points:Open onlyWorkPlanned:Project ID : 6536 - Newton - Queenstown security upgrade construction    Open off on request 11 kV Feeder F252 (CMT #1) during testing of temporary generation.In preparation for FA-RB-QT outage 03 JuneConfirm Hydro Lake Margaret generation is shut down prior to opening F252"/>
    <s v="Yes"/>
    <s v="Undefined"/>
    <n v="0"/>
  </r>
  <r>
    <n v="30699"/>
    <n v="124470"/>
    <s v="Jun 2017  "/>
    <x v="0"/>
    <x v="489"/>
    <d v="2017-07-01T00:00:00"/>
    <n v="43200"/>
    <s v="E0298   "/>
    <s v="AV-SM 110 kV Transmission Circuit"/>
    <s v="Transmission"/>
    <s v="Forced              "/>
    <s v="HV Equipment Maintenance"/>
    <x v="0"/>
    <s v="No"/>
    <n v="0"/>
    <n v="0"/>
    <m/>
    <m/>
    <s v="Isolation Points:Nil primary isolationWorkPlanned:This PROMS has been created to facilitate the writing of Transmission line SOPS templates. No outages or work is to be carried out under this PROMS.  This PROMS has been created to facilitate the writing of Transmission line SOPS templates. No outages or work is to be carried out under this PROMS."/>
    <s v="No"/>
    <s v="Non-Critical"/>
    <n v="0"/>
  </r>
  <r>
    <n v="35151"/>
    <n v="128523"/>
    <s v="Jun 2017  "/>
    <x v="0"/>
    <x v="489"/>
    <d v="2017-07-01T00:00:00"/>
    <n v="43200"/>
    <s v="E0516   "/>
    <s v="SH-GT 2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151"/>
    <n v="128523"/>
    <s v="Jun 2017  "/>
    <x v="0"/>
    <x v="489"/>
    <d v="2017-07-01T00:00:00"/>
    <n v="43200"/>
    <s v="E0515   "/>
    <s v="SH-GT 1 220 kV Transmission Circuit"/>
    <s v="Transmission"/>
    <s v="Forced              "/>
    <s v="HV Equipment Maintenance"/>
    <x v="0"/>
    <s v="No"/>
    <n v="0"/>
    <n v="0"/>
    <m/>
    <m/>
    <s v="Isolation Points:Switch auto reclose as requestedWorkPlanned:Project ID : 1937 - TL - Preventive - 220kV Insulators - Insulator/Hardware Replacement    &quot;Live Line&quot; Insulator replacement T122 on the Sheffield - George Town Transmission Lines"/>
    <s v="No"/>
    <s v="Critical"/>
    <n v="0"/>
  </r>
  <r>
    <n v="35095"/>
    <n v="128373"/>
    <s v="Jun 2017  "/>
    <x v="0"/>
    <x v="489"/>
    <d v="2017-07-01T00:00:00"/>
    <n v="43200"/>
    <s v="E1635   "/>
    <s v="NW-SD-DE 110 kV Transmission Circuit"/>
    <s v="Transmission"/>
    <s v="Forced              "/>
    <s v="HV Equipment Maintenance"/>
    <x v="0"/>
    <s v="No"/>
    <n v="0"/>
    <n v="0"/>
    <m/>
    <m/>
    <s v="Isolation Points:Switch auto reclose as requestedWorkPlanned:  Insulators - install missing split pin "/>
    <s v="No"/>
    <s v="Non-Critical"/>
    <n v="0"/>
  </r>
  <r>
    <n v="35140"/>
    <n v="128325"/>
    <s v="Jun 2017  "/>
    <x v="0"/>
    <x v="489"/>
    <d v="2017-07-01T00:00:00"/>
    <n v="43200"/>
    <s v="E0274   "/>
    <s v="PM-AV 110 kV Transmission Circuit"/>
    <s v="Transmission"/>
    <s v="Forced              "/>
    <s v="HV Equipment Maintenance"/>
    <x v="0"/>
    <s v="No"/>
    <n v="0"/>
    <n v="0"/>
    <m/>
    <m/>
    <s v="Isolation Points:Switch auto reclose as requestedWorkPlanned:Project ID : 1899 - TL - Preventive - 110kV Cond and Assemblies - Assembly Replacement    Auto reclose out of service as required for &quot;Ground Profiling work&quot; and &quot;towers strengthening works&quot; at various locations on the Palmerston - Avoca 110 kV T/L.Work to be undertaken as weather conditions allow access."/>
    <s v="No"/>
    <s v="Non-Critical"/>
    <n v="0"/>
  </r>
  <r>
    <n v="36442"/>
    <n v="129871"/>
    <s v="Jun 2017  "/>
    <x v="0"/>
    <x v="490"/>
    <d v="2017-06-02T15:26:00"/>
    <n v="86"/>
    <s v="E0806   "/>
    <s v="QT 11 kV F2 Feeder Circuit"/>
    <s v="Feeder"/>
    <s v="Forced              "/>
    <s v="HV Equipment Commissioning"/>
    <x v="6"/>
    <s v="Yes"/>
    <n v="0"/>
    <n v="0"/>
    <m/>
    <m/>
    <s v="Isolation Points:Open onlyWorkPlanned:Open 11 kV CB's F252 and G252 during Hydro Tasmania Lake Margaret PS - CMT mine islanding tests John Wakefield (0448602558) from CMT will advise Tasnetworks control room prior to opening CMT Feeder #1 and #2 at CMT substation CMT and Generators will be disconnected from the network, opening of 11 kV Feeder Circuit Breakers F252 and G252 will avoid any possibility of CMT reclosing onto network unsynchronizedCMT John Wakefield (0448602558) will confirm completion of tests and confirm condition at CMT substationCMT will request re energising of Feeders #1 and #2, they will take up load from the network and then Lake Margaret Power Station will be re sychronised to the system  Open 11 kV CB's F252 and G252 during Hydro Tasmania Lake Margaret PS - CMT mine islanding tests John Wakefield (0448602558) from CMT will advise Tasnetworks control room prior to opening CMT Feeder #1 and #2 at CMT substation As the load will be disconnected from the network , opening of 11 kV Feeder Circuit Breakers F252 and G252 will avoid any possibility of CMT reclosing onto network unsynchronizedCMT will confirm at completion of tests Following completion of tests, CMT will request re energising of Feeders #1 and #2, they will take up load from the network and then Lake Margaret Power Station will be re sychronised to the system"/>
    <s v="No"/>
    <s v="Undefined"/>
    <n v="0"/>
  </r>
  <r>
    <n v="36442"/>
    <n v="129871"/>
    <s v="Jun 2017  "/>
    <x v="0"/>
    <x v="490"/>
    <d v="2017-06-02T15:26:00"/>
    <n v="86"/>
    <s v="E0807   "/>
    <s v="QT 11 kV G2 Feeder Circuit"/>
    <s v="Feeder"/>
    <s v="Forced              "/>
    <s v="HV Equipment Commissioning"/>
    <x v="6"/>
    <s v="Yes"/>
    <n v="0"/>
    <n v="0"/>
    <m/>
    <m/>
    <s v="Isolation Points:Open onlyWorkPlanned:Open 11 kV CB's F252 and G252 during Hydro Tasmania Lake Margaret PS - CMT mine islanding tests John Wakefield (0448602558) from CMT will advise Tasnetworks control room prior to opening CMT Feeder #1 and #2 at CMT substation CMT and Generators will be disconnected from the network, opening of 11 kV Feeder Circuit Breakers F252 and G252 will avoid any possibility of CMT reclosing onto network unsynchronizedCMT John Wakefield (0448602558) will confirm completion of tests and confirm condition at CMT substationCMT will request re energising of Feeders #1 and #2, they will take up load from the network and then Lake Margaret Power Station will be re sychronised to the system  Open 11 kV CB's F252 and G252 during Hydro Tasmania Lake Margaret PS - CMT mine islanding tests John Wakefield (0448602558) from CMT will advise Tasnetworks control room prior to opening CMT Feeder #1 and #2 at CMT substation As the load will be disconnected from the network , opening of 11 kV Feeder Circuit Breakers F252 and G252 will avoid any possibility of CMT reclosing onto network unsynchronizedCMT will confirm at completion of tests Following completion of tests, CMT will request re energising of Feeders #1 and #2, they will take up load from the network and then Lake Margaret Power Station will be re sychronised to the system"/>
    <s v="No"/>
    <s v="Undefined"/>
    <n v="0"/>
  </r>
  <r>
    <n v="36562"/>
    <n v="129946"/>
    <s v="Jun 2017  "/>
    <x v="0"/>
    <x v="491"/>
    <d v="2017-06-14T12:22:00"/>
    <n v="93"/>
    <s v="E1392   "/>
    <s v="BU 110 kV C1 Capacitor Circuit"/>
    <s v="Capacitor"/>
    <s v="Forced              "/>
    <s v="HV Equipment Maintenance"/>
    <x v="0"/>
    <s v="Yes"/>
    <n v="0"/>
    <n v="0"/>
    <m/>
    <m/>
    <s v="Isolation Points:Open, isolate and earthWorkPlanned:  Investigate cause of unbalance alarms."/>
    <s v="No"/>
    <s v="Non-Critical"/>
    <n v="0"/>
  </r>
  <r>
    <n v="36617"/>
    <n v="2191"/>
    <s v="Jun 2017  "/>
    <x v="5"/>
    <x v="492"/>
    <d v="2017-06-20T19:36:00"/>
    <n v="15"/>
    <s v="E1614   "/>
    <s v="KR-HR-KE 110 kV Transmission Circuit"/>
    <s v="Transmission"/>
    <s v="Fault               "/>
    <s v="Adverse Weather"/>
    <x v="0"/>
    <s v="Yes"/>
    <n v="1053"/>
    <n v="0.56189999999999996"/>
    <n v="1"/>
    <n v="1"/>
    <s v="IR2191 KR-HR-KE 110 kV transmission circuit tripped due to bark on line._x000a_"/>
    <s v="No"/>
    <s v="Non-Critical"/>
    <n v="174"/>
  </r>
</pivotCacheRecords>
</file>

<file path=xl/pivotCache/pivotCacheRecords2.xml><?xml version="1.0" encoding="utf-8"?>
<pivotCacheRecords xmlns="http://schemas.openxmlformats.org/spreadsheetml/2006/main" xmlns:r="http://schemas.openxmlformats.org/officeDocument/2006/relationships" count="100">
  <r>
    <x v="0"/>
    <s v="MY 110/22 kV T1 Transformer Circuit"/>
    <s v="E1712   "/>
    <s v="Transformer"/>
    <s v="110/22"/>
    <m/>
    <m/>
    <x v="0"/>
    <x v="0"/>
    <d v="2012-07-06T10:03:00"/>
    <n v="10"/>
    <n v="0"/>
    <n v="0"/>
    <s v="IR1156 Mowbray T1 transformar circuit tripped during planned testing."/>
    <s v="Fault               "/>
    <s v="Operational"/>
    <s v="Human Error During Planned Work"/>
    <m/>
    <x v="0"/>
    <s v="No"/>
    <x v="0"/>
    <s v="ITOMS – Protection"/>
    <s v="110KV"/>
    <x v="0"/>
    <m/>
    <m/>
    <m/>
    <m/>
    <s v="Sustained"/>
    <b v="0"/>
    <b v="0"/>
    <b v="0"/>
    <b v="0"/>
    <b v="0"/>
    <b v="0"/>
    <b v="0"/>
    <b v="0"/>
    <b v="0"/>
    <b v="0"/>
    <b v="0"/>
    <b v="0"/>
    <b v="0"/>
    <b v="0"/>
    <m/>
    <m/>
    <m/>
    <m/>
  </r>
  <r>
    <x v="1"/>
    <s v="HR 11 kV A Bus Circuit"/>
    <s v="E1616   "/>
    <s v="Bus"/>
    <s v="11"/>
    <m/>
    <m/>
    <x v="0"/>
    <x v="1"/>
    <d v="2012-07-12T06:46:00"/>
    <n v="437"/>
    <n v="105"/>
    <n v="5.6000000000000001E-2"/>
    <s v="IR1217 Huon River customer lost supply for a planned outage with no notification."/>
    <s v="Fault               "/>
    <s v="Operational"/>
    <s v="Switching Error"/>
    <s v="Switching Error (Control Room)"/>
    <x v="0"/>
    <s v="No"/>
    <x v="0"/>
    <m/>
    <m/>
    <x v="0"/>
    <m/>
    <m/>
    <m/>
    <m/>
    <s v="Sustained"/>
    <b v="0"/>
    <b v="0"/>
    <b v="0"/>
    <b v="0"/>
    <b v="0"/>
    <b v="0"/>
    <b v="0"/>
    <b v="0"/>
    <b v="0"/>
    <b v="0"/>
    <b v="0"/>
    <b v="0"/>
    <b v="0"/>
    <b v="0"/>
    <m/>
    <m/>
    <m/>
    <m/>
  </r>
  <r>
    <x v="2"/>
    <s v="HA-GT 2 220 kV Transmission Circuit"/>
    <s v="E0438   "/>
    <s v="Transmission"/>
    <s v="220"/>
    <m/>
    <m/>
    <x v="0"/>
    <x v="2"/>
    <d v="2012-07-13T16:29:00"/>
    <n v="4"/>
    <n v="0"/>
    <n v="0"/>
    <s v="IR1157 HA-GT 2 220 kV transmission circuit tripped following a disconnector operation."/>
    <s v="Fault               "/>
    <s v="Operational"/>
    <s v="Protection Design / Calculations Incorrect"/>
    <m/>
    <x v="1"/>
    <s v="No"/>
    <x v="1"/>
    <s v="ITOMS – Protection"/>
    <s v="220kV"/>
    <x v="0"/>
    <m/>
    <m/>
    <m/>
    <m/>
    <s v="Sustained"/>
    <b v="1"/>
    <b v="0"/>
    <b v="0"/>
    <b v="0"/>
    <b v="0"/>
    <b v="0"/>
    <b v="0"/>
    <b v="0"/>
    <b v="0"/>
    <b v="0"/>
    <b v="0"/>
    <b v="0"/>
    <b v="0"/>
    <b v="0"/>
    <m/>
    <m/>
    <m/>
    <m/>
  </r>
  <r>
    <x v="3"/>
    <s v="LF-MT-RK 2 110 kV Transmission Circuit"/>
    <s v="E1763   "/>
    <s v="Transmission"/>
    <s v="110"/>
    <m/>
    <m/>
    <x v="0"/>
    <x v="3"/>
    <d v="2012-07-16T13:55:00"/>
    <n v="18"/>
    <n v="0"/>
    <n v="0"/>
    <s v="IR1158 LF-MT-RK 110 kV transmission circuit tripped during planned protection testing."/>
    <s v="Fault               "/>
    <s v="Operational"/>
    <s v="Human Error During Planned Work"/>
    <s v="Maintenance Error"/>
    <x v="0"/>
    <s v="No"/>
    <x v="0"/>
    <s v="ITOMS – Protection"/>
    <s v="110KV"/>
    <x v="0"/>
    <m/>
    <m/>
    <m/>
    <m/>
    <s v="Sustained"/>
    <b v="1"/>
    <b v="0"/>
    <b v="0"/>
    <b v="0"/>
    <b v="0"/>
    <b v="0"/>
    <b v="0"/>
    <b v="0"/>
    <b v="0"/>
    <b v="0"/>
    <b v="0"/>
    <b v="0"/>
    <b v="0"/>
    <b v="0"/>
    <m/>
    <m/>
    <m/>
    <m/>
  </r>
  <r>
    <x v="4"/>
    <s v="CS-KI-KR 110 kV Transmission Circuit (changed to E1955)"/>
    <s v="E0030   "/>
    <s v="Transmission"/>
    <s v="110"/>
    <m/>
    <m/>
    <x v="0"/>
    <x v="4"/>
    <d v="2012-08-24T15:35:00"/>
    <n v="1292"/>
    <n v="0"/>
    <n v="0"/>
    <s v="IR1165 CS-KI-KR tripped, suspect faulty protection relay at Kingston."/>
    <s v="Fault               "/>
    <s v="Equipment Failure"/>
    <s v="Internal Fault"/>
    <m/>
    <x v="1"/>
    <s v="No"/>
    <x v="1"/>
    <s v="ITOMS – Protection"/>
    <s v="110KV"/>
    <x v="0"/>
    <m/>
    <m/>
    <m/>
    <m/>
    <s v="Sustained"/>
    <b v="1"/>
    <b v="0"/>
    <b v="0"/>
    <b v="0"/>
    <b v="0"/>
    <b v="0"/>
    <b v="0"/>
    <b v="0"/>
    <b v="0"/>
    <b v="0"/>
    <b v="0"/>
    <b v="0"/>
    <b v="0"/>
    <b v="0"/>
    <m/>
    <m/>
    <m/>
    <m/>
  </r>
  <r>
    <x v="5"/>
    <s v="CS 11 kV Q2 Feeder Circuit"/>
    <s v="E0115   "/>
    <s v="Feeder"/>
    <s v="11"/>
    <m/>
    <m/>
    <x v="0"/>
    <x v="5"/>
    <d v="2012-09-04T13:48:00"/>
    <n v="4"/>
    <n v="10"/>
    <n v="5.3E-3"/>
    <s v="IR1169 Chapel Street feeders (2) tripped during protection testing."/>
    <s v="Fault               "/>
    <s v="Operational"/>
    <s v="Human Error During Planned Work"/>
    <s v="Testing Error"/>
    <x v="0"/>
    <s v="No"/>
    <x v="0"/>
    <m/>
    <m/>
    <x v="0"/>
    <m/>
    <m/>
    <m/>
    <m/>
    <s v="Sustained"/>
    <b v="1"/>
    <b v="0"/>
    <b v="0"/>
    <b v="0"/>
    <b v="0"/>
    <b v="0"/>
    <b v="0"/>
    <b v="0"/>
    <b v="0"/>
    <b v="0"/>
    <b v="0"/>
    <b v="0"/>
    <b v="0"/>
    <b v="0"/>
    <m/>
    <m/>
    <m/>
    <m/>
  </r>
  <r>
    <x v="5"/>
    <s v="CS 11 kV S2 Feeder Circuit"/>
    <s v="E1592   "/>
    <s v="Feeder"/>
    <s v="11"/>
    <m/>
    <m/>
    <x v="0"/>
    <x v="5"/>
    <d v="2012-09-04T13:48:00"/>
    <n v="4"/>
    <n v="0"/>
    <n v="0"/>
    <s v="IR1169 Chapel Street feeders (2) tripped during protection testing."/>
    <s v="Fault               "/>
    <s v="Operational"/>
    <s v="Human Error During Planned Work"/>
    <s v="Testing Error"/>
    <x v="0"/>
    <s v="No"/>
    <x v="0"/>
    <m/>
    <m/>
    <x v="0"/>
    <m/>
    <m/>
    <m/>
    <m/>
    <s v="Sustained"/>
    <b v="1"/>
    <b v="0"/>
    <b v="0"/>
    <b v="0"/>
    <b v="0"/>
    <b v="0"/>
    <b v="0"/>
    <b v="0"/>
    <b v="0"/>
    <b v="0"/>
    <b v="0"/>
    <b v="0"/>
    <b v="0"/>
    <b v="0"/>
    <m/>
    <m/>
    <m/>
    <m/>
  </r>
  <r>
    <x v="6"/>
    <s v="PM-AV 110 kV Transmission Circuit"/>
    <s v="E0274   "/>
    <s v="Transmission"/>
    <s v="110"/>
    <m/>
    <m/>
    <x v="0"/>
    <x v="6"/>
    <d v="2012-10-11T09:28:00"/>
    <n v="4"/>
    <n v="62"/>
    <n v="3.3099999999999997E-2"/>
    <s v="IR1171 PM-AV 110 kV transmission line circuit tripped due to incorrect VT selection during planned work. LOS at Avoca and St Marys."/>
    <s v="Fault               "/>
    <s v="Operational"/>
    <s v="Human Error During Planned Work"/>
    <s v="Construction Error"/>
    <x v="0"/>
    <s v="No"/>
    <x v="0"/>
    <s v="ITOMS – Instrument Transformer"/>
    <s v="110KV"/>
    <x v="0"/>
    <m/>
    <m/>
    <m/>
    <m/>
    <s v="Sustained"/>
    <b v="0"/>
    <b v="0"/>
    <b v="0"/>
    <b v="0"/>
    <b v="0"/>
    <b v="0"/>
    <b v="0"/>
    <b v="0"/>
    <b v="0"/>
    <b v="0"/>
    <b v="0"/>
    <b v="0"/>
    <b v="0"/>
    <b v="0"/>
    <m/>
    <m/>
    <m/>
    <m/>
  </r>
  <r>
    <x v="7"/>
    <s v="GT-TV 1 110 kV Transmission Circuit"/>
    <s v="E1810   "/>
    <s v="Transmission"/>
    <s v="110"/>
    <m/>
    <m/>
    <x v="0"/>
    <x v="7"/>
    <d v="2012-10-17T09:12:00"/>
    <n v="13"/>
    <n v="0"/>
    <n v="0"/>
    <s v="IR1172 GT-TV 110 kV transmission line circuit tripped due to operation of CAS during planned work."/>
    <s v="Fault               "/>
    <s v="Operational"/>
    <s v="Protection Design / Calculations Incorrect"/>
    <m/>
    <x v="1"/>
    <s v="No"/>
    <x v="1"/>
    <s v="ITOMS – Protection"/>
    <s v="110KV"/>
    <x v="0"/>
    <m/>
    <m/>
    <m/>
    <m/>
    <s v="Sustained"/>
    <b v="1"/>
    <b v="0"/>
    <b v="0"/>
    <b v="0"/>
    <b v="0"/>
    <b v="0"/>
    <b v="0"/>
    <b v="0"/>
    <b v="0"/>
    <b v="0"/>
    <b v="0"/>
    <b v="0"/>
    <b v="0"/>
    <b v="0"/>
    <m/>
    <m/>
    <m/>
    <m/>
  </r>
  <r>
    <x v="7"/>
    <s v="GT-TV 2 110 kV Transmission Circuit"/>
    <s v="E1811   "/>
    <s v="Transmission"/>
    <s v="110"/>
    <m/>
    <m/>
    <x v="0"/>
    <x v="7"/>
    <d v="2012-10-17T09:12:00"/>
    <n v="13"/>
    <n v="0"/>
    <n v="0"/>
    <s v="IR1172 GT-TV 110 kV transmission line circuit tripped due to operation of CAS during planned work."/>
    <s v="Fault               "/>
    <s v="Operational"/>
    <s v="Protection Design / Calculations Incorrect"/>
    <m/>
    <x v="1"/>
    <s v="No"/>
    <x v="1"/>
    <s v="ITOMS – Protection"/>
    <s v="110KV"/>
    <x v="0"/>
    <m/>
    <m/>
    <m/>
    <m/>
    <s v="Sustained"/>
    <b v="1"/>
    <b v="0"/>
    <b v="0"/>
    <b v="0"/>
    <b v="0"/>
    <b v="0"/>
    <b v="0"/>
    <b v="0"/>
    <b v="0"/>
    <b v="0"/>
    <b v="0"/>
    <b v="0"/>
    <b v="0"/>
    <b v="0"/>
    <m/>
    <m/>
    <m/>
    <m/>
  </r>
  <r>
    <x v="8"/>
    <s v="PM-HA 4 110 kV Transmission Circuit"/>
    <s v="E0264   "/>
    <s v="Transmission"/>
    <s v="110"/>
    <m/>
    <m/>
    <x v="0"/>
    <x v="8"/>
    <d v="2012-10-24T13:40:00"/>
    <n v="3"/>
    <n v="0"/>
    <n v="0"/>
    <s v="IR1174 Hadspen 110kV A Bus tripped due to protection operation due to error during planned work."/>
    <s v="Fault               "/>
    <s v="Operational"/>
    <s v="Human Error During Planned Work"/>
    <s v="Testing Error"/>
    <x v="0"/>
    <s v="No"/>
    <x v="0"/>
    <s v="ITOMS – Protection"/>
    <s v="110KV"/>
    <x v="0"/>
    <m/>
    <m/>
    <m/>
    <m/>
    <s v="Sustained"/>
    <b v="1"/>
    <b v="1"/>
    <b v="0"/>
    <b v="0"/>
    <b v="0"/>
    <b v="0"/>
    <b v="0"/>
    <b v="0"/>
    <b v="0"/>
    <b v="0"/>
    <b v="0"/>
    <b v="0"/>
    <b v="0"/>
    <b v="0"/>
    <m/>
    <m/>
    <m/>
    <m/>
  </r>
  <r>
    <x v="8"/>
    <s v="HA 110 kV A Bus"/>
    <s v="E0422   "/>
    <s v="Bus"/>
    <s v="110"/>
    <m/>
    <m/>
    <x v="0"/>
    <x v="8"/>
    <d v="2012-10-24T13:40:00"/>
    <n v="3"/>
    <n v="0"/>
    <n v="0"/>
    <s v="IR1174 Hadspen 110kV A Bus tripped due to protection operation due to error during planned work."/>
    <s v="Fault               "/>
    <s v="Operational"/>
    <s v="Human Error During Planned Work"/>
    <s v="Testing Error"/>
    <x v="0"/>
    <s v="No"/>
    <x v="0"/>
    <s v="ITOMS – Protection"/>
    <s v="110KV"/>
    <x v="0"/>
    <m/>
    <m/>
    <m/>
    <m/>
    <s v="Sustained"/>
    <b v="1"/>
    <b v="1"/>
    <b v="0"/>
    <b v="0"/>
    <b v="0"/>
    <b v="0"/>
    <b v="0"/>
    <b v="0"/>
    <b v="0"/>
    <b v="0"/>
    <b v="0"/>
    <b v="0"/>
    <b v="0"/>
    <b v="0"/>
    <m/>
    <m/>
    <m/>
    <m/>
  </r>
  <r>
    <x v="8"/>
    <s v="HA 220/110 kV T2 Transformer Circuit"/>
    <s v="E0436   "/>
    <s v="Transformer"/>
    <s v="220/110"/>
    <m/>
    <m/>
    <x v="0"/>
    <x v="8"/>
    <d v="2012-10-24T13:41:00"/>
    <n v="4"/>
    <n v="0"/>
    <n v="0"/>
    <s v="IR1174 Hadspen 110kV A Bus tripped due to protection operation due to error during planned work."/>
    <s v="Fault               "/>
    <s v="Operational"/>
    <s v="Human Error During Planned Work"/>
    <s v="Testing Error"/>
    <x v="0"/>
    <s v="No"/>
    <x v="0"/>
    <s v="ITOMS – Protection"/>
    <s v="110KV"/>
    <x v="0"/>
    <m/>
    <m/>
    <m/>
    <m/>
    <s v="Sustained"/>
    <b v="1"/>
    <b v="1"/>
    <b v="0"/>
    <b v="0"/>
    <b v="0"/>
    <b v="0"/>
    <b v="0"/>
    <b v="0"/>
    <b v="0"/>
    <b v="0"/>
    <b v="0"/>
    <b v="0"/>
    <b v="0"/>
    <b v="0"/>
    <m/>
    <m/>
    <m/>
    <m/>
  </r>
  <r>
    <x v="8"/>
    <s v="HA-NW 2 110 kV Transmission Circuit"/>
    <s v="E0440   "/>
    <s v="Transmission"/>
    <s v="110"/>
    <m/>
    <m/>
    <x v="0"/>
    <x v="8"/>
    <d v="2012-10-24T13:41:00"/>
    <n v="4"/>
    <n v="0"/>
    <n v="0"/>
    <s v="IR1174 Hadspen 110kV A Bus tripped due to protection operation due to error during planned work."/>
    <s v="Fault               "/>
    <s v="Operational"/>
    <s v="Human Error During Planned Work"/>
    <s v="Testing Error"/>
    <x v="0"/>
    <s v="No"/>
    <x v="0"/>
    <s v="ITOMS – Protection"/>
    <s v="110KV"/>
    <x v="0"/>
    <m/>
    <m/>
    <m/>
    <m/>
    <s v="Sustained"/>
    <b v="1"/>
    <b v="1"/>
    <b v="0"/>
    <b v="0"/>
    <b v="0"/>
    <b v="0"/>
    <b v="0"/>
    <b v="0"/>
    <b v="0"/>
    <b v="0"/>
    <b v="0"/>
    <b v="0"/>
    <b v="0"/>
    <b v="0"/>
    <m/>
    <m/>
    <m/>
    <m/>
  </r>
  <r>
    <x v="8"/>
    <s v="HA-TR 1 110 kV Transmission Circuit"/>
    <s v="E0441   "/>
    <s v="Transmission"/>
    <s v="110"/>
    <m/>
    <m/>
    <x v="0"/>
    <x v="8"/>
    <d v="2012-10-24T13:40:00"/>
    <n v="3"/>
    <n v="0"/>
    <n v="0"/>
    <s v="IR1174 Hadspen 110kV A Bus tripped due to protection operation due to error during planned work."/>
    <s v="Fault               "/>
    <s v="Operational"/>
    <s v="Human Error During Planned Work"/>
    <s v="Testing Error"/>
    <x v="0"/>
    <s v="No"/>
    <x v="0"/>
    <s v="ITOMS – Protection"/>
    <s v="110KV"/>
    <x v="0"/>
    <m/>
    <m/>
    <m/>
    <m/>
    <s v="Sustained"/>
    <b v="1"/>
    <b v="1"/>
    <b v="0"/>
    <b v="0"/>
    <b v="0"/>
    <b v="0"/>
    <b v="0"/>
    <b v="0"/>
    <b v="0"/>
    <b v="0"/>
    <b v="0"/>
    <b v="0"/>
    <b v="0"/>
    <b v="0"/>
    <m/>
    <m/>
    <m/>
    <m/>
  </r>
  <r>
    <x v="9"/>
    <s v="RB 110/44 kV T2 Transformer Circuit"/>
    <s v="E0857   "/>
    <s v="Transformer"/>
    <s v="110/44"/>
    <m/>
    <m/>
    <x v="0"/>
    <x v="9"/>
    <d v="2012-11-14T13:11:00"/>
    <n v="25"/>
    <n v="599"/>
    <n v="0.3196"/>
    <s v="IR1179 Rosebery T2 tripped possibly due to grading error with new T2 protection."/>
    <s v="Fault               "/>
    <s v="Operational"/>
    <s v="Protection Design / Calculations Incorrect"/>
    <m/>
    <x v="1"/>
    <s v="No"/>
    <x v="1"/>
    <s v="ITOMS – Protection"/>
    <s v="110KV"/>
    <x v="0"/>
    <m/>
    <m/>
    <m/>
    <m/>
    <s v="Sustained"/>
    <b v="1"/>
    <b v="0"/>
    <b v="0"/>
    <b v="0"/>
    <b v="0"/>
    <b v="0"/>
    <b v="0"/>
    <b v="0"/>
    <b v="0"/>
    <b v="0"/>
    <b v="0"/>
    <b v="0"/>
    <b v="0"/>
    <b v="0"/>
    <m/>
    <m/>
    <m/>
    <m/>
  </r>
  <r>
    <x v="10"/>
    <s v="GT 220 kV B Bus"/>
    <s v="E0504   "/>
    <s v="Bus"/>
    <s v="220"/>
    <m/>
    <m/>
    <x v="0"/>
    <x v="10"/>
    <d v="2012-11-27T07:47:00"/>
    <n v="15"/>
    <n v="1901"/>
    <n v="1.0144"/>
    <s v="IR1180 George Town 220 kV Bus Bar tripped due to testing error"/>
    <s v="Fault               "/>
    <s v="Operational"/>
    <s v="Human Error During Planned Work"/>
    <s v="Commissioning Error"/>
    <x v="0"/>
    <s v="No"/>
    <x v="0"/>
    <s v="ITOMS – Protection"/>
    <s v="220kV"/>
    <x v="0"/>
    <m/>
    <m/>
    <m/>
    <m/>
    <s v="Sustained"/>
    <b v="1"/>
    <b v="1"/>
    <b v="0"/>
    <b v="0"/>
    <b v="0"/>
    <b v="0"/>
    <b v="0"/>
    <b v="0"/>
    <b v="0"/>
    <b v="0"/>
    <b v="0"/>
    <b v="0"/>
    <b v="0"/>
    <b v="0"/>
    <m/>
    <m/>
    <m/>
    <m/>
  </r>
  <r>
    <x v="10"/>
    <s v="GT-CO 4 220 kV Transmission Circuit"/>
    <s v="E0510   "/>
    <s v="Transmission"/>
    <s v="220"/>
    <m/>
    <m/>
    <x v="0"/>
    <x v="10"/>
    <d v="2012-11-27T07:49:00"/>
    <n v="17"/>
    <n v="0"/>
    <n v="0"/>
    <s v="IR1180 George Town 220 kV Bus Bar tripped due to testing error"/>
    <s v="Fault               "/>
    <s v="Operational"/>
    <s v="Human Error During Planned Work"/>
    <s v="Commissioning Error"/>
    <x v="0"/>
    <s v="No"/>
    <x v="0"/>
    <s v="ITOMS – Protection"/>
    <s v="220kV"/>
    <x v="0"/>
    <m/>
    <m/>
    <m/>
    <m/>
    <s v="Sustained"/>
    <b v="1"/>
    <b v="1"/>
    <b v="0"/>
    <b v="0"/>
    <b v="0"/>
    <b v="0"/>
    <b v="0"/>
    <b v="0"/>
    <b v="0"/>
    <b v="0"/>
    <b v="0"/>
    <b v="0"/>
    <b v="0"/>
    <b v="0"/>
    <m/>
    <m/>
    <m/>
    <m/>
  </r>
  <r>
    <x v="10"/>
    <s v="GT-TV 3 220 kV Transmission Circuit"/>
    <s v="E1734   "/>
    <s v="Transmission"/>
    <s v="220"/>
    <m/>
    <m/>
    <x v="0"/>
    <x v="10"/>
    <d v="2012-11-27T08:03:00"/>
    <n v="31"/>
    <n v="0"/>
    <n v="0"/>
    <s v="IR1180 George Town 220 kV Bus Bar tripped due to testing error"/>
    <s v="Fault               "/>
    <s v="Operational"/>
    <s v="Human Error During Planned Work"/>
    <s v="Commissioning Error"/>
    <x v="0"/>
    <s v="No"/>
    <x v="0"/>
    <s v="ITOMS – Protection"/>
    <s v="220kV"/>
    <x v="0"/>
    <m/>
    <m/>
    <m/>
    <m/>
    <s v="Sustained"/>
    <b v="1"/>
    <b v="1"/>
    <b v="0"/>
    <b v="0"/>
    <b v="0"/>
    <b v="0"/>
    <b v="0"/>
    <b v="0"/>
    <b v="0"/>
    <b v="0"/>
    <b v="0"/>
    <b v="0"/>
    <b v="0"/>
    <b v="0"/>
    <m/>
    <m/>
    <m/>
    <m/>
  </r>
  <r>
    <x v="11"/>
    <s v="KR 110/11 kV T1 Transformer Circuit"/>
    <s v="E0470   "/>
    <s v="Transformer"/>
    <s v="110/11"/>
    <m/>
    <m/>
    <x v="0"/>
    <x v="11"/>
    <d v="2012-11-30T20:59:00"/>
    <n v="22"/>
    <n v="173"/>
    <n v="9.2299999999999993E-2"/>
    <s v="IR1187 Knights Road transformer circuits tripped with loss of supply."/>
    <s v="Fault               "/>
    <s v="Operational"/>
    <s v="Protection Design / Calculations Incorrect"/>
    <m/>
    <x v="1"/>
    <s v="No"/>
    <x v="1"/>
    <s v="ITOMS – Protection"/>
    <s v="110KV"/>
    <x v="0"/>
    <m/>
    <m/>
    <m/>
    <m/>
    <s v="Sustained"/>
    <b v="1"/>
    <b v="0"/>
    <b v="0"/>
    <b v="0"/>
    <b v="0"/>
    <b v="0"/>
    <b v="0"/>
    <b v="0"/>
    <b v="0"/>
    <b v="0"/>
    <b v="0"/>
    <b v="0"/>
    <b v="0"/>
    <b v="0"/>
    <m/>
    <m/>
    <m/>
    <m/>
  </r>
  <r>
    <x v="11"/>
    <s v="KR 110/11 kV T2 Transformer Circuit"/>
    <s v="E0471   "/>
    <s v="Transformer"/>
    <s v="110/11"/>
    <m/>
    <m/>
    <x v="0"/>
    <x v="11"/>
    <d v="2012-11-30T20:59:00"/>
    <n v="22"/>
    <n v="0"/>
    <n v="0"/>
    <s v="IR1187 Knights Road transformer circuits tripped with loss of supply."/>
    <s v="Fault               "/>
    <s v="Operational"/>
    <s v="Protection Design / Calculations Incorrect"/>
    <m/>
    <x v="1"/>
    <s v="No"/>
    <x v="1"/>
    <s v="ITOMS – Protection"/>
    <s v="110KV"/>
    <x v="0"/>
    <m/>
    <m/>
    <m/>
    <m/>
    <s v="Sustained"/>
    <b v="1"/>
    <b v="0"/>
    <b v="0"/>
    <b v="0"/>
    <b v="0"/>
    <b v="0"/>
    <b v="0"/>
    <b v="0"/>
    <b v="0"/>
    <b v="0"/>
    <b v="0"/>
    <b v="0"/>
    <b v="0"/>
    <b v="0"/>
    <m/>
    <m/>
    <m/>
    <m/>
  </r>
  <r>
    <x v="12"/>
    <s v="QU 110/22 kV T1 Transformer Circuit"/>
    <s v="E0785   "/>
    <s v="Transformer"/>
    <s v="110/22"/>
    <m/>
    <m/>
    <x v="0"/>
    <x v="12"/>
    <d v="2012-12-17T18:08:00"/>
    <n v="3303"/>
    <n v="142"/>
    <n v="7.5800000000000006E-2"/>
    <s v="IR1200 Que T1 transformer tripped"/>
    <s v="Fault               "/>
    <s v="Equipment Failure"/>
    <s v="Internal Fault"/>
    <m/>
    <x v="1"/>
    <s v="No"/>
    <x v="1"/>
    <s v="ITOMS – Protection"/>
    <s v="110KV"/>
    <x v="0"/>
    <s v="QU-BCON-B2"/>
    <s v="B2 Bay Conductor"/>
    <m/>
    <m/>
    <s v="Sustained"/>
    <b v="1"/>
    <b v="0"/>
    <b v="0"/>
    <b v="0"/>
    <b v="0"/>
    <b v="0"/>
    <b v="0"/>
    <b v="0"/>
    <b v="0"/>
    <b v="0"/>
    <b v="0"/>
    <b v="0"/>
    <b v="0"/>
    <b v="0"/>
    <m/>
    <m/>
    <m/>
    <m/>
  </r>
  <r>
    <x v="13"/>
    <s v="UL-EB 110 kV Transmission Circuit"/>
    <s v="E0587   "/>
    <s v="Transmission"/>
    <s v="110"/>
    <m/>
    <m/>
    <x v="0"/>
    <x v="13"/>
    <d v="2013-01-28T16:38:00"/>
    <n v="293"/>
    <n v="0"/>
    <n v="0"/>
    <s v="IR1209 UL-EB 110 kV transmission circuit tripped due to equipment failure."/>
    <s v="Fault               "/>
    <s v="Operational"/>
    <s v="Human Error During Planned Work"/>
    <s v="Construction Error"/>
    <x v="0"/>
    <s v="No"/>
    <x v="0"/>
    <s v="ITOMS – Protection"/>
    <s v="110KV"/>
    <x v="0"/>
    <m/>
    <m/>
    <m/>
    <m/>
    <s v="Sustained"/>
    <b v="1"/>
    <b v="1"/>
    <b v="0"/>
    <b v="0"/>
    <b v="0"/>
    <b v="0"/>
    <b v="0"/>
    <b v="0"/>
    <b v="0"/>
    <b v="0"/>
    <b v="0"/>
    <b v="0"/>
    <b v="1"/>
    <b v="0"/>
    <m/>
    <m/>
    <m/>
    <m/>
  </r>
  <r>
    <x v="14"/>
    <s v="SL 110/22 kV T1 Transformer Circuit"/>
    <s v="E1878   "/>
    <s v="Transformer"/>
    <s v="110"/>
    <m/>
    <m/>
    <x v="0"/>
    <x v="14"/>
    <d v="2013-02-06T07:29:00"/>
    <n v="63"/>
    <n v="299"/>
    <n v="0.15959999999999999"/>
    <s v="IR1215 St Leonards T1 and T2 transformer circuits tripped folllowing a feeder fault due to a protection grading issue.."/>
    <s v="Fault               "/>
    <s v="Operational"/>
    <s v="Protection Design / Calculations Incorrect"/>
    <m/>
    <x v="1"/>
    <s v="No"/>
    <x v="1"/>
    <s v="ITOMS – Protection"/>
    <s v="110KV"/>
    <x v="0"/>
    <m/>
    <m/>
    <m/>
    <m/>
    <s v="Sustained"/>
    <b v="1"/>
    <b v="0"/>
    <b v="0"/>
    <b v="0"/>
    <b v="0"/>
    <b v="0"/>
    <b v="0"/>
    <b v="0"/>
    <b v="0"/>
    <b v="0"/>
    <b v="0"/>
    <b v="0"/>
    <b v="0"/>
    <b v="0"/>
    <m/>
    <m/>
    <m/>
    <m/>
  </r>
  <r>
    <x v="14"/>
    <s v="SL 110/22 kV T2 Transformer"/>
    <s v="E1879   "/>
    <s v="Transformer"/>
    <s v="110"/>
    <m/>
    <m/>
    <x v="0"/>
    <x v="14"/>
    <d v="2013-02-06T07:29:00"/>
    <n v="63"/>
    <n v="0"/>
    <n v="0"/>
    <s v="IR1215 St Leonards T1 and T2 transformer circuits tripped folllowing a feeder fault due to a protection grading issue.."/>
    <s v="Fault               "/>
    <s v="Operational"/>
    <s v="Protection Design / Calculations Incorrect"/>
    <m/>
    <x v="1"/>
    <s v="No"/>
    <x v="1"/>
    <s v="ITOMS – Protection"/>
    <s v="110KV"/>
    <x v="0"/>
    <m/>
    <m/>
    <m/>
    <m/>
    <s v="Sustained"/>
    <b v="1"/>
    <b v="0"/>
    <b v="0"/>
    <b v="0"/>
    <b v="0"/>
    <b v="0"/>
    <b v="0"/>
    <b v="0"/>
    <b v="0"/>
    <b v="0"/>
    <b v="0"/>
    <b v="0"/>
    <b v="0"/>
    <b v="0"/>
    <m/>
    <m/>
    <m/>
    <m/>
  </r>
  <r>
    <x v="15"/>
    <s v="NW-SL 110 kV Transmission Circuit"/>
    <s v="E1870   "/>
    <s v="Transmission"/>
    <s v="110"/>
    <m/>
    <m/>
    <x v="0"/>
    <x v="15"/>
    <d v="2013-02-27T00:13:00"/>
    <n v="51"/>
    <n v="0"/>
    <n v="0"/>
    <s v="IR1229 NW-SL 110 kV transmission circuit tripped due to relay failure."/>
    <s v="Fault               "/>
    <s v="Operational"/>
    <s v="Human Error During Planned Work"/>
    <s v="Construction Error"/>
    <x v="1"/>
    <s v="No"/>
    <x v="1"/>
    <s v="ITOMS – Protection"/>
    <s v="110KV"/>
    <x v="0"/>
    <m/>
    <m/>
    <m/>
    <m/>
    <s v="Sustained"/>
    <b v="1"/>
    <b v="1"/>
    <b v="0"/>
    <b v="0"/>
    <b v="0"/>
    <b v="0"/>
    <b v="0"/>
    <b v="0"/>
    <b v="0"/>
    <b v="0"/>
    <b v="0"/>
    <b v="0"/>
    <b v="1"/>
    <b v="0"/>
    <m/>
    <m/>
    <m/>
    <m/>
  </r>
  <r>
    <x v="16"/>
    <s v="LF-MT-RK 1 110 kV Transmission Circuit"/>
    <s v="E1762   "/>
    <s v="Transmission"/>
    <s v="110"/>
    <m/>
    <m/>
    <x v="0"/>
    <x v="16"/>
    <d v="2013-03-18T13:34:00"/>
    <n v="30"/>
    <n v="0"/>
    <n v="0"/>
    <s v="IR1253 LF-MT-RK 110 kV transmission circuit tripped due to poor isolation."/>
    <s v="Fault               "/>
    <s v="Operational"/>
    <s v="Human Error During Planned Work"/>
    <m/>
    <x v="0"/>
    <s v="No"/>
    <x v="0"/>
    <s v="ITOMS – Protection"/>
    <s v="110KV"/>
    <x v="0"/>
    <m/>
    <m/>
    <m/>
    <m/>
    <s v="Sustained"/>
    <b v="0"/>
    <b v="0"/>
    <b v="0"/>
    <b v="0"/>
    <b v="0"/>
    <b v="0"/>
    <b v="0"/>
    <b v="0"/>
    <b v="0"/>
    <b v="0"/>
    <b v="0"/>
    <b v="0"/>
    <b v="0"/>
    <b v="0"/>
    <m/>
    <m/>
    <m/>
    <m/>
  </r>
  <r>
    <x v="17"/>
    <s v="MR-DE 110 kV Transmission Circuit"/>
    <s v="E1927   "/>
    <s v="Transmission"/>
    <s v="110"/>
    <m/>
    <m/>
    <x v="0"/>
    <x v="17"/>
    <d v="2013-03-27T02:24:00"/>
    <n v="142"/>
    <n v="0"/>
    <n v="0"/>
    <s v="IR1259 MR-DE 110 kV transmission circuit tripped due to protection error."/>
    <s v="Fault               "/>
    <s v="Operational"/>
    <s v="Protection Design / Calculations Incorrect"/>
    <m/>
    <x v="1"/>
    <s v="No"/>
    <x v="1"/>
    <s v="ITOMS – Protection"/>
    <s v="110KV"/>
    <x v="1"/>
    <m/>
    <m/>
    <m/>
    <m/>
    <s v="Sustained"/>
    <b v="1"/>
    <b v="0"/>
    <b v="0"/>
    <b v="0"/>
    <b v="0"/>
    <b v="0"/>
    <b v="0"/>
    <b v="0"/>
    <b v="0"/>
    <b v="0"/>
    <b v="0"/>
    <b v="0"/>
    <b v="0"/>
    <b v="0"/>
    <m/>
    <m/>
    <m/>
    <m/>
  </r>
  <r>
    <x v="18"/>
    <s v="QT-NT 110 kV Transmission Circuit"/>
    <s v="E0721   "/>
    <s v="Transmission"/>
    <s v="110"/>
    <m/>
    <m/>
    <x v="0"/>
    <x v="18"/>
    <d v="2013-03-27T09:16:00"/>
    <n v="13"/>
    <n v="34"/>
    <n v="1.8100000000000002E-2"/>
    <s v="IR1260 QT-NT 110 kV transmission circuit tripped during work for new Newton T2 circuit."/>
    <s v="Fault               "/>
    <s v="Operational"/>
    <s v="Human Error During Planned Work"/>
    <m/>
    <x v="0"/>
    <s v="No"/>
    <x v="0"/>
    <s v="ITOMS – Protection"/>
    <s v="110KV"/>
    <x v="0"/>
    <m/>
    <m/>
    <m/>
    <m/>
    <s v="Sustained"/>
    <b v="0"/>
    <b v="0"/>
    <b v="0"/>
    <b v="0"/>
    <b v="0"/>
    <b v="0"/>
    <b v="0"/>
    <b v="0"/>
    <b v="0"/>
    <b v="0"/>
    <b v="0"/>
    <b v="0"/>
    <b v="0"/>
    <b v="0"/>
    <m/>
    <m/>
    <m/>
    <m/>
  </r>
  <r>
    <x v="19"/>
    <s v="SR 110/22 kV T3 Transformer Circuit"/>
    <s v="E0878   "/>
    <s v="Transformer"/>
    <s v="110/22"/>
    <m/>
    <m/>
    <x v="0"/>
    <x v="19"/>
    <d v="2013-04-23T07:32:00"/>
    <n v="5"/>
    <n v="0"/>
    <n v="0"/>
    <s v="IR1299 Savage River T3 tripped due to error during planned work."/>
    <s v="Fault               "/>
    <s v="Operational"/>
    <s v="Human Error During Planned Work"/>
    <s v="Testing Error"/>
    <x v="0"/>
    <s v="No"/>
    <x v="0"/>
    <s v="ITOMS – Protection"/>
    <s v="110KV"/>
    <x v="0"/>
    <m/>
    <m/>
    <m/>
    <m/>
    <s v="Sustained"/>
    <b v="1"/>
    <b v="1"/>
    <b v="0"/>
    <b v="0"/>
    <b v="0"/>
    <b v="0"/>
    <b v="0"/>
    <b v="0"/>
    <b v="0"/>
    <b v="0"/>
    <b v="0"/>
    <b v="0"/>
    <b v="0"/>
    <b v="0"/>
    <m/>
    <m/>
    <m/>
    <m/>
  </r>
  <r>
    <x v="20"/>
    <s v="QT 110 kV Bus"/>
    <s v="E0792   "/>
    <s v="Bus"/>
    <s v="110"/>
    <m/>
    <m/>
    <x v="0"/>
    <x v="20"/>
    <d v="2013-05-09T17:10:00"/>
    <n v="37"/>
    <n v="464"/>
    <n v="0.24759999999999999"/>
    <s v="IR1302 Queenstown 110 kV A Bus tripped due to incorrect protection settings at QT after an inter-trip caused by incorrect isolation for planned work at Newton."/>
    <s v="Fault               "/>
    <s v="Operational"/>
    <s v="Protection Design / Calculations Incorrect"/>
    <m/>
    <x v="1"/>
    <s v="No"/>
    <x v="1"/>
    <s v="ITOMS – Protection"/>
    <s v="110KV"/>
    <x v="0"/>
    <m/>
    <m/>
    <m/>
    <m/>
    <s v="Sustained"/>
    <b v="1"/>
    <b v="0"/>
    <b v="0"/>
    <b v="0"/>
    <b v="0"/>
    <b v="0"/>
    <b v="0"/>
    <b v="0"/>
    <b v="0"/>
    <b v="0"/>
    <b v="0"/>
    <b v="0"/>
    <b v="0"/>
    <b v="0"/>
    <m/>
    <m/>
    <m/>
    <m/>
  </r>
  <r>
    <x v="20"/>
    <s v="QT 110/22 kV T1 Transformer Circuit"/>
    <s v="E0793   "/>
    <s v="Transformer"/>
    <s v="110/22"/>
    <m/>
    <m/>
    <x v="0"/>
    <x v="20"/>
    <d v="2013-05-09T17:11:00"/>
    <n v="38"/>
    <n v="0"/>
    <n v="0"/>
    <s v="IR1302 Queenstown 110 kV A Bus tripped due to incorrect protection settings at QT after an inter-trip caused by incorrect isolation for planned work at Newton."/>
    <s v="Fault               "/>
    <s v="Operational"/>
    <s v="Protection Design / Calculations Incorrect"/>
    <m/>
    <x v="1"/>
    <s v="No"/>
    <x v="1"/>
    <s v="ITOMS – Protection"/>
    <s v="110KV"/>
    <x v="0"/>
    <m/>
    <m/>
    <m/>
    <m/>
    <s v="Sustained"/>
    <b v="1"/>
    <b v="0"/>
    <b v="0"/>
    <b v="0"/>
    <b v="0"/>
    <b v="0"/>
    <b v="0"/>
    <b v="0"/>
    <b v="0"/>
    <b v="0"/>
    <b v="0"/>
    <b v="0"/>
    <b v="0"/>
    <b v="0"/>
    <m/>
    <m/>
    <m/>
    <m/>
  </r>
  <r>
    <x v="20"/>
    <s v="QT 110/22 kV T2 Transformer Circuit"/>
    <s v="E0794   "/>
    <s v="Transformer"/>
    <s v="110/22"/>
    <m/>
    <m/>
    <x v="0"/>
    <x v="20"/>
    <d v="2013-05-09T16:33:00"/>
    <n v="0"/>
    <n v="0"/>
    <n v="0"/>
    <s v="IR1302 Queenstown 110 kV A Bus tripped due to incorrect protection settings at QT after an inter-trip caused by incorrect isolation for planned work at Newton."/>
    <s v="Fault               "/>
    <s v="Operational"/>
    <s v="Protection Design / Calculations Incorrect"/>
    <m/>
    <x v="1"/>
    <s v="No"/>
    <x v="1"/>
    <s v="ITOMS – Protection"/>
    <s v="110KV"/>
    <x v="0"/>
    <m/>
    <m/>
    <m/>
    <m/>
    <s v="Transient"/>
    <b v="1"/>
    <b v="0"/>
    <b v="0"/>
    <b v="0"/>
    <b v="0"/>
    <b v="0"/>
    <b v="0"/>
    <b v="0"/>
    <b v="0"/>
    <b v="0"/>
    <b v="0"/>
    <b v="0"/>
    <b v="0"/>
    <b v="0"/>
    <m/>
    <m/>
    <m/>
    <m/>
  </r>
  <r>
    <x v="20"/>
    <s v="QT 110/11 kV T3 Transformer Circuit"/>
    <s v="E0795   "/>
    <s v="Transformer"/>
    <s v="110/11"/>
    <m/>
    <m/>
    <x v="0"/>
    <x v="20"/>
    <d v="2013-05-09T16:33:00"/>
    <n v="0"/>
    <n v="0"/>
    <n v="0"/>
    <s v="IR1302 Queenstown 110 kV A Bus tripped due to incorrect protection settings at QT after an inter-trip caused by incorrect isolation for planned work at Newton."/>
    <s v="Fault               "/>
    <s v="Operational"/>
    <s v="Protection Design / Calculations Incorrect"/>
    <m/>
    <x v="1"/>
    <s v="No"/>
    <x v="1"/>
    <s v="ITOMS – Protection"/>
    <s v="110KV"/>
    <x v="0"/>
    <m/>
    <m/>
    <m/>
    <m/>
    <s v="Transient"/>
    <b v="1"/>
    <b v="0"/>
    <b v="0"/>
    <b v="0"/>
    <b v="0"/>
    <b v="0"/>
    <b v="0"/>
    <b v="0"/>
    <b v="0"/>
    <b v="0"/>
    <b v="0"/>
    <b v="0"/>
    <b v="0"/>
    <b v="0"/>
    <m/>
    <m/>
    <m/>
    <m/>
  </r>
  <r>
    <x v="20"/>
    <s v="QT 110/11 kV T4 Transformer Circuit"/>
    <s v="E0796   "/>
    <s v="Transformer"/>
    <s v="110/11"/>
    <m/>
    <m/>
    <x v="0"/>
    <x v="20"/>
    <d v="2013-05-09T17:14:00"/>
    <n v="41"/>
    <n v="0"/>
    <n v="0"/>
    <s v="IR1302 Queenstown 110 kV A Bus tripped due to incorrect protection settings at QT after an inter-trip caused by incorrect isolation for planned work at Newton."/>
    <s v="Fault               "/>
    <s v="Operational"/>
    <s v="Protection Design / Calculations Incorrect"/>
    <m/>
    <x v="1"/>
    <s v="No"/>
    <x v="1"/>
    <s v="ITOMS – Protection"/>
    <s v="110KV"/>
    <x v="0"/>
    <m/>
    <m/>
    <m/>
    <m/>
    <s v="Sustained"/>
    <b v="1"/>
    <b v="0"/>
    <b v="0"/>
    <b v="0"/>
    <b v="0"/>
    <b v="0"/>
    <b v="0"/>
    <b v="0"/>
    <b v="0"/>
    <b v="0"/>
    <b v="0"/>
    <b v="0"/>
    <b v="0"/>
    <b v="0"/>
    <m/>
    <m/>
    <m/>
    <m/>
  </r>
  <r>
    <x v="21"/>
    <s v="RI 11 kV E3 Feeder Circuit"/>
    <s v="E0234   "/>
    <s v="Feeder"/>
    <s v="11"/>
    <m/>
    <m/>
    <x v="0"/>
    <x v="21"/>
    <d v="2013-05-22T11:33:00"/>
    <n v="17"/>
    <n v="262"/>
    <n v="0.13980000000000001"/>
    <s v="IR1304 Risdon E352 feeder tripped due to error during planned work on SCADA. The consequent overload of customer plant caused a loss of supply."/>
    <s v="Fault               "/>
    <s v="Operational"/>
    <s v="Human Error During Planned Work"/>
    <m/>
    <x v="0"/>
    <s v="No"/>
    <x v="0"/>
    <m/>
    <m/>
    <x v="0"/>
    <m/>
    <m/>
    <m/>
    <m/>
    <s v="Sustained"/>
    <b v="0"/>
    <b v="0"/>
    <b v="0"/>
    <b v="0"/>
    <b v="0"/>
    <b v="0"/>
    <b v="0"/>
    <b v="0"/>
    <b v="0"/>
    <b v="0"/>
    <b v="0"/>
    <b v="0"/>
    <b v="0"/>
    <b v="0"/>
    <m/>
    <m/>
    <m/>
    <m/>
  </r>
  <r>
    <x v="22"/>
    <s v="BY 6.6 kV 9DE Bus Coupler Circuit"/>
    <s v="E0314   "/>
    <s v="Bus Coupler"/>
    <s v="6.6"/>
    <m/>
    <m/>
    <x v="0"/>
    <x v="22"/>
    <d v="2013-05-28T09:08:00"/>
    <n v="3"/>
    <n v="0"/>
    <n v="0"/>
    <s v="IR1306 Boyer 952DE circuit breaker tripped by on site personnel."/>
    <s v="Fault               "/>
    <s v="Operational"/>
    <s v="Human Error During Planned Work"/>
    <s v="Construction Error"/>
    <x v="0"/>
    <s v="No"/>
    <x v="0"/>
    <s v="ITOMS – Substation Aux. Plant"/>
    <s v="6.6KV"/>
    <x v="0"/>
    <m/>
    <m/>
    <m/>
    <m/>
    <s v="Sustained"/>
    <b v="0"/>
    <b v="1"/>
    <b v="0"/>
    <b v="0"/>
    <b v="0"/>
    <b v="0"/>
    <b v="0"/>
    <b v="0"/>
    <b v="0"/>
    <b v="0"/>
    <b v="0"/>
    <b v="0"/>
    <b v="0"/>
    <b v="0"/>
    <m/>
    <m/>
    <m/>
    <m/>
  </r>
  <r>
    <x v="23"/>
    <s v="NW-SD-DE 110 kV Transmission Circuit"/>
    <s v="E1635   "/>
    <s v="Transmission"/>
    <s v="110"/>
    <m/>
    <m/>
    <x v="0"/>
    <x v="23"/>
    <d v="2013-06-06T06:37:00"/>
    <n v="6"/>
    <n v="0"/>
    <n v="0"/>
    <s v="IR1330 Scottsdale A152 tripped due incorrent zone 3 reach in protection relays"/>
    <s v="Fault               "/>
    <s v="Operational"/>
    <s v="Protection Design / Calculations Incorrect"/>
    <m/>
    <x v="1"/>
    <s v="No"/>
    <x v="1"/>
    <m/>
    <m/>
    <x v="0"/>
    <m/>
    <m/>
    <m/>
    <m/>
    <s v="Sustained"/>
    <b v="0"/>
    <b v="0"/>
    <b v="0"/>
    <b v="0"/>
    <b v="0"/>
    <b v="0"/>
    <b v="0"/>
    <b v="0"/>
    <b v="0"/>
    <b v="0"/>
    <b v="0"/>
    <b v="0"/>
    <b v="0"/>
    <b v="0"/>
    <m/>
    <m/>
    <m/>
    <s v="SD A152 only tripped"/>
  </r>
  <r>
    <x v="24"/>
    <s v="TA-NN 1 110 kV Transmission Circuit"/>
    <s v="E0138   "/>
    <s v="Transmission"/>
    <s v="110"/>
    <m/>
    <m/>
    <x v="1"/>
    <x v="24"/>
    <d v="2013-07-09T15:35:00"/>
    <n v="27"/>
    <n v="0"/>
    <n v="0"/>
    <s v="IR1340 TA-NN 1 110 kV transmission circuit tripped, suspect testing error."/>
    <s v="Fault               "/>
    <s v="Operational"/>
    <s v="Human Error During Planned Work"/>
    <s v="Construction Error"/>
    <x v="0"/>
    <s v="No"/>
    <x v="0"/>
    <m/>
    <m/>
    <x v="0"/>
    <m/>
    <m/>
    <m/>
    <m/>
    <s v="Sustained"/>
    <b v="1"/>
    <b v="1"/>
    <b v="0"/>
    <b v="0"/>
    <b v="0"/>
    <b v="0"/>
    <b v="0"/>
    <b v="0"/>
    <b v="0"/>
    <b v="0"/>
    <b v="0"/>
    <b v="0"/>
    <b v="0"/>
    <b v="0"/>
    <m/>
    <m/>
    <m/>
    <m/>
  </r>
  <r>
    <x v="25"/>
    <s v="MT 110 kV A Bus"/>
    <s v="E1769   "/>
    <s v="Bus"/>
    <s v="110"/>
    <m/>
    <m/>
    <x v="1"/>
    <x v="25"/>
    <d v="2013-07-29T11:35:00"/>
    <n v="16"/>
    <n v="0"/>
    <n v="0"/>
    <s v="IR Mornington 110 kV A Bus tripped on Bucholz following during planned work on oil sampling pipework."/>
    <s v="Fault               "/>
    <s v="Operational"/>
    <s v="Human Error During Planned Work"/>
    <s v="Maintenance Error"/>
    <x v="0"/>
    <s v="No"/>
    <x v="0"/>
    <m/>
    <m/>
    <x v="0"/>
    <m/>
    <m/>
    <m/>
    <m/>
    <s v="Sustained"/>
    <b v="0"/>
    <b v="0"/>
    <b v="0"/>
    <b v="0"/>
    <b v="0"/>
    <b v="0"/>
    <b v="0"/>
    <b v="0"/>
    <b v="0"/>
    <b v="0"/>
    <b v="0"/>
    <b v="0"/>
    <b v="0"/>
    <b v="0"/>
    <m/>
    <m/>
    <m/>
    <s v="Summary of Events: Contractors were on site undertaking work on transformer oil sampling pipework and the OLTC oil flow trip has been generated opening off the two breakers connecting supply transformer T1 A152 and A752. Bucholz trip appears to be linked to work being undertaken on transformer oil sampling pipework onPROMS 123290.Suspected Cause of Outage: Failure to isolate trip circuits of Buchholz relay of out of service transformer that does not have a dedicated EHV breaker."/>
  </r>
  <r>
    <x v="26"/>
    <s v="DB 110/22 kV T1 Transformer Circuit"/>
    <s v="E0407   "/>
    <s v="Transformer"/>
    <s v="110/22"/>
    <m/>
    <m/>
    <x v="1"/>
    <x v="26"/>
    <d v="2013-08-05T20:07:00"/>
    <n v="16"/>
    <n v="2"/>
    <n v="1.1000000000000001E-3"/>
    <s v="IR22 Derwent Bridge T1 transformer circuit tripped due to a protection grading issue following a feeder fault."/>
    <s v="Fault               "/>
    <s v="Operational"/>
    <s v="Human Error During Planned Work"/>
    <s v="Maintenance Error"/>
    <x v="1"/>
    <s v="No"/>
    <x v="1"/>
    <m/>
    <m/>
    <x v="0"/>
    <m/>
    <m/>
    <m/>
    <m/>
    <s v="Sustained"/>
    <b v="1"/>
    <b v="0"/>
    <b v="0"/>
    <b v="0"/>
    <b v="0"/>
    <b v="0"/>
    <b v="0"/>
    <b v="0"/>
    <b v="0"/>
    <b v="0"/>
    <b v="0"/>
    <b v="0"/>
    <b v="0"/>
    <b v="0"/>
    <m/>
    <m/>
    <m/>
    <m/>
  </r>
  <r>
    <x v="27"/>
    <s v="QT 110/22 kV T2 Transformer Circuit"/>
    <s v="E0794   "/>
    <s v="Transformer"/>
    <s v="110/22"/>
    <m/>
    <m/>
    <x v="1"/>
    <x v="27"/>
    <d v="2013-08-19T05:43:00"/>
    <n v="423"/>
    <n v="0"/>
    <n v="0"/>
    <s v="IR25 Queenstown 110/22 kV transformer T2 circuit tripped with lightning in area."/>
    <s v="Fault               "/>
    <s v="Operational"/>
    <s v="Protection Design / Calculations Incorrect"/>
    <m/>
    <x v="1"/>
    <s v="No"/>
    <x v="1"/>
    <m/>
    <m/>
    <x v="0"/>
    <m/>
    <m/>
    <m/>
    <m/>
    <s v="Sustained"/>
    <b v="0"/>
    <b v="0"/>
    <b v="0"/>
    <b v="0"/>
    <b v="0"/>
    <b v="0"/>
    <b v="0"/>
    <b v="0"/>
    <b v="0"/>
    <b v="0"/>
    <b v="0"/>
    <b v="0"/>
    <b v="0"/>
    <b v="0"/>
    <m/>
    <m/>
    <m/>
    <m/>
  </r>
  <r>
    <x v="28"/>
    <s v="DB 110/22 kV T1 Transformer Circuit"/>
    <s v="E0407   "/>
    <s v="Transformer"/>
    <s v="110/22"/>
    <m/>
    <m/>
    <x v="1"/>
    <x v="28"/>
    <d v="2013-08-20T06:53:00"/>
    <n v="4"/>
    <n v="1"/>
    <n v="5.0000000000000001E-4"/>
    <s v="IR30 DB T1 transformer circuit tripped following a feeder fault due to SEF protection being out of service."/>
    <s v="Fault               "/>
    <s v="Operational"/>
    <s v="Human Error During Planned Work"/>
    <s v="Maintenance Error"/>
    <x v="0"/>
    <s v="No"/>
    <x v="0"/>
    <m/>
    <m/>
    <x v="0"/>
    <m/>
    <m/>
    <m/>
    <m/>
    <s v="Sustained"/>
    <b v="1"/>
    <b v="0"/>
    <b v="0"/>
    <b v="0"/>
    <b v="0"/>
    <b v="0"/>
    <b v="0"/>
    <b v="0"/>
    <b v="0"/>
    <b v="0"/>
    <b v="0"/>
    <b v="0"/>
    <b v="0"/>
    <b v="0"/>
    <m/>
    <m/>
    <m/>
    <m/>
  </r>
  <r>
    <x v="29"/>
    <s v="HA 110 kV B Bus"/>
    <s v="E0424   "/>
    <s v="Bus"/>
    <s v="110"/>
    <m/>
    <m/>
    <x v="1"/>
    <x v="29"/>
    <d v="2013-09-12T09:20:00"/>
    <n v="49"/>
    <n v="0"/>
    <n v="0"/>
    <s v="IR1409 Hadspen 110 kV B Bus tripped due to a protection error following a HA-NW 1 110 kV transmission circuit trip and reclose"/>
    <s v="Fault               "/>
    <s v="Operational"/>
    <s v="Protection Design / Calculations Incorrect"/>
    <m/>
    <x v="1"/>
    <s v="No"/>
    <x v="1"/>
    <m/>
    <m/>
    <x v="0"/>
    <m/>
    <m/>
    <m/>
    <m/>
    <s v="Sustained"/>
    <b v="1"/>
    <b v="0"/>
    <b v="0"/>
    <b v="0"/>
    <b v="0"/>
    <b v="0"/>
    <b v="0"/>
    <b v="0"/>
    <b v="0"/>
    <b v="0"/>
    <b v="0"/>
    <b v="0"/>
    <b v="0"/>
    <b v="0"/>
    <m/>
    <m/>
    <m/>
    <m/>
  </r>
  <r>
    <x v="29"/>
    <s v="HA 110/22 kV T4 Transformer Circuit"/>
    <s v="E1424   "/>
    <s v="Transformer"/>
    <s v="110/22"/>
    <m/>
    <m/>
    <x v="1"/>
    <x v="29"/>
    <d v="2013-09-12T09:20:00"/>
    <n v="49"/>
    <n v="0"/>
    <n v="0"/>
    <s v="IR1409 Hadspen 110 kV B Bus tripped due to a protection error following a HA-NW 1 110 kV transmission circuit trip and reclose"/>
    <s v="Fault               "/>
    <s v="Operational"/>
    <s v="Protection Design / Calculations Incorrect"/>
    <m/>
    <x v="1"/>
    <s v="No"/>
    <x v="1"/>
    <m/>
    <m/>
    <x v="0"/>
    <m/>
    <m/>
    <m/>
    <m/>
    <s v="Sustained"/>
    <b v="1"/>
    <b v="0"/>
    <b v="0"/>
    <b v="0"/>
    <b v="0"/>
    <b v="0"/>
    <b v="0"/>
    <b v="0"/>
    <b v="0"/>
    <b v="0"/>
    <b v="0"/>
    <b v="0"/>
    <b v="0"/>
    <b v="0"/>
    <m/>
    <m/>
    <m/>
    <m/>
  </r>
  <r>
    <x v="30"/>
    <s v="QT 110 kV Bus"/>
    <s v="E0792   "/>
    <s v="Bus"/>
    <s v="110"/>
    <m/>
    <m/>
    <x v="1"/>
    <x v="30"/>
    <d v="2013-09-24T16:54:00"/>
    <n v="21"/>
    <n v="0"/>
    <n v="0"/>
    <s v="IR1430 RB T1 and FA-RB-QT 110 kV circuits tripped following a human error during planned maintenance work, with loss of supply at Rosebery, Queenstown and Newton."/>
    <s v="Fault               "/>
    <s v="Operational"/>
    <s v="Human Error During Planned Work"/>
    <s v="Maintenance Error"/>
    <x v="0"/>
    <s v="No"/>
    <x v="0"/>
    <m/>
    <m/>
    <x v="0"/>
    <m/>
    <m/>
    <m/>
    <m/>
    <s v="Sustained"/>
    <b v="0"/>
    <b v="0"/>
    <b v="0"/>
    <b v="0"/>
    <b v="0"/>
    <b v="0"/>
    <b v="0"/>
    <b v="0"/>
    <b v="0"/>
    <b v="0"/>
    <b v="0"/>
    <b v="0"/>
    <b v="0"/>
    <b v="0"/>
    <m/>
    <m/>
    <m/>
    <m/>
  </r>
  <r>
    <x v="30"/>
    <s v="RB 110/44 kV T1 Transformer Circuit"/>
    <s v="E0856   "/>
    <s v="Transformer"/>
    <s v="110/44"/>
    <m/>
    <m/>
    <x v="1"/>
    <x v="30"/>
    <d v="2013-09-24T16:52:00"/>
    <n v="19"/>
    <n v="0"/>
    <n v="0"/>
    <s v="IR1430 RB T1 and FA-RB-QT 110 kV circuits tripped following a human error during planned maintenance work, with loss of supply at Rosebery, Queenstown and Newton."/>
    <s v="Fault               "/>
    <s v="Operational"/>
    <s v="Human Error During Planned Work"/>
    <s v="Maintenance Error"/>
    <x v="0"/>
    <s v="No"/>
    <x v="0"/>
    <m/>
    <m/>
    <x v="0"/>
    <m/>
    <m/>
    <m/>
    <m/>
    <s v="Sustained"/>
    <b v="0"/>
    <b v="0"/>
    <b v="0"/>
    <b v="0"/>
    <b v="0"/>
    <b v="0"/>
    <b v="0"/>
    <b v="0"/>
    <b v="0"/>
    <b v="0"/>
    <b v="0"/>
    <b v="0"/>
    <b v="0"/>
    <b v="0"/>
    <m/>
    <m/>
    <m/>
    <m/>
  </r>
  <r>
    <x v="30"/>
    <s v="FA-RB-QT 110 kV Transmission Circuit"/>
    <s v="ZZ-E0720"/>
    <s v="Transmission"/>
    <s v="110"/>
    <m/>
    <m/>
    <x v="1"/>
    <x v="30"/>
    <d v="2013-09-24T16:57:00"/>
    <n v="24"/>
    <n v="925"/>
    <n v="0.49359999999999998"/>
    <s v="IR1430 RB T1 and FA-RB-QT 110 kV circuits tripped following a human error during planned maintenance work, with loss of supply at Rosebery, Queenstown and Newton."/>
    <s v="Fault               "/>
    <s v="Operational"/>
    <s v="Human Error During Planned Work"/>
    <s v="Maintenance Error"/>
    <x v="0"/>
    <s v="No"/>
    <x v="0"/>
    <m/>
    <m/>
    <x v="0"/>
    <m/>
    <m/>
    <m/>
    <m/>
    <s v="Sustained"/>
    <b v="0"/>
    <b v="0"/>
    <b v="0"/>
    <b v="0"/>
    <b v="0"/>
    <b v="0"/>
    <b v="0"/>
    <b v="0"/>
    <b v="0"/>
    <b v="0"/>
    <b v="0"/>
    <b v="0"/>
    <b v="0"/>
    <b v="0"/>
    <m/>
    <m/>
    <m/>
    <m/>
  </r>
  <r>
    <x v="31"/>
    <s v="RI 110/11 kV T1 Transformer Circuit"/>
    <s v="E0210   "/>
    <s v="Transformer"/>
    <s v="110/11"/>
    <m/>
    <m/>
    <x v="1"/>
    <x v="31"/>
    <d v="2013-10-01T17:22:00"/>
    <n v="43"/>
    <n v="0"/>
    <n v="0"/>
    <s v="IR1452 Risdon 110/11 kV transfiormer circuit tripped due to protection testing error with no loss of supply."/>
    <s v="Fault               "/>
    <s v="Operational"/>
    <s v="Human Error During Planned Work"/>
    <s v="Testing Error"/>
    <x v="0"/>
    <s v="No"/>
    <x v="0"/>
    <m/>
    <m/>
    <x v="0"/>
    <m/>
    <m/>
    <m/>
    <m/>
    <s v="Sustained"/>
    <b v="1"/>
    <b v="0"/>
    <b v="0"/>
    <b v="0"/>
    <b v="0"/>
    <b v="0"/>
    <b v="0"/>
    <b v="0"/>
    <b v="0"/>
    <b v="0"/>
    <b v="0"/>
    <b v="0"/>
    <b v="0"/>
    <b v="0"/>
    <m/>
    <m/>
    <m/>
    <m/>
  </r>
  <r>
    <x v="32"/>
    <s v="CS 11 kV B Bus"/>
    <s v="E0098   "/>
    <s v="Bus"/>
    <s v="11"/>
    <m/>
    <m/>
    <x v="1"/>
    <x v="32"/>
    <d v="2013-10-15T15:24:00"/>
    <n v="6"/>
    <n v="23"/>
    <n v="1.23E-2"/>
    <s v="IR1484 Chapel St 11 kV B Bus tripped during planned work due to an incorrect CB status indication caused by an internal wiring failure."/>
    <s v="Fault               "/>
    <s v="Equipment Failure"/>
    <s v="Internal Fault"/>
    <m/>
    <x v="1"/>
    <s v="No"/>
    <x v="1"/>
    <m/>
    <m/>
    <x v="0"/>
    <m/>
    <m/>
    <m/>
    <m/>
    <s v="Sustained"/>
    <b v="0"/>
    <b v="0"/>
    <b v="0"/>
    <b v="0"/>
    <b v="0"/>
    <b v="0"/>
    <b v="0"/>
    <b v="0"/>
    <b v="0"/>
    <b v="0"/>
    <b v="0"/>
    <b v="0"/>
    <b v="0"/>
    <b v="0"/>
    <m/>
    <m/>
    <m/>
    <m/>
  </r>
  <r>
    <x v="33"/>
    <s v="TR-MY 110 kV Transmission Circuit"/>
    <s v="E0646   "/>
    <s v="Transmission"/>
    <s v="110"/>
    <m/>
    <m/>
    <x v="1"/>
    <x v="33"/>
    <d v="2013-12-03T14:25:00"/>
    <n v="21"/>
    <n v="0"/>
    <n v="0"/>
    <s v="IR1514 Mowbray B152 and A752 circuit breakers tripped due to human error during planned protection testing."/>
    <s v="Fault               "/>
    <s v="Operational"/>
    <s v="Human Error During Planned Work"/>
    <s v="Testing Error"/>
    <x v="0"/>
    <s v="No"/>
    <x v="0"/>
    <m/>
    <m/>
    <x v="0"/>
    <m/>
    <m/>
    <m/>
    <m/>
    <s v="Sustained"/>
    <b v="0"/>
    <b v="0"/>
    <b v="0"/>
    <b v="0"/>
    <b v="0"/>
    <b v="0"/>
    <b v="0"/>
    <b v="0"/>
    <b v="0"/>
    <b v="0"/>
    <b v="0"/>
    <b v="0"/>
    <b v="0"/>
    <b v="0"/>
    <m/>
    <m/>
    <m/>
    <m/>
  </r>
  <r>
    <x v="33"/>
    <s v="MY 110 kV A7 Bus Coupler Circuit"/>
    <s v="E1713   "/>
    <s v="Bus Coupler"/>
    <s v="110"/>
    <m/>
    <m/>
    <x v="1"/>
    <x v="34"/>
    <d v="2013-12-03T14:24:00"/>
    <n v="3"/>
    <n v="0"/>
    <n v="0"/>
    <s v="IR1514 Mowbray B152 and A752 circuit breakers tripped due to human error during planned protection testing."/>
    <s v="Fault               "/>
    <s v="Operational"/>
    <s v="Human Error During Planned Work"/>
    <s v="Testing Error"/>
    <x v="0"/>
    <s v="No"/>
    <x v="0"/>
    <m/>
    <m/>
    <x v="0"/>
    <m/>
    <m/>
    <m/>
    <m/>
    <s v="Sustained"/>
    <b v="0"/>
    <b v="0"/>
    <b v="0"/>
    <b v="0"/>
    <b v="0"/>
    <b v="0"/>
    <b v="0"/>
    <b v="0"/>
    <b v="0"/>
    <b v="0"/>
    <b v="0"/>
    <b v="0"/>
    <b v="0"/>
    <b v="0"/>
    <m/>
    <m/>
    <m/>
    <m/>
  </r>
  <r>
    <x v="34"/>
    <s v="RI 110/11 kV T1 Transformer Circuit"/>
    <s v="E0210   "/>
    <s v="Transformer"/>
    <s v="110/11"/>
    <m/>
    <m/>
    <x v="1"/>
    <x v="35"/>
    <d v="2013-12-04T11:11:00"/>
    <n v="100"/>
    <n v="0"/>
    <n v="0"/>
    <s v="IR1516 Risdon 110/11 kV T1 transformer tripped following a fault at Nyrstar. Nyrstar dropped approx 68 MW of load."/>
    <s v="Fault               "/>
    <s v="Operational"/>
    <s v="Protection Design / Calculations Incorrect"/>
    <m/>
    <x v="1"/>
    <s v="No"/>
    <x v="1"/>
    <m/>
    <m/>
    <x v="0"/>
    <m/>
    <m/>
    <m/>
    <m/>
    <s v="Sustained"/>
    <b v="1"/>
    <b v="0"/>
    <b v="0"/>
    <b v="0"/>
    <b v="0"/>
    <b v="0"/>
    <b v="0"/>
    <b v="0"/>
    <b v="0"/>
    <b v="0"/>
    <b v="0"/>
    <b v="0"/>
    <b v="0"/>
    <b v="0"/>
    <m/>
    <m/>
    <m/>
    <s v="discuss this with customer, probably not an LOS event."/>
  </r>
  <r>
    <x v="34"/>
    <s v="RI 11 kV F3 Feeder Circuit"/>
    <s v="E0235   "/>
    <s v="Feeder"/>
    <s v="11"/>
    <m/>
    <m/>
    <x v="1"/>
    <x v="35"/>
    <d v="2013-12-04T09:47:00"/>
    <n v="16"/>
    <n v="0"/>
    <n v="0"/>
    <s v="IR1516 Risdon 110/11 kV T1 transformer tripped following a fault at Nyrstar. Nyrstar dropped approx 68 MW of load."/>
    <s v="Fault               "/>
    <s v="Operational"/>
    <s v="Protection Design / Calculations Incorrect"/>
    <m/>
    <x v="1"/>
    <s v="No"/>
    <x v="1"/>
    <m/>
    <m/>
    <x v="0"/>
    <m/>
    <m/>
    <m/>
    <m/>
    <s v="Sustained"/>
    <b v="1"/>
    <b v="0"/>
    <b v="0"/>
    <b v="0"/>
    <b v="0"/>
    <b v="0"/>
    <b v="0"/>
    <b v="0"/>
    <b v="0"/>
    <b v="0"/>
    <b v="0"/>
    <b v="0"/>
    <b v="0"/>
    <b v="0"/>
    <m/>
    <m/>
    <m/>
    <s v="discuss this with customer, probably not an LOS event."/>
  </r>
  <r>
    <x v="35"/>
    <s v="BY 6.6 kV B Bus"/>
    <s v="E0318   "/>
    <s v="Bus"/>
    <s v="6.6"/>
    <m/>
    <m/>
    <x v="1"/>
    <x v="36"/>
    <d v="2013-12-11T01:52:00"/>
    <n v="70"/>
    <n v="855"/>
    <n v="0.45619999999999999"/>
    <s v="IR1532 Boyer 6.6 kV B Bus tripped due to a protection mal-operation following a feedr fault."/>
    <s v="Fault               "/>
    <s v="Equipment Failure"/>
    <s v="Protection &amp; Control Device"/>
    <m/>
    <x v="1"/>
    <s v="No"/>
    <x v="1"/>
    <m/>
    <m/>
    <x v="0"/>
    <m/>
    <m/>
    <m/>
    <m/>
    <s v="Sustained"/>
    <b v="1"/>
    <b v="0"/>
    <b v="0"/>
    <b v="0"/>
    <b v="0"/>
    <b v="0"/>
    <b v="0"/>
    <b v="0"/>
    <b v="0"/>
    <b v="0"/>
    <b v="0"/>
    <b v="0"/>
    <b v="0"/>
    <b v="0"/>
    <m/>
    <m/>
    <m/>
    <m/>
  </r>
  <r>
    <x v="36"/>
    <s v="NH 110/11 kV T1 Transformer Circuit"/>
    <s v="E1017   "/>
    <s v="Transformer"/>
    <s v="110/11"/>
    <m/>
    <m/>
    <x v="1"/>
    <x v="37"/>
    <d v="2013-12-13T11:59:00"/>
    <n v="101"/>
    <n v="0"/>
    <n v="0"/>
    <s v="IR1533 North Hobart T1 transformer circuit tripped twice during planned work due to incorrect isolation."/>
    <s v="Fault               "/>
    <s v="Operational"/>
    <s v="Poor Construction"/>
    <m/>
    <x v="0"/>
    <s v="No"/>
    <x v="0"/>
    <m/>
    <m/>
    <x v="0"/>
    <m/>
    <m/>
    <m/>
    <m/>
    <s v="Sustained"/>
    <b v="1"/>
    <b v="1"/>
    <b v="0"/>
    <b v="0"/>
    <b v="0"/>
    <b v="0"/>
    <b v="0"/>
    <b v="0"/>
    <b v="0"/>
    <b v="0"/>
    <b v="0"/>
    <b v="0"/>
    <b v="0"/>
    <b v="0"/>
    <m/>
    <m/>
    <m/>
    <m/>
  </r>
  <r>
    <x v="37"/>
    <s v="MB 110/22 kV T4 Transformer Circuit"/>
    <s v="E0154   "/>
    <s v="Transformer"/>
    <s v="110/22"/>
    <m/>
    <m/>
    <x v="1"/>
    <x v="38"/>
    <d v="2014-01-20T12:24:00"/>
    <n v="7"/>
    <n v="11"/>
    <n v="5.8999999999999999E-3"/>
    <s v="IR1556 Meadowbank T4 transformer circuit tripped due to incorrect isolation during planned work."/>
    <s v="Fault               "/>
    <s v="Operational"/>
    <s v="Human Error During Planned Work"/>
    <s v="Commissioning Error"/>
    <x v="0"/>
    <s v="No"/>
    <x v="0"/>
    <m/>
    <m/>
    <x v="0"/>
    <m/>
    <m/>
    <m/>
    <m/>
    <s v="Sustained"/>
    <b v="1"/>
    <b v="0"/>
    <b v="0"/>
    <b v="0"/>
    <b v="0"/>
    <b v="0"/>
    <b v="0"/>
    <b v="0"/>
    <b v="0"/>
    <b v="0"/>
    <b v="0"/>
    <b v="0"/>
    <b v="0"/>
    <b v="0"/>
    <m/>
    <m/>
    <m/>
    <m/>
  </r>
  <r>
    <x v="38"/>
    <s v="SH-GT 2 220 kV Transmission Circuit"/>
    <s v="E0516   "/>
    <s v="Transmission"/>
    <s v="220"/>
    <m/>
    <m/>
    <x v="1"/>
    <x v="39"/>
    <d v="2014-02-18T15:09:00"/>
    <n v="101"/>
    <n v="0"/>
    <n v="0"/>
    <s v="IR1588 SH-GT 220 kV transmission circuit tripped, pending investigation."/>
    <s v="Fault               "/>
    <s v="Operational"/>
    <s v="Human Error During Planned Work"/>
    <s v="Testing Error"/>
    <x v="0"/>
    <s v="No"/>
    <x v="0"/>
    <m/>
    <m/>
    <x v="0"/>
    <m/>
    <m/>
    <m/>
    <m/>
    <s v="Sustained"/>
    <b v="0"/>
    <b v="0"/>
    <b v="0"/>
    <b v="0"/>
    <b v="0"/>
    <b v="0"/>
    <b v="0"/>
    <b v="0"/>
    <b v="0"/>
    <b v="0"/>
    <b v="0"/>
    <b v="0"/>
    <b v="0"/>
    <b v="0"/>
    <m/>
    <m/>
    <m/>
    <m/>
  </r>
  <r>
    <x v="39"/>
    <s v="BY 6.6 kV A3 Feeder Circuit"/>
    <s v="E0317   "/>
    <s v="Feeder"/>
    <s v="6.6"/>
    <m/>
    <m/>
    <x v="1"/>
    <x v="40"/>
    <d v="2014-03-05T08:07:00"/>
    <n v="24"/>
    <n v="55"/>
    <n v="2.93E-2"/>
    <s v="IR1597 Boyer 6.6 kV A352 feeder circuit was opened when on load due to a switching error."/>
    <s v="Fault               "/>
    <s v="Operational"/>
    <s v="Switching Error"/>
    <s v="Switching Error (Control Room)"/>
    <x v="0"/>
    <s v="No"/>
    <x v="0"/>
    <m/>
    <m/>
    <x v="0"/>
    <m/>
    <m/>
    <m/>
    <m/>
    <s v="Sustained"/>
    <b v="0"/>
    <b v="0"/>
    <b v="0"/>
    <b v="0"/>
    <b v="0"/>
    <b v="0"/>
    <b v="0"/>
    <b v="0"/>
    <b v="0"/>
    <b v="0"/>
    <b v="0"/>
    <b v="0"/>
    <b v="0"/>
    <b v="0"/>
    <m/>
    <m/>
    <m/>
    <m/>
  </r>
  <r>
    <x v="40"/>
    <s v="CR 110/33 kV T2 Transformer Circuit"/>
    <s v="E0066   "/>
    <s v="Transformer"/>
    <s v="110/33"/>
    <m/>
    <m/>
    <x v="1"/>
    <x v="41"/>
    <d v="2014-04-07T15:23:00"/>
    <n v="41"/>
    <n v="0"/>
    <n v="0"/>
    <s v="IR1616 Creek Road 110/33 kV T2 transformer circuit tripped due to error during planned maintenance."/>
    <s v="Fault               "/>
    <s v="Operational"/>
    <s v="Human Error During Planned Work"/>
    <s v="Maintenance Error"/>
    <x v="0"/>
    <s v="No"/>
    <x v="0"/>
    <m/>
    <m/>
    <x v="0"/>
    <m/>
    <m/>
    <m/>
    <m/>
    <s v="Sustained"/>
    <b v="0"/>
    <b v="0"/>
    <b v="0"/>
    <b v="0"/>
    <b v="0"/>
    <b v="0"/>
    <b v="0"/>
    <b v="0"/>
    <b v="0"/>
    <b v="0"/>
    <b v="0"/>
    <b v="0"/>
    <b v="0"/>
    <b v="0"/>
    <m/>
    <m/>
    <m/>
    <m/>
  </r>
  <r>
    <x v="41"/>
    <s v="CR 33 kV ST2 Station Service Transformer Circuit"/>
    <s v="E0087   "/>
    <s v="Station Service Transformer"/>
    <s v="33"/>
    <m/>
    <m/>
    <x v="1"/>
    <x v="42"/>
    <d v="2014-05-07T14:09:00"/>
    <n v="94"/>
    <n v="0"/>
    <n v="0"/>
    <s v="IR1628 Creek Road ST2 transformer circuit tripped during planned work."/>
    <s v="Fault               "/>
    <s v="Operational"/>
    <s v="Human Error During Planned Work"/>
    <s v="Maintenance Error"/>
    <x v="0"/>
    <s v="No"/>
    <x v="0"/>
    <m/>
    <m/>
    <x v="0"/>
    <m/>
    <m/>
    <m/>
    <m/>
    <s v="Sustained"/>
    <b v="0"/>
    <b v="0"/>
    <b v="0"/>
    <b v="0"/>
    <b v="0"/>
    <b v="0"/>
    <b v="0"/>
    <b v="0"/>
    <b v="0"/>
    <b v="0"/>
    <b v="0"/>
    <b v="0"/>
    <b v="0"/>
    <b v="0"/>
    <m/>
    <m/>
    <m/>
    <m/>
  </r>
  <r>
    <x v="42"/>
    <s v="GT 110 kV A Bus"/>
    <s v="E0474   "/>
    <s v="Bus"/>
    <s v="110"/>
    <m/>
    <m/>
    <x v="2"/>
    <x v="43"/>
    <d v="2014-07-31T13:04:00"/>
    <n v="48"/>
    <n v="0"/>
    <n v="0"/>
    <s v="IR1643 George Town circuits tripped during planned protection work."/>
    <s v="Fault               "/>
    <s v="Operational"/>
    <s v="Human Error During Planned Work"/>
    <s v="Testing Error"/>
    <x v="0"/>
    <s v="No"/>
    <x v="0"/>
    <m/>
    <m/>
    <x v="0"/>
    <m/>
    <m/>
    <m/>
    <m/>
    <s v="Sustained"/>
    <b v="0"/>
    <b v="0"/>
    <b v="0"/>
    <b v="0"/>
    <b v="0"/>
    <b v="0"/>
    <b v="0"/>
    <b v="0"/>
    <b v="0"/>
    <b v="0"/>
    <b v="0"/>
    <b v="0"/>
    <b v="0"/>
    <b v="0"/>
    <m/>
    <m/>
    <m/>
    <s v="GT-TV 2 out of service on PROMS at time of trip"/>
  </r>
  <r>
    <x v="42"/>
    <s v="GT 110 kV C1 Capacitor Circuit"/>
    <s v="E0475   "/>
    <s v="Capacitor"/>
    <s v="110"/>
    <m/>
    <m/>
    <x v="2"/>
    <x v="43"/>
    <d v="2014-07-31T13:05:00"/>
    <n v="49"/>
    <n v="0"/>
    <n v="0"/>
    <s v="IR1643 George Town circuits tripped during planned protection work."/>
    <s v="Fault               "/>
    <s v="Operational"/>
    <s v="Human Error During Planned Work"/>
    <s v="Testing Error"/>
    <x v="0"/>
    <s v="No"/>
    <x v="0"/>
    <m/>
    <m/>
    <x v="0"/>
    <m/>
    <m/>
    <m/>
    <m/>
    <s v="Sustained"/>
    <b v="0"/>
    <b v="0"/>
    <b v="0"/>
    <b v="0"/>
    <b v="0"/>
    <b v="0"/>
    <b v="0"/>
    <b v="0"/>
    <b v="0"/>
    <b v="0"/>
    <b v="0"/>
    <b v="0"/>
    <b v="0"/>
    <b v="0"/>
    <m/>
    <m/>
    <m/>
    <s v="GT-TV 2 out of service on PROMS at time of trip"/>
  </r>
  <r>
    <x v="42"/>
    <s v="GT 110/22 kV T5 Transformer Circuit"/>
    <s v="E0484   "/>
    <s v="Transformer"/>
    <s v="110/22"/>
    <m/>
    <m/>
    <x v="2"/>
    <x v="43"/>
    <d v="2014-07-31T13:05:00"/>
    <n v="49"/>
    <n v="115"/>
    <n v="6.1400000000000003E-2"/>
    <s v="IR1643 George Town circuits tripped during planned protection work."/>
    <s v="Fault               "/>
    <s v="Operational"/>
    <s v="Human Error During Planned Work"/>
    <s v="Testing Error"/>
    <x v="0"/>
    <s v="No"/>
    <x v="0"/>
    <m/>
    <m/>
    <x v="0"/>
    <m/>
    <m/>
    <m/>
    <m/>
    <s v="Sustained"/>
    <b v="0"/>
    <b v="0"/>
    <b v="0"/>
    <b v="0"/>
    <b v="0"/>
    <b v="0"/>
    <b v="0"/>
    <b v="0"/>
    <b v="0"/>
    <b v="0"/>
    <b v="0"/>
    <b v="0"/>
    <b v="0"/>
    <b v="0"/>
    <m/>
    <m/>
    <m/>
    <s v="GT-TV 2 out of service on PROMS at time of trip"/>
  </r>
  <r>
    <x v="42"/>
    <s v="GT 220/110 kV T2 Transformer Circuit"/>
    <s v="E0508   "/>
    <s v="Transformer"/>
    <s v="220/110"/>
    <m/>
    <m/>
    <x v="2"/>
    <x v="43"/>
    <d v="2014-07-31T13:04:00"/>
    <n v="48"/>
    <n v="0"/>
    <n v="0"/>
    <s v="IR1643 George Town circuits tripped during planned protection work."/>
    <s v="Fault               "/>
    <s v="Operational"/>
    <s v="Human Error During Planned Work"/>
    <s v="Testing Error"/>
    <x v="0"/>
    <s v="No"/>
    <x v="0"/>
    <m/>
    <m/>
    <x v="0"/>
    <m/>
    <m/>
    <m/>
    <m/>
    <s v="Sustained"/>
    <b v="0"/>
    <b v="0"/>
    <b v="0"/>
    <b v="0"/>
    <b v="0"/>
    <b v="0"/>
    <b v="0"/>
    <b v="0"/>
    <b v="0"/>
    <b v="0"/>
    <b v="0"/>
    <b v="0"/>
    <b v="0"/>
    <b v="0"/>
    <m/>
    <m/>
    <m/>
    <s v="GT-TV 2 out of service on PROMS at time of trip"/>
  </r>
  <r>
    <x v="42"/>
    <s v="GT-SW 110 kV Transmission Circuit"/>
    <s v="E0512   "/>
    <s v="Transmission"/>
    <s v="110"/>
    <m/>
    <m/>
    <x v="2"/>
    <x v="43"/>
    <d v="2014-07-31T13:05:00"/>
    <n v="49"/>
    <n v="0"/>
    <n v="0"/>
    <s v="IR1643 George Town circuits tripped during planned protection work."/>
    <s v="Fault               "/>
    <s v="Operational"/>
    <s v="Human Error During Planned Work"/>
    <s v="Testing Error"/>
    <x v="0"/>
    <s v="No"/>
    <x v="0"/>
    <m/>
    <m/>
    <x v="0"/>
    <m/>
    <m/>
    <m/>
    <m/>
    <s v="Sustained"/>
    <b v="0"/>
    <b v="0"/>
    <b v="0"/>
    <b v="0"/>
    <b v="0"/>
    <b v="0"/>
    <b v="0"/>
    <b v="0"/>
    <b v="0"/>
    <b v="0"/>
    <b v="0"/>
    <b v="0"/>
    <b v="0"/>
    <b v="0"/>
    <m/>
    <m/>
    <m/>
    <s v="GT-TV 2 out of service on PROMS at time of trip"/>
  </r>
  <r>
    <x v="43"/>
    <s v="GO 220 kV A7 Bus Coupler Circuit"/>
    <s v="E0611   "/>
    <s v="Bus Coupler"/>
    <s v="220"/>
    <d v="2014-11-13T12:34:00"/>
    <d v="2014-11-13T15:00:00"/>
    <x v="2"/>
    <x v="44"/>
    <d v="2014-11-13T15:04:00"/>
    <n v="150"/>
    <n v="0"/>
    <n v="0"/>
    <s v="IR1657 Gordon C 220 kV Bus Bar tripped due to human error during planned work."/>
    <s v="Fault               "/>
    <s v="Operational"/>
    <s v="Human Error During Planned Work"/>
    <m/>
    <x v="0"/>
    <s v="No"/>
    <x v="0"/>
    <m/>
    <m/>
    <x v="0"/>
    <m/>
    <m/>
    <m/>
    <m/>
    <s v="Sustained"/>
    <b v="0"/>
    <b v="0"/>
    <b v="0"/>
    <b v="0"/>
    <b v="0"/>
    <b v="0"/>
    <b v="0"/>
    <b v="0"/>
    <b v="0"/>
    <b v="0"/>
    <b v="0"/>
    <b v="0"/>
    <b v="0"/>
    <b v="0"/>
    <m/>
    <m/>
    <m/>
    <s v="Isolation Points:Open onlyWorkPlanned:  Investigate trip of Gordon 220kV &quot;C&quot; bus, return equipment to service."/>
  </r>
  <r>
    <x v="43"/>
    <s v="GO 220 kV C Bus"/>
    <s v="E0614   "/>
    <s v="Bus"/>
    <s v="220"/>
    <d v="2014-11-13T12:34:00"/>
    <d v="2014-11-13T15:00:00"/>
    <x v="2"/>
    <x v="44"/>
    <d v="2014-11-13T15:04:00"/>
    <n v="150"/>
    <n v="0"/>
    <n v="0"/>
    <s v="IR1657 Gordon C 220 kV Bus Bar tripped due to human error during planned work."/>
    <s v="Fault               "/>
    <s v="Operational"/>
    <s v="Human Error During Planned Work"/>
    <m/>
    <x v="0"/>
    <s v="No"/>
    <x v="0"/>
    <m/>
    <m/>
    <x v="0"/>
    <m/>
    <m/>
    <m/>
    <m/>
    <s v="Sustained"/>
    <b v="0"/>
    <b v="0"/>
    <b v="0"/>
    <b v="0"/>
    <b v="0"/>
    <b v="0"/>
    <b v="0"/>
    <b v="0"/>
    <b v="0"/>
    <b v="0"/>
    <b v="0"/>
    <b v="0"/>
    <b v="0"/>
    <b v="0"/>
    <m/>
    <m/>
    <m/>
    <s v="Isolation Points:Open onlyWorkPlanned:  Investigate trip of Gordon 220kV &quot;C&quot; bus, return equipment to service."/>
  </r>
  <r>
    <x v="43"/>
    <s v="GO 220 kV C7 Bus Coupler Circuit"/>
    <s v="E0615   "/>
    <s v="Bus Coupler"/>
    <s v="220"/>
    <d v="2014-11-13T12:34:00"/>
    <d v="2014-11-13T15:00:00"/>
    <x v="2"/>
    <x v="44"/>
    <d v="2014-11-13T15:04:00"/>
    <n v="150"/>
    <n v="0"/>
    <n v="0"/>
    <s v="IR1657 Gordon C 220 kV Bus Bar tripped due to human error during planned work."/>
    <s v="Fault               "/>
    <s v="Operational"/>
    <s v="Human Error During Planned Work"/>
    <m/>
    <x v="0"/>
    <s v="No"/>
    <x v="0"/>
    <m/>
    <m/>
    <x v="0"/>
    <m/>
    <m/>
    <m/>
    <m/>
    <s v="Sustained"/>
    <b v="0"/>
    <b v="0"/>
    <b v="0"/>
    <b v="0"/>
    <b v="0"/>
    <b v="0"/>
    <b v="0"/>
    <b v="0"/>
    <b v="0"/>
    <b v="0"/>
    <b v="0"/>
    <b v="0"/>
    <b v="0"/>
    <b v="0"/>
    <m/>
    <m/>
    <m/>
    <s v="Isolation Points:Open onlyWorkPlanned:  Investigate trip of Gordon 220kV &quot;C&quot; bus, return equipment to service."/>
  </r>
  <r>
    <x v="44"/>
    <s v="CR 110/33 kV T3 Transformer Circuit"/>
    <s v="E0067   "/>
    <s v="Transformer"/>
    <s v="110/33"/>
    <m/>
    <m/>
    <x v="2"/>
    <x v="45"/>
    <d v="2015-01-21T10:23:00"/>
    <n v="36"/>
    <n v="0"/>
    <n v="0"/>
    <s v="IR1674 CR T3 110/33 kV transformer circuit tripped on return to service after a planned outage for protection testing. The disturbance caused load loss at Norske."/>
    <s v="Fault               "/>
    <s v="Operational"/>
    <s v="Switching Transient"/>
    <m/>
    <x v="0"/>
    <s v="No"/>
    <x v="0"/>
    <m/>
    <m/>
    <x v="0"/>
    <m/>
    <m/>
    <m/>
    <m/>
    <s v="Sustained"/>
    <b v="0"/>
    <b v="0"/>
    <b v="0"/>
    <b v="0"/>
    <b v="0"/>
    <b v="0"/>
    <b v="0"/>
    <b v="0"/>
    <b v="0"/>
    <b v="0"/>
    <b v="0"/>
    <b v="0"/>
    <b v="0"/>
    <b v="0"/>
    <m/>
    <m/>
    <m/>
    <s v="marked in service due to planned outage at same time."/>
  </r>
  <r>
    <x v="45"/>
    <s v="CR-NH 2 110 kV Transmission Circuit"/>
    <s v="E0089   "/>
    <s v="Transmission"/>
    <s v="110"/>
    <m/>
    <m/>
    <x v="2"/>
    <x v="46"/>
    <d v="2015-02-23T13:35:00"/>
    <n v="1444"/>
    <n v="0"/>
    <n v="0"/>
    <s v="IR1678 CR-NH 110 kV transmission circuit tripped due to a failed cable oil presssure switch."/>
    <s v="Fault               "/>
    <s v="Equipment Failure"/>
    <s v="Mechanical Failure"/>
    <m/>
    <x v="1"/>
    <s v="No"/>
    <x v="1"/>
    <m/>
    <m/>
    <x v="0"/>
    <m/>
    <m/>
    <m/>
    <m/>
    <s v="Sustained"/>
    <b v="0"/>
    <b v="0"/>
    <b v="0"/>
    <b v="0"/>
    <b v="0"/>
    <b v="0"/>
    <b v="0"/>
    <b v="0"/>
    <b v="0"/>
    <b v="0"/>
    <b v="0"/>
    <b v="0"/>
    <b v="0"/>
    <b v="0"/>
    <m/>
    <m/>
    <m/>
    <m/>
  </r>
  <r>
    <x v="46"/>
    <s v="SO 110/22 kV T1 Transformer Circuit"/>
    <s v="E0192   "/>
    <s v="Transformer"/>
    <s v="110/22"/>
    <m/>
    <m/>
    <x v="2"/>
    <x v="47"/>
    <d v="2015-03-12T10:35:00"/>
    <n v="46"/>
    <n v="0"/>
    <n v="0"/>
    <s v="IR1684 Sorell T1 transformer circuit tripped twice due to incorrect protection settings."/>
    <s v="Fault               "/>
    <s v="Operational"/>
    <s v="Protection Design / Calculations Incorrect"/>
    <m/>
    <x v="1"/>
    <s v="No"/>
    <x v="1"/>
    <m/>
    <m/>
    <x v="0"/>
    <m/>
    <m/>
    <m/>
    <m/>
    <s v="Sustained"/>
    <b v="0"/>
    <b v="0"/>
    <b v="0"/>
    <b v="0"/>
    <b v="0"/>
    <b v="0"/>
    <b v="0"/>
    <b v="0"/>
    <b v="0"/>
    <b v="0"/>
    <b v="0"/>
    <b v="0"/>
    <b v="0"/>
    <b v="0"/>
    <m/>
    <m/>
    <m/>
    <m/>
  </r>
  <r>
    <x v="46"/>
    <s v="SO 110/22 kV T1 Transformer Circuit"/>
    <s v="E0192   "/>
    <s v="Transformer"/>
    <s v="110/22"/>
    <m/>
    <m/>
    <x v="2"/>
    <x v="48"/>
    <d v="2015-03-13T14:45:00"/>
    <n v="153"/>
    <n v="0"/>
    <n v="0"/>
    <s v="IR1684 Sorell T1 transformer circuit tripped twice due to incorrect protection settings."/>
    <s v="Fault               "/>
    <s v="Operational"/>
    <s v="Protection Design / Calculations Incorrect"/>
    <m/>
    <x v="1"/>
    <s v="No"/>
    <x v="1"/>
    <m/>
    <m/>
    <x v="0"/>
    <m/>
    <m/>
    <m/>
    <m/>
    <s v="Sustained"/>
    <b v="0"/>
    <b v="0"/>
    <b v="0"/>
    <b v="0"/>
    <b v="0"/>
    <b v="0"/>
    <b v="0"/>
    <b v="0"/>
    <b v="0"/>
    <b v="0"/>
    <b v="0"/>
    <b v="0"/>
    <b v="0"/>
    <b v="0"/>
    <m/>
    <m/>
    <m/>
    <m/>
  </r>
  <r>
    <x v="47"/>
    <s v="MB 110 kV Bus"/>
    <s v="E0153   "/>
    <s v="Bus"/>
    <s v="110"/>
    <m/>
    <m/>
    <x v="2"/>
    <x v="49"/>
    <d v="2015-04-26T08:36:00"/>
    <n v="6"/>
    <n v="17"/>
    <n v="9.1000000000000004E-3"/>
    <s v="IR1688 Meadowbank busbar tripped due to incorrect protection isolation during testing."/>
    <s v="Fault               "/>
    <s v="Third Party"/>
    <s v="Generator"/>
    <m/>
    <x v="0"/>
    <s v="No"/>
    <x v="0"/>
    <m/>
    <m/>
    <x v="0"/>
    <m/>
    <m/>
    <m/>
    <m/>
    <s v="Sustained"/>
    <b v="0"/>
    <b v="0"/>
    <b v="0"/>
    <b v="0"/>
    <b v="0"/>
    <b v="0"/>
    <b v="0"/>
    <b v="0"/>
    <b v="0"/>
    <b v="0"/>
    <b v="0"/>
    <b v="0"/>
    <b v="0"/>
    <b v="0"/>
    <m/>
    <m/>
    <m/>
    <m/>
  </r>
  <r>
    <x v="47"/>
    <s v="MB 110/22 kV T4 Transformer Circuit"/>
    <s v="E0154   "/>
    <s v="Transformer"/>
    <s v="110/22"/>
    <m/>
    <m/>
    <x v="2"/>
    <x v="49"/>
    <d v="2015-04-26T08:36:00"/>
    <n v="6"/>
    <n v="0"/>
    <n v="0"/>
    <s v="IR1688 Meadowbank busbar tripped due to incorrect protection isolation during testing."/>
    <s v="Fault               "/>
    <s v="Third Party"/>
    <s v="Generator"/>
    <m/>
    <x v="0"/>
    <s v="No"/>
    <x v="0"/>
    <m/>
    <m/>
    <x v="0"/>
    <m/>
    <m/>
    <m/>
    <m/>
    <s v="Sustained"/>
    <b v="0"/>
    <b v="0"/>
    <b v="0"/>
    <b v="0"/>
    <b v="0"/>
    <b v="0"/>
    <b v="0"/>
    <b v="0"/>
    <b v="0"/>
    <b v="0"/>
    <b v="0"/>
    <b v="0"/>
    <b v="0"/>
    <b v="0"/>
    <m/>
    <m/>
    <m/>
    <m/>
  </r>
  <r>
    <x v="47"/>
    <s v="MB 22 kV A Bus"/>
    <s v="E0155   "/>
    <s v="Bus"/>
    <s v="22"/>
    <m/>
    <m/>
    <x v="2"/>
    <x v="49"/>
    <d v="2015-04-26T08:36:00"/>
    <n v="6"/>
    <n v="0"/>
    <n v="0"/>
    <s v="IR1688 Meadowbank busbar tripped due to incorrect protection isolation during testing."/>
    <s v="Fault               "/>
    <s v="Third Party"/>
    <s v="Generator"/>
    <m/>
    <x v="0"/>
    <s v="No"/>
    <x v="0"/>
    <m/>
    <m/>
    <x v="0"/>
    <m/>
    <m/>
    <m/>
    <m/>
    <s v="Sustained"/>
    <b v="0"/>
    <b v="0"/>
    <b v="0"/>
    <b v="0"/>
    <b v="0"/>
    <b v="0"/>
    <b v="0"/>
    <b v="0"/>
    <b v="0"/>
    <b v="0"/>
    <b v="0"/>
    <b v="0"/>
    <b v="0"/>
    <b v="0"/>
    <m/>
    <m/>
    <m/>
    <m/>
  </r>
  <r>
    <x v="47"/>
    <s v="TU-MB 110 kV Transmission Circuit"/>
    <s v="E1913   "/>
    <s v="Transmission"/>
    <s v="110"/>
    <m/>
    <m/>
    <x v="2"/>
    <x v="49"/>
    <d v="2015-04-26T08:36:00"/>
    <n v="6"/>
    <n v="0"/>
    <n v="0"/>
    <s v="IR1688 Meadowbank busbar tripped due to incorrect protection isolation during testing."/>
    <s v="Fault               "/>
    <s v="Third Party"/>
    <s v="Generator"/>
    <m/>
    <x v="0"/>
    <s v="No"/>
    <x v="0"/>
    <m/>
    <m/>
    <x v="0"/>
    <m/>
    <m/>
    <m/>
    <m/>
    <s v="Sustained"/>
    <b v="0"/>
    <b v="0"/>
    <b v="0"/>
    <b v="0"/>
    <b v="0"/>
    <b v="0"/>
    <b v="0"/>
    <b v="0"/>
    <b v="0"/>
    <b v="0"/>
    <b v="0"/>
    <b v="0"/>
    <b v="0"/>
    <b v="0"/>
    <m/>
    <m/>
    <m/>
    <m/>
  </r>
  <r>
    <x v="48"/>
    <s v="GT-CO 4 220 kV Transmission Circuit"/>
    <s v="E0510   "/>
    <s v="Transmission"/>
    <s v="220"/>
    <m/>
    <m/>
    <x v="2"/>
    <x v="50"/>
    <d v="2015-05-29T16:16:00"/>
    <n v="6"/>
    <n v="656"/>
    <n v="0.35010000000000002"/>
    <s v="IR1697 GT-CO 4 220 kV transmission circuit tripped due to switching error during planned work."/>
    <s v="Fault               "/>
    <s v="Operational"/>
    <s v="Human Error During Planned Work"/>
    <s v="Switching Error (Control Room)"/>
    <x v="0"/>
    <s v="No"/>
    <x v="0"/>
    <m/>
    <m/>
    <x v="0"/>
    <m/>
    <m/>
    <m/>
    <m/>
    <s v="Sustained"/>
    <b v="0"/>
    <b v="0"/>
    <b v="0"/>
    <b v="0"/>
    <b v="0"/>
    <b v="0"/>
    <b v="0"/>
    <b v="0"/>
    <b v="0"/>
    <b v="0"/>
    <b v="0"/>
    <b v="0"/>
    <b v="0"/>
    <b v="0"/>
    <m/>
    <m/>
    <m/>
    <m/>
  </r>
  <r>
    <x v="49"/>
    <s v="TR 110 kV D Bus"/>
    <s v="E0678   "/>
    <s v="Bus"/>
    <s v="110"/>
    <m/>
    <m/>
    <x v="3"/>
    <x v="51"/>
    <d v="2015-07-03T08:03:00"/>
    <n v="2"/>
    <n v="34"/>
    <n v="1.8100000000000002E-2"/>
    <s v="IR2078 Trevallyn 22 kV D Bus was being fed by a Mowbray super feeder when the feeder tripped on directional over current causing loss of supply."/>
    <s v="Fault               "/>
    <s v="Operational"/>
    <s v="Human Error During Planned Work"/>
    <m/>
    <x v="1"/>
    <s v="No"/>
    <x v="1"/>
    <m/>
    <m/>
    <x v="0"/>
    <m/>
    <m/>
    <m/>
    <m/>
    <s v="Sustained"/>
    <b v="0"/>
    <b v="0"/>
    <b v="0"/>
    <b v="0"/>
    <b v="0"/>
    <b v="0"/>
    <b v="0"/>
    <b v="0"/>
    <b v="0"/>
    <b v="0"/>
    <b v="0"/>
    <b v="0"/>
    <b v="0"/>
    <b v="0"/>
    <m/>
    <m/>
    <m/>
    <m/>
  </r>
  <r>
    <x v="50"/>
    <s v="BU 110 kV B Bus"/>
    <s v="E0376   "/>
    <s v="Bus"/>
    <s v="110"/>
    <m/>
    <m/>
    <x v="3"/>
    <x v="52"/>
    <d v="2015-09-08T13:57:00"/>
    <n v="29"/>
    <n v="0"/>
    <n v="0"/>
    <s v="IR 1706  Bus Zone fault activated during a planned protection testing work at Burnie Substation."/>
    <s v="Fault               "/>
    <s v="Operational"/>
    <s v="Human Error During Planned Work"/>
    <s v="Testing Error"/>
    <x v="0"/>
    <s v="No"/>
    <x v="0"/>
    <s v="ITOMS - Circuit Breaker"/>
    <s v="110KV"/>
    <x v="0"/>
    <m/>
    <m/>
    <m/>
    <m/>
    <s v="Sustained"/>
    <b v="0"/>
    <b v="0"/>
    <b v="0"/>
    <b v="0"/>
    <b v="0"/>
    <b v="0"/>
    <b v="0"/>
    <b v="0"/>
    <b v="0"/>
    <b v="0"/>
    <b v="0"/>
    <b v="0"/>
    <b v="0"/>
    <b v="0"/>
    <m/>
    <m/>
    <m/>
    <m/>
  </r>
  <r>
    <x v="50"/>
    <s v="BU 110 kV D1 Circuit Breaker"/>
    <s v="E1463   "/>
    <s v="Circuit Breaker"/>
    <s v="110"/>
    <m/>
    <m/>
    <x v="3"/>
    <x v="52"/>
    <d v="2015-09-08T13:47:00"/>
    <n v="19"/>
    <n v="0"/>
    <n v="0"/>
    <s v="IR 1706  Bus Zone fault activated during a planned protection testing work at Burnie Substation."/>
    <s v="Fault               "/>
    <s v="Operational"/>
    <s v="Human Error During Planned Work"/>
    <s v="Testing Error"/>
    <x v="0"/>
    <s v="No"/>
    <x v="0"/>
    <s v="ITOMS - Circuit Breaker"/>
    <s v="110KV"/>
    <x v="0"/>
    <m/>
    <m/>
    <m/>
    <m/>
    <s v="Sustained"/>
    <b v="0"/>
    <b v="0"/>
    <b v="0"/>
    <b v="0"/>
    <b v="0"/>
    <b v="0"/>
    <b v="0"/>
    <b v="0"/>
    <b v="0"/>
    <b v="0"/>
    <b v="0"/>
    <b v="0"/>
    <b v="0"/>
    <b v="0"/>
    <m/>
    <m/>
    <m/>
    <m/>
  </r>
  <r>
    <x v="50"/>
    <s v="BU 110 kV E1 Circuit Breaker"/>
    <s v="E1464   "/>
    <s v="Circuit Breaker"/>
    <s v="110"/>
    <m/>
    <m/>
    <x v="3"/>
    <x v="52"/>
    <d v="2015-09-08T13:47:00"/>
    <n v="19"/>
    <n v="0"/>
    <n v="0"/>
    <s v="IR 1706  Bus Zone fault activated during a planned protection testing work at Burnie Substation."/>
    <s v="Fault               "/>
    <s v="Operational"/>
    <s v="Human Error During Planned Work"/>
    <s v="Testing Error"/>
    <x v="0"/>
    <s v="No"/>
    <x v="0"/>
    <s v="ITOMS - Circuit Breaker"/>
    <s v="110KV"/>
    <x v="0"/>
    <m/>
    <m/>
    <m/>
    <m/>
    <s v="Sustained"/>
    <b v="0"/>
    <b v="0"/>
    <b v="0"/>
    <b v="0"/>
    <b v="0"/>
    <b v="0"/>
    <b v="0"/>
    <b v="0"/>
    <b v="0"/>
    <b v="0"/>
    <b v="0"/>
    <b v="0"/>
    <b v="0"/>
    <b v="0"/>
    <m/>
    <m/>
    <m/>
    <m/>
  </r>
  <r>
    <x v="51"/>
    <s v="EL 110/11 kV T2 Transformer Circuit"/>
    <s v="E1653   "/>
    <s v="Transformer"/>
    <s v="110/11"/>
    <m/>
    <m/>
    <x v="3"/>
    <x v="53"/>
    <d v="2015-09-24T12:45:00"/>
    <n v="51"/>
    <n v="3"/>
    <n v="1.6000000000000001E-3"/>
    <s v="IIR 1711 Electrona T2 was tripped while removing a bird nest from conservator tank "/>
    <s v="Fault               "/>
    <s v="Operational"/>
    <s v="Human Error During Planned Work"/>
    <s v="Maintenance Error"/>
    <x v="0"/>
    <s v="No"/>
    <x v="0"/>
    <s v="ITOMS – Protection"/>
    <s v="110KV"/>
    <x v="0"/>
    <m/>
    <m/>
    <m/>
    <s v="Fine"/>
    <s v="Sustained"/>
    <b v="0"/>
    <b v="0"/>
    <b v="0"/>
    <b v="0"/>
    <b v="0"/>
    <b v="0"/>
    <b v="0"/>
    <b v="0"/>
    <b v="0"/>
    <b v="0"/>
    <b v="0"/>
    <b v="0"/>
    <b v="0"/>
    <b v="0"/>
    <m/>
    <m/>
    <m/>
    <m/>
  </r>
  <r>
    <x v="52"/>
    <s v="CS 11 kV C Bus"/>
    <s v="E0101   "/>
    <s v="Bus"/>
    <s v="11"/>
    <m/>
    <m/>
    <x v="3"/>
    <x v="54"/>
    <d v="2015-11-13T13:52:00"/>
    <n v="3"/>
    <n v="7"/>
    <n v="3.7000000000000002E-3"/>
    <s v="IR2093 Chapel Street 11kV C Bus tripped during planned testing work, with loss of supply to DNSP."/>
    <s v="Fault               "/>
    <s v="Operational"/>
    <s v="Human Error During Planned Work"/>
    <s v="Testing Error"/>
    <x v="0"/>
    <s v="No"/>
    <x v="0"/>
    <m/>
    <m/>
    <x v="0"/>
    <m/>
    <m/>
    <m/>
    <m/>
    <s v="Sustained"/>
    <b v="0"/>
    <b v="0"/>
    <b v="0"/>
    <b v="0"/>
    <b v="0"/>
    <b v="0"/>
    <b v="0"/>
    <b v="0"/>
    <b v="0"/>
    <b v="0"/>
    <b v="0"/>
    <b v="0"/>
    <b v="0"/>
    <b v="0"/>
    <m/>
    <m/>
    <m/>
    <m/>
  </r>
  <r>
    <x v="53"/>
    <s v="TR 110 kV C Bus"/>
    <s v="E0677   "/>
    <s v="Bus"/>
    <s v="110"/>
    <m/>
    <m/>
    <x v="3"/>
    <x v="55"/>
    <d v="2015-12-31T18:47:00"/>
    <n v="27"/>
    <n v="0"/>
    <n v="0"/>
    <s v="IR2097 Trevallyn 110/22 kV T1 and 110 kV C Bus tripped due to a faulty relay."/>
    <s v="Fault               "/>
    <s v="Equipment Failure"/>
    <s v="Ancillary Equipment Failure"/>
    <m/>
    <x v="1"/>
    <s v="No"/>
    <x v="1"/>
    <m/>
    <m/>
    <x v="0"/>
    <s v="ZZ-PCRL-172580"/>
    <s v="Current Differential Relay"/>
    <m/>
    <m/>
    <s v="Sustained"/>
    <b v="0"/>
    <b v="0"/>
    <b v="0"/>
    <b v="0"/>
    <b v="0"/>
    <b v="0"/>
    <b v="0"/>
    <b v="0"/>
    <b v="0"/>
    <b v="0"/>
    <b v="0"/>
    <b v="0"/>
    <b v="0"/>
    <b v="0"/>
    <m/>
    <m/>
    <m/>
    <m/>
  </r>
  <r>
    <x v="53"/>
    <s v="TR 110/22 kV T3 Transformer Circuit"/>
    <s v="E0689   "/>
    <s v="Transformer"/>
    <s v="110/22"/>
    <m/>
    <m/>
    <x v="3"/>
    <x v="55"/>
    <d v="2016-01-04T17:48:00"/>
    <n v="5728"/>
    <n v="0"/>
    <n v="0"/>
    <s v="IR2097 Trevallyn 110/22 kV T1 and 110 kV C Bus tripped due to a faulty relay."/>
    <s v="Fault               "/>
    <s v="Equipment Failure"/>
    <s v="Ancillary Equipment Failure"/>
    <m/>
    <x v="1"/>
    <s v="No"/>
    <x v="1"/>
    <m/>
    <m/>
    <x v="0"/>
    <s v="ZZ-PCRL-172580"/>
    <s v="Current Differential Relay"/>
    <m/>
    <m/>
    <s v="Sustained"/>
    <b v="0"/>
    <b v="0"/>
    <b v="0"/>
    <b v="0"/>
    <b v="0"/>
    <b v="0"/>
    <b v="0"/>
    <b v="0"/>
    <b v="0"/>
    <b v="0"/>
    <b v="0"/>
    <b v="0"/>
    <b v="0"/>
    <b v="0"/>
    <m/>
    <m/>
    <m/>
    <m/>
  </r>
  <r>
    <x v="53"/>
    <s v="TR 110 kV C Bus"/>
    <s v="E0677   "/>
    <s v="Bus"/>
    <s v="110"/>
    <m/>
    <m/>
    <x v="3"/>
    <x v="56"/>
    <d v="2016-01-01T00:05:00"/>
    <n v="6"/>
    <n v="0"/>
    <n v="0"/>
    <s v="IR2097 Trevallyn 110/22 kV T1 and 110 kV C Bus tripped due to a faulty relay."/>
    <s v="Fault               "/>
    <s v="Equipment Failure"/>
    <s v="Ancillary Equipment Failure"/>
    <m/>
    <x v="1"/>
    <s v="No"/>
    <x v="1"/>
    <m/>
    <m/>
    <x v="0"/>
    <s v="ZZ-PCRL-172580"/>
    <s v="Current Differential Relay"/>
    <m/>
    <m/>
    <s v="Sustained"/>
    <b v="0"/>
    <b v="0"/>
    <b v="0"/>
    <b v="0"/>
    <b v="0"/>
    <b v="0"/>
    <b v="0"/>
    <b v="0"/>
    <b v="0"/>
    <b v="0"/>
    <b v="0"/>
    <b v="0"/>
    <b v="0"/>
    <b v="0"/>
    <m/>
    <m/>
    <m/>
    <m/>
  </r>
  <r>
    <x v="53"/>
    <s v="TR 110 kV C Bus"/>
    <s v="E0677   "/>
    <s v="Bus"/>
    <s v="110"/>
    <m/>
    <m/>
    <x v="3"/>
    <x v="57"/>
    <d v="2016-01-01T02:13:00"/>
    <n v="103"/>
    <n v="0"/>
    <n v="0"/>
    <s v="IR2097 Trevallyn 110/22 kV T1 and 110 kV C Bus tripped due to a faulty relay."/>
    <s v="Fault               "/>
    <s v="Equipment Failure"/>
    <s v="Ancillary Equipment Failure"/>
    <m/>
    <x v="1"/>
    <s v="No"/>
    <x v="1"/>
    <m/>
    <m/>
    <x v="0"/>
    <s v="ZZ-PCRL-172580"/>
    <s v="Current Differential Relay"/>
    <m/>
    <m/>
    <s v="Sustained"/>
    <b v="0"/>
    <b v="0"/>
    <b v="0"/>
    <b v="0"/>
    <b v="0"/>
    <b v="0"/>
    <b v="0"/>
    <b v="0"/>
    <b v="0"/>
    <b v="0"/>
    <b v="0"/>
    <b v="0"/>
    <b v="0"/>
    <b v="0"/>
    <m/>
    <m/>
    <m/>
    <m/>
  </r>
  <r>
    <x v="54"/>
    <s v="LI-CL-RE-CS 1 220 kV Transmission Circuit"/>
    <s v="E1958   "/>
    <s v="Transmission"/>
    <s v="220"/>
    <m/>
    <m/>
    <x v="3"/>
    <x v="58"/>
    <d v="2016-01-08T19:04:00"/>
    <n v="3"/>
    <n v="0"/>
    <n v="0"/>
    <s v="IR2101 LI-CL-RE-CS 220 kV transmission circuit tripped due to a faulty relay."/>
    <s v="Fault               "/>
    <s v="Equipment Failure"/>
    <s v="Protection &amp; Control Device"/>
    <m/>
    <x v="1"/>
    <s v="No"/>
    <x v="1"/>
    <m/>
    <m/>
    <x v="0"/>
    <s v="CS-T121B"/>
    <s v="Distance Protection Relay"/>
    <m/>
    <m/>
    <s v="Sustained"/>
    <b v="0"/>
    <b v="0"/>
    <b v="0"/>
    <b v="0"/>
    <b v="0"/>
    <b v="0"/>
    <b v="0"/>
    <b v="0"/>
    <b v="0"/>
    <b v="0"/>
    <b v="0"/>
    <b v="0"/>
    <b v="0"/>
    <b v="0"/>
    <m/>
    <m/>
    <m/>
    <m/>
  </r>
  <r>
    <x v="55"/>
    <s v="SH-WV 110 kV Transmission Circuit"/>
    <s v="E0554   "/>
    <s v="Transmission"/>
    <s v="110"/>
    <m/>
    <m/>
    <x v="3"/>
    <x v="59"/>
    <d v="2016-02-18T12:51:00"/>
    <n v="57"/>
    <n v="0"/>
    <n v="0"/>
    <s v="IR2118 SH-WV 110 kV transmission circuit tripped during testing."/>
    <s v="Fault               "/>
    <s v="Operational"/>
    <s v="Human Error During Planned Work"/>
    <s v="Unknown"/>
    <x v="0"/>
    <s v="No"/>
    <x v="0"/>
    <m/>
    <m/>
    <x v="0"/>
    <m/>
    <m/>
    <m/>
    <m/>
    <s v="Sustained"/>
    <b v="0"/>
    <b v="0"/>
    <b v="0"/>
    <b v="0"/>
    <b v="0"/>
    <b v="0"/>
    <b v="0"/>
    <b v="0"/>
    <b v="0"/>
    <b v="0"/>
    <b v="0"/>
    <b v="0"/>
    <b v="0"/>
    <b v="0"/>
    <m/>
    <m/>
    <m/>
    <m/>
  </r>
  <r>
    <x v="56"/>
    <s v="DB 110/22 kV T1 Transformer Circuit"/>
    <s v="E0407   "/>
    <s v="Transformer"/>
    <s v="110/22"/>
    <m/>
    <m/>
    <x v="3"/>
    <x v="60"/>
    <d v="2016-04-25T16:57:00"/>
    <n v="6"/>
    <n v="1"/>
    <n v="5.0000000000000001E-4"/>
    <s v="IR2125 Derwent Bridge 110/22 kV T1 transformer circuit tripped due to incorrect protection settings."/>
    <s v="Fault               "/>
    <s v="Operational"/>
    <s v="Protection Design / Calculations Incorrect"/>
    <m/>
    <x v="1"/>
    <s v="No"/>
    <x v="1"/>
    <m/>
    <m/>
    <x v="0"/>
    <m/>
    <m/>
    <m/>
    <m/>
    <s v="Sustained"/>
    <b v="0"/>
    <b v="0"/>
    <b v="0"/>
    <b v="0"/>
    <b v="0"/>
    <b v="0"/>
    <b v="0"/>
    <b v="0"/>
    <b v="0"/>
    <b v="0"/>
    <b v="0"/>
    <b v="0"/>
    <b v="0"/>
    <b v="0"/>
    <m/>
    <m/>
    <m/>
    <m/>
  </r>
  <r>
    <x v="57"/>
    <s v="SR 110/22 kV T2 Transformer Circuit"/>
    <s v="E0877   "/>
    <s v="Transformer"/>
    <s v="110/22"/>
    <m/>
    <m/>
    <x v="3"/>
    <x v="61"/>
    <d v="2016-05-01T09:58:00"/>
    <n v="14"/>
    <n v="0"/>
    <n v="0"/>
    <s v="IR2132 Savage River 110/22 kV T2 transgfromer circuit tripped with no loss of supply due to due to incorrect isolation."/>
    <s v="Fault               "/>
    <s v="Operational"/>
    <s v="Human Error During Planned Work"/>
    <s v="Testing Error"/>
    <x v="0"/>
    <s v="No"/>
    <x v="0"/>
    <m/>
    <m/>
    <x v="0"/>
    <m/>
    <m/>
    <m/>
    <m/>
    <s v="Sustained"/>
    <b v="0"/>
    <b v="0"/>
    <b v="0"/>
    <b v="0"/>
    <b v="0"/>
    <b v="0"/>
    <b v="0"/>
    <b v="0"/>
    <b v="0"/>
    <b v="0"/>
    <b v="0"/>
    <b v="0"/>
    <b v="0"/>
    <b v="0"/>
    <m/>
    <m/>
    <m/>
    <m/>
  </r>
  <r>
    <x v="58"/>
    <s v="TE 110 kV Bus SPS"/>
    <s v="E1702   "/>
    <s v="Bus"/>
    <s v="110"/>
    <m/>
    <m/>
    <x v="3"/>
    <x v="62"/>
    <d v="2016-05-17T10:21:00"/>
    <n v="8"/>
    <n v="146"/>
    <n v="7.7899999999999997E-2"/>
    <s v="IR2135 TEMCO SPS Load Block 1 tripped due to incorrect secondary isolation during planned work."/>
    <s v="Fault               "/>
    <s v="Operational"/>
    <s v="Human Error During Planned Work"/>
    <m/>
    <x v="0"/>
    <s v="No"/>
    <x v="0"/>
    <m/>
    <m/>
    <x v="2"/>
    <m/>
    <m/>
    <m/>
    <m/>
    <s v="Sustained"/>
    <b v="0"/>
    <b v="0"/>
    <b v="0"/>
    <b v="0"/>
    <b v="0"/>
    <b v="0"/>
    <b v="0"/>
    <b v="0"/>
    <b v="0"/>
    <b v="0"/>
    <b v="0"/>
    <b v="0"/>
    <b v="0"/>
    <b v="0"/>
    <m/>
    <m/>
    <m/>
    <s v="Load shedding occurred due to incorrect inhibit signal configuration within TEMCO RTU."/>
  </r>
  <r>
    <x v="59"/>
    <s v="MT 33 kV A Bus"/>
    <s v="E1782   "/>
    <s v="Bus"/>
    <s v="33"/>
    <m/>
    <m/>
    <x v="4"/>
    <x v="63"/>
    <d v="2016-09-29T11:47:00"/>
    <n v="3"/>
    <n v="30"/>
    <n v="1.6E-2"/>
    <s v="IR2151 Mornington 33 kV Bus tripped during planned work for protection testing."/>
    <s v="Fault               "/>
    <s v="Operational"/>
    <s v="Human Error During Planned Work"/>
    <s v="Testing Error"/>
    <x v="0"/>
    <s v="No"/>
    <x v="0"/>
    <m/>
    <m/>
    <x v="0"/>
    <m/>
    <m/>
    <m/>
    <m/>
    <s v="Sustained"/>
    <b v="0"/>
    <b v="0"/>
    <b v="0"/>
    <b v="0"/>
    <b v="0"/>
    <b v="0"/>
    <b v="0"/>
    <b v="0"/>
    <b v="0"/>
    <b v="0"/>
    <b v="0"/>
    <b v="0"/>
    <b v="0"/>
    <b v="0"/>
    <m/>
    <m/>
    <m/>
    <m/>
  </r>
  <r>
    <x v="60"/>
    <s v="KI 110/11 kV T2 Transformer Circuit"/>
    <s v="E0374   "/>
    <s v="Transformer"/>
    <s v="110/11"/>
    <m/>
    <m/>
    <x v="4"/>
    <x v="64"/>
    <d v="2016-12-16T13:11:00"/>
    <n v="23"/>
    <n v="0"/>
    <n v="0"/>
    <s v="IR2161 Kingston T2 110/11 kV transformer tripped during protection test. "/>
    <s v="Fault               "/>
    <s v="Operational"/>
    <s v="Human Error During Planned Work"/>
    <s v="Testing Error"/>
    <x v="0"/>
    <s v="No"/>
    <x v="0"/>
    <m/>
    <s v="110KV"/>
    <x v="0"/>
    <s v="KI-B452"/>
    <s v="Circuit breaker"/>
    <m/>
    <m/>
    <s v="Sustained"/>
    <b v="0"/>
    <b v="0"/>
    <b v="0"/>
    <b v="0"/>
    <b v="0"/>
    <b v="0"/>
    <b v="0"/>
    <b v="0"/>
    <b v="0"/>
    <b v="0"/>
    <b v="0"/>
    <b v="0"/>
    <b v="0"/>
    <b v="0"/>
    <m/>
    <m/>
    <m/>
    <m/>
  </r>
  <r>
    <x v="61"/>
    <s v="SH-GT 1 220 kV Transmission Circuit"/>
    <s v="E0515   "/>
    <s v="Transmission"/>
    <s v="220"/>
    <m/>
    <m/>
    <x v="4"/>
    <x v="65"/>
    <d v="2016-12-20T10:50:00"/>
    <n v="78"/>
    <n v="0"/>
    <n v="0"/>
    <s v="IR2162- SH-GT No 1 and 2 220 kV transmisison circuits tripped. The outage occured due to communication testing error. See R624705 for details."/>
    <s v="Fault               "/>
    <s v="Operational"/>
    <s v="Human Error During Planned Work"/>
    <s v="Testing Error"/>
    <x v="0"/>
    <s v="No"/>
    <x v="0"/>
    <s v="ITOMS - Overhead Lines"/>
    <s v="220kV"/>
    <x v="0"/>
    <m/>
    <m/>
    <m/>
    <s v="Fine"/>
    <s v="Sustained"/>
    <b v="0"/>
    <b v="0"/>
    <b v="0"/>
    <b v="0"/>
    <b v="0"/>
    <b v="0"/>
    <b v="0"/>
    <b v="0"/>
    <b v="1"/>
    <b v="1"/>
    <b v="0"/>
    <b v="0"/>
    <b v="0"/>
    <b v="0"/>
    <m/>
    <m/>
    <m/>
    <m/>
  </r>
  <r>
    <x v="61"/>
    <s v="SH-GT 2 220 kV Transmission Circuit"/>
    <s v="E0516   "/>
    <s v="Transmission"/>
    <s v="220"/>
    <m/>
    <m/>
    <x v="4"/>
    <x v="65"/>
    <d v="2016-12-20T10:50:00"/>
    <n v="78"/>
    <n v="0"/>
    <n v="0"/>
    <s v="IR2162- SH-GT No 1 and 2 220 kV transmisison circuits tripped. The outage occured due to communication testing error. See R624705 for details."/>
    <s v="Fault               "/>
    <s v="Operational"/>
    <s v="Human Error During Planned Work"/>
    <s v="Testing Error"/>
    <x v="0"/>
    <s v="No"/>
    <x v="0"/>
    <s v="ITOMS - Overhead Lines"/>
    <s v="220kV"/>
    <x v="0"/>
    <m/>
    <m/>
    <m/>
    <s v="Fine"/>
    <s v="Sustained"/>
    <b v="0"/>
    <b v="0"/>
    <b v="0"/>
    <b v="0"/>
    <b v="0"/>
    <b v="0"/>
    <b v="0"/>
    <b v="0"/>
    <b v="1"/>
    <b v="1"/>
    <b v="0"/>
    <b v="0"/>
    <b v="0"/>
    <b v="0"/>
    <m/>
    <m/>
    <m/>
    <m/>
  </r>
  <r>
    <x v="62"/>
    <s v="QU 110/22 kV T1 Transformer Circuit"/>
    <s v="E0785   "/>
    <s v="Transformer"/>
    <s v="110/22"/>
    <m/>
    <m/>
    <x v="4"/>
    <x v="66"/>
    <d v="2017-03-09T08:48:00"/>
    <n v="135"/>
    <n v="6"/>
    <n v="3.2000000000000002E-3"/>
    <s v="IR2172 Que T1 110/22 kV transformer tripped due to protection relay mal-operation."/>
    <s v="Fault               "/>
    <s v="Equipment Failure"/>
    <s v="Protection &amp; Control Device"/>
    <m/>
    <x v="1"/>
    <s v="No"/>
    <x v="1"/>
    <s v="ITOMS – Transformer"/>
    <m/>
    <x v="0"/>
    <s v="QU-T1"/>
    <s v="Power transformer"/>
    <m/>
    <m/>
    <s v="Sustained"/>
    <b v="0"/>
    <b v="0"/>
    <b v="0"/>
    <b v="0"/>
    <b v="0"/>
    <b v="0"/>
    <b v="0"/>
    <b v="0"/>
    <b v="0"/>
    <b v="0"/>
    <b v="0"/>
    <b v="0"/>
    <b v="0"/>
    <b v="0"/>
    <m/>
    <m/>
    <m/>
    <m/>
  </r>
  <r>
    <x v="63"/>
    <s v="BY 6.6 kV D3 Feeder Circuit"/>
    <s v="E0322   "/>
    <s v="Feeder"/>
    <s v="6.6"/>
    <m/>
    <m/>
    <x v="4"/>
    <x v="67"/>
    <d v="2017-04-03T06:58:00"/>
    <n v="12"/>
    <n v="171"/>
    <n v="9.1200000000000003E-2"/>
    <s v="IR2179 Boyer D352 circuit breaker tripped due to operational error causing loss of supply."/>
    <s v="Fault               "/>
    <s v="Operational"/>
    <s v="Human Error During Planned Work"/>
    <m/>
    <x v="0"/>
    <s v="No"/>
    <x v="0"/>
    <m/>
    <m/>
    <x v="0"/>
    <m/>
    <m/>
    <m/>
    <m/>
    <s v="Sustained"/>
    <b v="0"/>
    <b v="0"/>
    <b v="0"/>
    <b v="0"/>
    <b v="0"/>
    <b v="0"/>
    <b v="0"/>
    <b v="0"/>
    <b v="0"/>
    <b v="0"/>
    <b v="0"/>
    <b v="0"/>
    <b v="0"/>
    <b v="0"/>
    <m/>
    <m/>
    <m/>
    <m/>
  </r>
  <r>
    <x v="64"/>
    <s v="RI 110 kV C3 Capacitor Circuit"/>
    <s v="E1755   "/>
    <s v="Capacitor"/>
    <s v="110"/>
    <m/>
    <m/>
    <x v="4"/>
    <x v="68"/>
    <d v="2017-04-06T18:34:00"/>
    <n v="43"/>
    <n v="0"/>
    <n v="0"/>
    <s v="IR2180 Risdon 110 kV C3 capacitor tripped due to failure of protection system."/>
    <s v="Fault               "/>
    <s v="Equipment Failure"/>
    <s v="Protection &amp; Control Device"/>
    <m/>
    <x v="1"/>
    <s v="No"/>
    <x v="1"/>
    <m/>
    <m/>
    <x v="0"/>
    <m/>
    <m/>
    <m/>
    <m/>
    <s v="Sustained"/>
    <b v="0"/>
    <b v="0"/>
    <b v="0"/>
    <b v="0"/>
    <b v="0"/>
    <b v="0"/>
    <b v="0"/>
    <b v="0"/>
    <b v="0"/>
    <b v="0"/>
    <b v="0"/>
    <b v="0"/>
    <b v="0"/>
    <b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C11" firstHeaderRow="1" firstDataRow="2" firstDataCol="1" rowPageCount="1" colPageCount="1"/>
  <pivotFields count="22">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6">
        <item x="1"/>
        <item x="2"/>
        <item x="3"/>
        <item x="4"/>
        <item x="5"/>
        <item x="0"/>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0">
        <item x="1"/>
        <item x="2"/>
        <item x="8"/>
        <item x="4"/>
        <item x="6"/>
        <item x="0"/>
        <item x="3"/>
        <item x="5"/>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1">
    <field x="3"/>
  </rowFields>
  <rowItems count="7">
    <i>
      <x/>
    </i>
    <i>
      <x v="1"/>
    </i>
    <i>
      <x v="2"/>
    </i>
    <i>
      <x v="3"/>
    </i>
    <i>
      <x v="4"/>
    </i>
    <i>
      <x v="5"/>
    </i>
    <i t="grand">
      <x/>
    </i>
  </rowItems>
  <colFields count="1">
    <field x="-2"/>
  </colFields>
  <colItems count="2">
    <i>
      <x/>
    </i>
    <i i="1">
      <x v="1"/>
    </i>
  </colItems>
  <pageFields count="1">
    <pageField fld="12" item="5" hier="0"/>
  </pageFields>
  <dataFields count="2">
    <dataField name="Count of LOS Duration" fld="21" subtotal="count" baseField="3" baseItem="1" numFmtId="1"/>
    <dataField name="Average of LOS Duration" fld="21" subtotal="average" baseField="3" baseItem="1" numFmtId="1"/>
  </dataFields>
  <formats count="2">
    <format dxfId="1">
      <pivotArea outline="0" fieldPosition="0">
        <references count="1">
          <reference field="4294967294" count="1">
            <x v="1"/>
          </reference>
        </references>
      </pivotArea>
    </format>
    <format dxfId="0">
      <pivotArea outline="0" fieldPosition="0">
        <references count="1">
          <reference field="4294967294" count="1">
            <x v="0"/>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7:G53" firstHeaderRow="1" firstDataRow="2" firstDataCol="1" rowPageCount="1" colPageCount="1"/>
  <pivotFields count="48">
    <pivotField axis="axisRow" showAll="0">
      <items count="1691">
        <item m="1" x="423"/>
        <item m="1" x="1317"/>
        <item m="1" x="1366"/>
        <item m="1" x="1421"/>
        <item x="0"/>
        <item x="2"/>
        <item x="3"/>
        <item x="1"/>
        <item m="1" x="174"/>
        <item m="1" x="233"/>
        <item m="1" x="292"/>
        <item x="4"/>
        <item x="5"/>
        <item m="1" x="661"/>
        <item m="1" x="140"/>
        <item m="1" x="199"/>
        <item m="1" x="259"/>
        <item m="1" x="365"/>
        <item m="1" x="416"/>
        <item m="1" x="472"/>
        <item m="1" x="524"/>
        <item m="1" x="578"/>
        <item m="1" x="1071"/>
        <item m="1" x="497"/>
        <item m="1" x="552"/>
        <item m="1" x="604"/>
        <item m="1" x="654"/>
        <item m="1" x="704"/>
        <item m="1" x="749"/>
        <item m="1" x="797"/>
        <item m="1" x="849"/>
        <item m="1" x="898"/>
        <item m="1" x="947"/>
        <item m="1" x="999"/>
        <item m="1" x="1048"/>
        <item m="1" x="1098"/>
        <item m="1" x="1147"/>
        <item m="1" x="1194"/>
        <item m="1" x="1248"/>
        <item m="1" x="1300"/>
        <item m="1" x="1348"/>
        <item m="1" x="1402"/>
        <item m="1" x="1455"/>
        <item m="1" x="1502"/>
        <item m="1" x="1555"/>
        <item m="1" x="1608"/>
        <item m="1" x="1661"/>
        <item m="1" x="83"/>
        <item m="1" x="135"/>
        <item m="1" x="194"/>
        <item m="1" x="255"/>
        <item m="1" x="309"/>
        <item m="1" x="360"/>
        <item m="1" x="410"/>
        <item m="1" x="466"/>
        <item m="1" x="518"/>
        <item m="1" x="572"/>
        <item m="1" x="625"/>
        <item m="1" x="677"/>
        <item m="1" x="724"/>
        <item m="1" x="769"/>
        <item m="1" x="819"/>
        <item m="1" x="869"/>
        <item m="1" x="919"/>
        <item m="1" x="968"/>
        <item m="1" x="1020"/>
        <item m="1" x="1068"/>
        <item m="1" x="1120"/>
        <item m="1" x="1167"/>
        <item m="1" x="1217"/>
        <item m="1" x="1270"/>
        <item m="1" x="1324"/>
        <item m="1" x="1374"/>
        <item m="1" x="439"/>
        <item m="1" x="1297"/>
        <item m="1" x="1347"/>
        <item m="1" x="1400"/>
        <item m="1" x="1454"/>
        <item m="1" x="1500"/>
        <item m="1" x="1553"/>
        <item m="1" x="82"/>
        <item m="1" x="134"/>
        <item m="1" x="193"/>
        <item m="1" x="254"/>
        <item m="1" x="308"/>
        <item m="1" x="409"/>
        <item m="1" x="465"/>
        <item m="1" x="517"/>
        <item m="1" x="624"/>
        <item m="1" x="675"/>
        <item m="1" x="723"/>
        <item m="1" x="768"/>
        <item m="1" x="817"/>
        <item m="1" x="867"/>
        <item m="1" x="917"/>
        <item m="1" x="966"/>
        <item m="1" x="1018"/>
        <item m="1" x="1066"/>
        <item m="1" x="1118"/>
        <item m="1" x="1165"/>
        <item m="1" x="1215"/>
        <item m="1" x="1268"/>
        <item m="1" x="1372"/>
        <item m="1" x="1427"/>
        <item m="1" x="1475"/>
        <item m="1" x="1524"/>
        <item m="1" x="1578"/>
        <item m="1" x="1633"/>
        <item m="1" x="1682"/>
        <item m="1" x="106"/>
        <item m="1" x="162"/>
        <item m="1" x="280"/>
        <item m="1" x="333"/>
        <item m="1" x="437"/>
        <item m="1" x="490"/>
        <item m="1" x="547"/>
        <item m="1" x="599"/>
        <item m="1" x="650"/>
        <item m="1" x="700"/>
        <item m="1" x="745"/>
        <item m="1" x="793"/>
        <item m="1" x="845"/>
        <item m="1" x="893"/>
        <item m="1" x="942"/>
        <item m="1" x="994"/>
        <item m="1" x="1043"/>
        <item m="1" x="767"/>
        <item m="1" x="816"/>
        <item m="1" x="866"/>
        <item m="1" x="915"/>
        <item m="1" x="1016"/>
        <item m="1" x="1064"/>
        <item m="1" x="1116"/>
        <item m="1" x="1162"/>
        <item m="1" x="1212"/>
        <item m="1" x="1265"/>
        <item m="1" x="1320"/>
        <item m="1" x="1369"/>
        <item m="1" x="1424"/>
        <item m="1" x="1474"/>
        <item x="6"/>
        <item x="7"/>
        <item x="8"/>
        <item m="1" x="1518"/>
        <item m="1" x="1574"/>
        <item m="1" x="1628"/>
        <item m="1" x="1678"/>
        <item m="1" x="102"/>
        <item m="1" x="158"/>
        <item m="1" x="215"/>
        <item m="1" x="275"/>
        <item m="1" x="328"/>
        <item m="1" x="380"/>
        <item m="1" x="431"/>
        <item m="1" x="789"/>
        <item m="1" x="513"/>
        <item m="1" x="569"/>
        <item m="1" x="618"/>
        <item m="1" x="668"/>
        <item m="1" x="717"/>
        <item m="1" x="762"/>
        <item m="1" x="811"/>
        <item m="1" x="861"/>
        <item m="1" x="909"/>
        <item m="1" x="959"/>
        <item m="1" x="1010"/>
        <item m="1" x="1058"/>
        <item m="1" x="1111"/>
        <item m="1" x="1157"/>
        <item m="1" x="1205"/>
        <item m="1" x="1259"/>
        <item m="1" x="1314"/>
        <item m="1" x="1363"/>
        <item m="1" x="1418"/>
        <item m="1" x="1516"/>
        <item m="1" x="1572"/>
        <item m="1" x="1626"/>
        <item m="1" x="1676"/>
        <item m="1" x="100"/>
        <item m="1" x="886"/>
        <item m="1" x="935"/>
        <item m="1" x="987"/>
        <item m="1" x="1036"/>
        <item m="1" x="784"/>
        <item m="1" x="834"/>
        <item m="1" x="881"/>
        <item m="1" x="983"/>
        <item x="9"/>
        <item m="1" x="1084"/>
        <item x="10"/>
        <item x="11"/>
        <item m="1" x="1233"/>
        <item m="1" x="1285"/>
        <item m="1" x="1389"/>
        <item m="1" x="564"/>
        <item m="1" x="1413"/>
        <item m="1" x="1465"/>
        <item m="1" x="1512"/>
        <item m="1" x="1567"/>
        <item m="1" x="1620"/>
        <item m="1" x="1670"/>
        <item m="1" x="94"/>
        <item m="1" x="149"/>
        <item m="1" x="206"/>
        <item m="1" x="267"/>
        <item m="1" x="320"/>
        <item m="1" x="372"/>
        <item m="1" x="425"/>
        <item m="1" x="481"/>
        <item m="1" x="535"/>
        <item m="1" x="588"/>
        <item m="1" x="638"/>
        <item m="1" x="782"/>
        <item m="1" x="831"/>
        <item x="12"/>
        <item m="1" x="532"/>
        <item m="1" x="1306"/>
        <item m="1" x="1355"/>
        <item m="1" x="1461"/>
        <item m="1" x="1508"/>
        <item m="1" x="1562"/>
        <item m="1" x="1615"/>
        <item m="1" x="1666"/>
        <item m="1" x="90"/>
        <item m="1" x="143"/>
        <item m="1" x="202"/>
        <item m="1" x="263"/>
        <item m="1" x="314"/>
        <item m="1" x="368"/>
        <item m="1" x="420"/>
        <item m="1" x="478"/>
        <item m="1" x="530"/>
        <item m="1" x="583"/>
        <item m="1" x="633"/>
        <item m="1" x="685"/>
        <item m="1" x="732"/>
        <item m="1" x="778"/>
        <item m="1" x="827"/>
        <item m="1" x="876"/>
        <item m="1" x="926"/>
        <item m="1" x="976"/>
        <item m="1" x="1027"/>
        <item m="1" x="1076"/>
        <item m="1" x="1126"/>
        <item m="1" x="1173"/>
        <item m="1" x="475"/>
        <item m="1" x="527"/>
        <item m="1" x="580"/>
        <item m="1" x="630"/>
        <item m="1" x="682"/>
        <item m="1" x="729"/>
        <item m="1" x="774"/>
        <item m="1" x="824"/>
        <item m="1" x="873"/>
        <item m="1" x="923"/>
        <item m="1" x="973"/>
        <item m="1" x="1024"/>
        <item m="1" x="1073"/>
        <item m="1" x="1124"/>
        <item m="1" x="1222"/>
        <item m="1" x="1276"/>
        <item m="1" x="1329"/>
        <item m="1" x="1381"/>
        <item m="1" x="1435"/>
        <item m="1" x="1482"/>
        <item m="1" x="1532"/>
        <item m="1" x="1587"/>
        <item m="1" x="1641"/>
        <item m="1" x="66"/>
        <item m="1" x="116"/>
        <item m="1" x="172"/>
        <item m="1" x="231"/>
        <item m="1" x="291"/>
        <item m="1" x="344"/>
        <item m="1" x="395"/>
        <item m="1" x="450"/>
        <item m="1" x="503"/>
        <item m="1" x="560"/>
        <item m="1" x="610"/>
        <item m="1" x="660"/>
        <item m="1" x="710"/>
        <item m="1" x="755"/>
        <item m="1" x="805"/>
        <item m="1" x="856"/>
        <item m="1" x="903"/>
        <item m="1" x="1687"/>
        <item m="1" x="112"/>
        <item m="1" x="168"/>
        <item m="1" x="227"/>
        <item m="1" x="286"/>
        <item m="1" x="340"/>
        <item m="1" x="391"/>
        <item m="1" x="446"/>
        <item m="1" x="499"/>
        <item m="1" x="555"/>
        <item m="1" x="606"/>
        <item m="1" x="656"/>
        <item m="1" x="801"/>
        <item m="1" x="852"/>
        <item m="1" x="899"/>
        <item x="13"/>
        <item m="1" x="522"/>
        <item m="1" x="575"/>
        <item m="1" x="627"/>
        <item m="1" x="679"/>
        <item m="1" x="726"/>
        <item m="1" x="771"/>
        <item m="1" x="821"/>
        <item m="1" x="871"/>
        <item m="1" x="921"/>
        <item m="1" x="970"/>
        <item m="1" x="1022"/>
        <item m="1" x="1070"/>
        <item m="1" x="1122"/>
        <item m="1" x="1169"/>
        <item m="1" x="1220"/>
        <item m="1" x="1273"/>
        <item m="1" x="1378"/>
        <item m="1" x="1431"/>
        <item m="1" x="1478"/>
        <item m="1" x="1528"/>
        <item m="1" x="1583"/>
        <item m="1" x="1637"/>
        <item m="1" x="1685"/>
        <item m="1" x="111"/>
        <item m="1" x="226"/>
        <item x="14"/>
        <item m="1" x="110"/>
        <item m="1" x="166"/>
        <item m="1" x="223"/>
        <item m="1" x="283"/>
        <item m="1" x="337"/>
        <item m="1" x="388"/>
        <item m="1" x="442"/>
        <item m="1" x="493"/>
        <item m="1" x="550"/>
        <item m="1" x="602"/>
        <item m="1" x="703"/>
        <item m="1" x="748"/>
        <item m="1" x="796"/>
        <item m="1" x="848"/>
        <item m="1" x="897"/>
        <item m="1" x="946"/>
        <item m="1" x="998"/>
        <item m="1" x="1047"/>
        <item m="1" x="1097"/>
        <item m="1" x="1146"/>
        <item m="1" x="1193"/>
        <item m="1" x="1247"/>
        <item m="1" x="1299"/>
        <item x="15"/>
        <item m="1" x="794"/>
        <item m="1" x="894"/>
        <item m="1" x="943"/>
        <item m="1" x="995"/>
        <item m="1" x="1044"/>
        <item m="1" x="1094"/>
        <item m="1" x="1144"/>
        <item m="1" x="1295"/>
        <item m="1" x="1345"/>
        <item m="1" x="1398"/>
        <item m="1" x="1452"/>
        <item m="1" x="1498"/>
        <item m="1" x="1551"/>
        <item m="1" x="1605"/>
        <item m="1" x="1658"/>
        <item m="1" x="80"/>
        <item m="1" x="132"/>
        <item m="1" x="192"/>
        <item m="1" x="252"/>
        <item m="1" x="306"/>
        <item m="1" x="278"/>
        <item m="1" x="331"/>
        <item m="1" x="384"/>
        <item m="1" x="435"/>
        <item m="1" x="489"/>
        <item m="1" x="544"/>
        <item m="1" x="596"/>
        <item m="1" x="647"/>
        <item m="1" x="697"/>
        <item m="1" x="742"/>
        <item m="1" x="792"/>
        <item m="1" x="218"/>
        <item m="1" x="277"/>
        <item m="1" x="330"/>
        <item m="1" x="382"/>
        <item m="1" x="433"/>
        <item m="1" x="488"/>
        <item m="1" x="543"/>
        <item m="1" x="595"/>
        <item m="1" x="645"/>
        <item m="1" x="891"/>
        <item m="1" x="619"/>
        <item m="1" x="669"/>
        <item m="1" x="718"/>
        <item m="1" x="763"/>
        <item m="1" x="812"/>
        <item m="1" x="862"/>
        <item m="1" x="910"/>
        <item m="1" x="960"/>
        <item m="1" x="1011"/>
        <item m="1" x="1059"/>
        <item m="1" x="1113"/>
        <item m="1" x="1159"/>
        <item m="1" x="1208"/>
        <item m="1" x="1262"/>
        <item m="1" x="1316"/>
        <item m="1" x="1365"/>
        <item m="1" x="1420"/>
        <item m="1" x="1470"/>
        <item m="1" x="486"/>
        <item m="1" x="541"/>
        <item m="1" x="594"/>
        <item m="1" x="643"/>
        <item m="1" x="693"/>
        <item m="1" x="740"/>
        <item m="1" x="788"/>
        <item m="1" x="840"/>
        <item m="1" x="888"/>
        <item m="1" x="937"/>
        <item m="1" x="989"/>
        <item m="1" x="1038"/>
        <item m="1" x="1089"/>
        <item m="1" x="1137"/>
        <item m="1" x="1185"/>
        <item m="1" x="1289"/>
        <item x="16"/>
        <item m="1" x="1393"/>
        <item x="17"/>
        <item x="18"/>
        <item m="1" x="1545"/>
        <item m="1" x="321"/>
        <item m="1" x="373"/>
        <item m="1" x="426"/>
        <item m="1" x="482"/>
        <item m="1" x="537"/>
        <item m="1" x="590"/>
        <item m="1" x="639"/>
        <item m="1" x="690"/>
        <item m="1" x="739"/>
        <item m="1" x="785"/>
        <item m="1" x="835"/>
        <item m="1" x="882"/>
        <item m="1" x="932"/>
        <item m="1" x="984"/>
        <item m="1" x="1034"/>
        <item m="1" x="1085"/>
        <item m="1" x="1133"/>
        <item m="1" x="1180"/>
        <item m="1" x="1234"/>
        <item m="1" x="1286"/>
        <item m="1" x="1339"/>
        <item m="1" x="1390"/>
        <item m="1" x="1444"/>
        <item m="1" x="1490"/>
        <item m="1" x="1540"/>
        <item m="1" x="1054"/>
        <item m="1" x="1106"/>
        <item m="1" x="1230"/>
        <item m="1" x="146"/>
        <item m="1" x="1644"/>
        <item m="1" x="1103"/>
        <item m="1" x="1151"/>
        <item m="1" x="1198"/>
        <item m="1" x="1252"/>
        <item m="1" x="1304"/>
        <item m="1" x="1353"/>
        <item m="1" x="1407"/>
        <item m="1" x="1459"/>
        <item m="1" x="1506"/>
        <item m="1" x="1560"/>
        <item m="1" x="1613"/>
        <item m="1" x="1664"/>
        <item m="1" x="88"/>
        <item m="1" x="141"/>
        <item m="1" x="200"/>
        <item m="1" x="261"/>
        <item m="1" x="312"/>
        <item m="1" x="366"/>
        <item m="1" x="418"/>
        <item m="1" x="476"/>
        <item m="1" x="528"/>
        <item m="1" x="581"/>
        <item m="1" x="631"/>
        <item m="1" x="683"/>
        <item m="1" x="730"/>
        <item m="1" x="775"/>
        <item m="1" x="825"/>
        <item m="1" x="874"/>
        <item m="1" x="924"/>
        <item m="1" x="974"/>
        <item m="1" x="1025"/>
        <item m="1" x="1074"/>
        <item m="1" x="1125"/>
        <item m="1" x="1171"/>
        <item m="1" x="1223"/>
        <item m="1" x="1277"/>
        <item m="1" x="1330"/>
        <item m="1" x="1382"/>
        <item m="1" x="1436"/>
        <item m="1" x="1483"/>
        <item m="1" x="1533"/>
        <item m="1" x="1588"/>
        <item x="20"/>
        <item m="1" x="67"/>
        <item x="21"/>
        <item m="1" x="1352"/>
        <item m="1" x="1406"/>
        <item m="1" x="1458"/>
        <item m="1" x="1275"/>
        <item m="1" x="1328"/>
        <item m="1" x="1380"/>
        <item m="1" x="1434"/>
        <item m="1" x="1481"/>
        <item m="1" x="1531"/>
        <item m="1" x="1586"/>
        <item m="1" x="1640"/>
        <item m="1" x="65"/>
        <item m="1" x="115"/>
        <item m="1" x="171"/>
        <item m="1" x="230"/>
        <item m="1" x="290"/>
        <item m="1" x="343"/>
        <item m="1" x="394"/>
        <item m="1" x="449"/>
        <item m="1" x="502"/>
        <item m="1" x="559"/>
        <item m="1" x="609"/>
        <item m="1" x="659"/>
        <item m="1" x="709"/>
        <item m="1" x="754"/>
        <item m="1" x="804"/>
        <item m="1" x="855"/>
        <item m="1" x="902"/>
        <item m="1" x="952"/>
        <item m="1" x="705"/>
        <item x="23"/>
        <item m="1" x="798"/>
        <item m="1" x="84"/>
        <item m="1" x="136"/>
        <item m="1" x="195"/>
        <item m="1" x="256"/>
        <item m="1" x="361"/>
        <item m="1" x="411"/>
        <item m="1" x="467"/>
        <item m="1" x="519"/>
        <item m="1" x="573"/>
        <item m="1" x="1375"/>
        <item m="1" x="1429"/>
        <item m="1" x="1476"/>
        <item m="1" x="1526"/>
        <item m="1" x="1580"/>
        <item m="1" x="1635"/>
        <item m="1" x="1683"/>
        <item m="1" x="108"/>
        <item m="1" x="164"/>
        <item m="1" x="221"/>
        <item m="1" x="281"/>
        <item m="1" x="335"/>
        <item m="1" x="386"/>
        <item m="1" x="440"/>
        <item m="1" x="491"/>
        <item m="1" x="548"/>
        <item m="1" x="600"/>
        <item m="1" x="651"/>
        <item m="1" x="701"/>
        <item m="1" x="746"/>
        <item m="1" x="847"/>
        <item x="22"/>
        <item x="19"/>
        <item m="1" x="818"/>
        <item m="1" x="868"/>
        <item m="1" x="918"/>
        <item m="1" x="967"/>
        <item m="1" x="1019"/>
        <item m="1" x="1067"/>
        <item m="1" x="1119"/>
        <item m="1" x="1166"/>
        <item m="1" x="1216"/>
        <item m="1" x="1269"/>
        <item m="1" x="1323"/>
        <item m="1" x="1373"/>
        <item m="1" x="1428"/>
        <item m="1" x="1525"/>
        <item m="1" x="1579"/>
        <item m="1" x="1634"/>
        <item m="1" x="107"/>
        <item m="1" x="163"/>
        <item m="1" x="220"/>
        <item m="1" x="78"/>
        <item m="1" x="130"/>
        <item m="1" x="190"/>
        <item m="1" x="250"/>
        <item m="1" x="304"/>
        <item x="24"/>
        <item m="1" x="916"/>
        <item m="1" x="964"/>
        <item x="25"/>
        <item m="1" x="124"/>
        <item m="1" x="182"/>
        <item m="1" x="241"/>
        <item m="1" x="298"/>
        <item m="1" x="352"/>
        <item m="1" x="404"/>
        <item m="1" x="459"/>
        <item m="1" x="511"/>
        <item m="1" x="567"/>
        <item m="1" x="616"/>
        <item m="1" x="666"/>
        <item m="1" x="715"/>
        <item m="1" x="760"/>
        <item m="1" x="808"/>
        <item m="1" x="859"/>
        <item m="1" x="907"/>
        <item m="1" x="957"/>
        <item m="1" x="1008"/>
        <item m="1" x="1056"/>
        <item m="1" x="1108"/>
        <item m="1" x="1154"/>
        <item m="1" x="1201"/>
        <item m="1" x="1255"/>
        <item m="1" x="1310"/>
        <item m="1" x="1359"/>
        <item m="1" x="1414"/>
        <item m="1" x="1466"/>
        <item m="1" x="1513"/>
        <item x="26"/>
        <item m="1" x="120"/>
        <item x="27"/>
        <item m="1" x="237"/>
        <item m="1" x="204"/>
        <item m="1" x="318"/>
        <item m="1" x="370"/>
        <item m="1" x="422"/>
        <item x="28"/>
        <item m="1" x="585"/>
        <item m="1" x="635"/>
        <item m="1" x="687"/>
        <item m="1" x="734"/>
        <item m="1" x="779"/>
        <item m="1" x="828"/>
        <item m="1" x="877"/>
        <item m="1" x="927"/>
        <item m="1" x="977"/>
        <item m="1" x="1028"/>
        <item m="1" x="1078"/>
        <item m="1" x="1127"/>
        <item m="1" x="1174"/>
        <item m="1" x="1225"/>
        <item m="1" x="1279"/>
        <item m="1" x="1332"/>
        <item m="1" x="1383"/>
        <item m="1" x="1437"/>
        <item m="1" x="1485"/>
        <item m="1" x="1534"/>
        <item m="1" x="1589"/>
        <item m="1" x="1642"/>
        <item m="1" x="68"/>
        <item m="1" x="117"/>
        <item m="1" x="175"/>
        <item m="1" x="234"/>
        <item m="1" x="293"/>
        <item m="1" x="347"/>
        <item m="1" x="398"/>
        <item m="1" x="453"/>
        <item m="1" x="505"/>
        <item m="1" x="953"/>
        <item m="1" x="1004"/>
        <item m="1" x="1052"/>
        <item m="1" x="1102"/>
        <item m="1" x="173"/>
        <item m="1" x="232"/>
        <item x="30"/>
        <item m="1" x="345"/>
        <item m="1" x="396"/>
        <item x="29"/>
        <item m="1" x="772"/>
        <item m="1" x="822"/>
        <item m="1" x="872"/>
        <item m="1" x="922"/>
        <item m="1" x="972"/>
        <item m="1" x="1023"/>
        <item m="1" x="1072"/>
        <item m="1" x="1123"/>
        <item m="1" x="1170"/>
        <item m="1" x="1221"/>
        <item m="1" x="1274"/>
        <item m="1" x="1327"/>
        <item m="1" x="1379"/>
        <item m="1" x="1432"/>
        <item m="1" x="1479"/>
        <item m="1" x="1529"/>
        <item m="1" x="1584"/>
        <item m="1" x="1639"/>
        <item m="1" x="1688"/>
        <item m="1" x="113"/>
        <item m="1" x="169"/>
        <item m="1" x="228"/>
        <item m="1" x="287"/>
        <item m="1" x="341"/>
        <item m="1" x="392"/>
        <item m="1" x="447"/>
        <item m="1" x="500"/>
        <item m="1" x="556"/>
        <item m="1" x="607"/>
        <item m="1" x="657"/>
        <item m="1" x="707"/>
        <item m="1" x="752"/>
        <item m="1" x="802"/>
        <item m="1" x="853"/>
        <item m="1" x="900"/>
        <item m="1" x="950"/>
        <item m="1" x="1002"/>
        <item m="1" x="1050"/>
        <item m="1" x="1100"/>
        <item m="1" x="1149"/>
        <item m="1" x="1196"/>
        <item m="1" x="1250"/>
        <item m="1" x="1302"/>
        <item m="1" x="1350"/>
        <item m="1" x="1404"/>
        <item m="1" x="1505"/>
        <item m="1" x="1558"/>
        <item m="1" x="1611"/>
        <item m="1" x="1663"/>
        <item m="1" x="86"/>
        <item m="1" x="138"/>
        <item m="1" x="197"/>
        <item m="1" x="258"/>
        <item m="1" x="311"/>
        <item m="1" x="364"/>
        <item m="1" x="415"/>
        <item m="1" x="471"/>
        <item m="1" x="523"/>
        <item m="1" x="576"/>
        <item m="1" x="628"/>
        <item m="1" x="680"/>
        <item m="1" x="727"/>
        <item m="1" x="751"/>
        <item m="1" x="800"/>
        <item m="1" x="851"/>
        <item x="31"/>
        <item m="1" x="1582"/>
        <item m="1" x="1684"/>
        <item x="32"/>
        <item m="1" x="167"/>
        <item m="1" x="224"/>
        <item m="1" x="284"/>
        <item m="1" x="338"/>
        <item m="1" x="389"/>
        <item m="1" x="443"/>
        <item m="1" x="494"/>
        <item m="1" x="545"/>
        <item m="1" x="597"/>
        <item m="1" x="648"/>
        <item m="1" x="698"/>
        <item m="1" x="743"/>
        <item m="1" x="383"/>
        <item m="1" x="434"/>
        <item x="33"/>
        <item x="34"/>
        <item m="1" x="696"/>
        <item m="1" x="791"/>
        <item m="1" x="844"/>
        <item m="1" x="892"/>
        <item m="1" x="940"/>
        <item m="1" x="992"/>
        <item m="1" x="1041"/>
        <item m="1" x="1092"/>
        <item m="1" x="1141"/>
        <item m="1" x="1188"/>
        <item m="1" x="1242"/>
        <item m="1" x="1292"/>
        <item m="1" x="1395"/>
        <item m="1" x="1449"/>
        <item m="1" x="1495"/>
        <item m="1" x="1548"/>
        <item m="1" x="1602"/>
        <item m="1" x="1655"/>
        <item m="1" x="77"/>
        <item m="1" x="129"/>
        <item m="1" x="189"/>
        <item m="1" x="249"/>
        <item m="1" x="303"/>
        <item m="1" x="357"/>
        <item m="1" x="408"/>
        <item m="1" x="463"/>
        <item m="1" x="515"/>
        <item m="1" x="571"/>
        <item m="1" x="621"/>
        <item m="1" x="672"/>
        <item m="1" x="721"/>
        <item m="1" x="766"/>
        <item m="1" x="815"/>
        <item m="1" x="865"/>
        <item m="1" x="913"/>
        <item m="1" x="962"/>
        <item m="1" x="1014"/>
        <item m="1" x="1062"/>
        <item m="1" x="1161"/>
        <item m="1" x="1210"/>
        <item x="35"/>
        <item m="1" x="1318"/>
        <item m="1" x="1367"/>
        <item m="1" x="1422"/>
        <item m="1" x="1472"/>
        <item m="1" x="1520"/>
        <item m="1" x="1576"/>
        <item m="1" x="1629"/>
        <item m="1" x="1679"/>
        <item m="1" x="104"/>
        <item m="1" x="160"/>
        <item m="1" x="217"/>
        <item m="1" x="276"/>
        <item m="1" x="329"/>
        <item m="1" x="381"/>
        <item m="1" x="432"/>
        <item m="1" x="487"/>
        <item m="1" x="542"/>
        <item x="36"/>
        <item m="1" x="694"/>
        <item m="1" x="1624"/>
        <item m="1" x="1674"/>
        <item m="1" x="98"/>
        <item m="1" x="154"/>
        <item m="1" x="211"/>
        <item m="1" x="272"/>
        <item m="1" x="324"/>
        <item m="1" x="376"/>
        <item m="1" x="428"/>
        <item m="1" x="484"/>
        <item m="1" x="539"/>
        <item m="1" x="592"/>
        <item m="1" x="641"/>
        <item m="1" x="691"/>
        <item m="1" x="786"/>
        <item m="1" x="838"/>
        <item m="1" x="885"/>
        <item m="1" x="934"/>
        <item m="1" x="986"/>
        <item m="1" x="1087"/>
        <item m="1" x="1134"/>
        <item m="1" x="1182"/>
        <item m="1" x="1236"/>
        <item m="1" x="1287"/>
        <item m="1" x="1340"/>
        <item m="1" x="1391"/>
        <item m="1" x="1445"/>
        <item m="1" x="1492"/>
        <item m="1" x="1542"/>
        <item m="1" x="1597"/>
        <item m="1" x="1650"/>
        <item m="1" x="73"/>
        <item m="1" x="125"/>
        <item m="1" x="184"/>
        <item m="1" x="243"/>
        <item m="1" x="300"/>
        <item m="1" x="353"/>
        <item m="1" x="405"/>
        <item m="1" x="460"/>
        <item m="1" x="512"/>
        <item m="1" x="568"/>
        <item m="1" x="617"/>
        <item m="1" x="667"/>
        <item m="1" x="716"/>
        <item m="1" x="761"/>
        <item m="1" x="810"/>
        <item m="1" x="860"/>
        <item m="1" x="908"/>
        <item m="1" x="958"/>
        <item m="1" x="1009"/>
        <item m="1" x="1057"/>
        <item m="1" x="1109"/>
        <item m="1" x="1155"/>
        <item m="1" x="1202"/>
        <item m="1" x="1256"/>
        <item m="1" x="1311"/>
        <item m="1" x="1360"/>
        <item m="1" x="1415"/>
        <item m="1" x="1467"/>
        <item m="1" x="1514"/>
        <item m="1" x="1568"/>
        <item m="1" x="1621"/>
        <item m="1" x="1671"/>
        <item m="1" x="95"/>
        <item m="1" x="150"/>
        <item m="1" x="207"/>
        <item m="1" x="268"/>
        <item m="1" x="322"/>
        <item m="1" x="374"/>
        <item m="1" x="1491"/>
        <item m="1" x="1541"/>
        <item m="1" x="1596"/>
        <item m="1" x="1649"/>
        <item m="1" x="72"/>
        <item m="1" x="123"/>
        <item m="1" x="181"/>
        <item m="1" x="240"/>
        <item m="1" x="297"/>
        <item m="1" x="351"/>
        <item m="1" x="403"/>
        <item m="1" x="458"/>
        <item m="1" x="510"/>
        <item m="1" x="566"/>
        <item m="1" x="615"/>
        <item m="1" x="665"/>
        <item m="1" x="714"/>
        <item m="1" x="759"/>
        <item m="1" x="858"/>
        <item m="1" x="906"/>
        <item m="1" x="956"/>
        <item m="1" x="1007"/>
        <item m="1" x="1055"/>
        <item m="1" x="1107"/>
        <item m="1" x="1153"/>
        <item m="1" x="738"/>
        <item x="37"/>
        <item m="1" x="833"/>
        <item m="1" x="534"/>
        <item m="1" x="587"/>
        <item m="1" x="637"/>
        <item m="1" x="689"/>
        <item m="1" x="736"/>
        <item m="1" x="781"/>
        <item m="1" x="830"/>
        <item m="1" x="879"/>
        <item m="1" x="981"/>
        <item m="1" x="1032"/>
        <item m="1" x="1081"/>
        <item m="1" x="1131"/>
        <item m="1" x="1178"/>
        <item m="1" x="1231"/>
        <item m="1" x="1283"/>
        <item m="1" x="1336"/>
        <item m="1" x="928"/>
        <item m="1" x="979"/>
        <item m="1" x="1030"/>
        <item m="1" x="1079"/>
        <item m="1" x="1129"/>
        <item m="1" x="1177"/>
        <item m="1" x="1228"/>
        <item m="1" x="1281"/>
        <item m="1" x="1335"/>
        <item m="1" x="1386"/>
        <item m="1" x="1440"/>
        <item m="1" x="1488"/>
        <item m="1" x="1537"/>
        <item m="1" x="1592"/>
        <item m="1" x="1645"/>
        <item m="1" x="119"/>
        <item m="1" x="177"/>
        <item m="1" x="236"/>
        <item m="1" x="295"/>
        <item m="1" x="349"/>
        <item m="1" x="400"/>
        <item m="1" x="455"/>
        <item m="1" x="507"/>
        <item m="1" x="562"/>
        <item m="1" x="612"/>
        <item m="1" x="663"/>
        <item m="1" x="712"/>
        <item m="1" x="757"/>
        <item m="1" x="806"/>
        <item m="1" x="857"/>
        <item m="1" x="904"/>
        <item m="1" x="954"/>
        <item m="1" x="1005"/>
        <item m="1" x="1053"/>
        <item m="1" x="1104"/>
        <item m="1" x="1152"/>
        <item m="1" x="1199"/>
        <item m="1" x="1253"/>
        <item m="1" x="1307"/>
        <item m="1" x="1356"/>
        <item m="1" x="1409"/>
        <item m="1" x="1462"/>
        <item m="1" x="1509"/>
        <item m="1" x="1563"/>
        <item m="1" x="1616"/>
        <item m="1" x="1667"/>
        <item m="1" x="91"/>
        <item m="1" x="144"/>
        <item x="38"/>
        <item m="1" x="264"/>
        <item m="1" x="316"/>
        <item m="1" x="1305"/>
        <item m="1" x="1354"/>
        <item m="1" x="1408"/>
        <item m="1" x="1460"/>
        <item m="1" x="1507"/>
        <item m="1" x="1561"/>
        <item m="1" x="1614"/>
        <item m="1" x="1665"/>
        <item m="1" x="89"/>
        <item m="1" x="142"/>
        <item m="1" x="201"/>
        <item m="1" x="262"/>
        <item m="1" x="313"/>
        <item m="1" x="367"/>
        <item m="1" x="419"/>
        <item m="1" x="477"/>
        <item m="1" x="529"/>
        <item m="1" x="582"/>
        <item m="1" x="632"/>
        <item m="1" x="684"/>
        <item m="1" x="731"/>
        <item m="1" x="776"/>
        <item m="1" x="826"/>
        <item m="1" x="875"/>
        <item m="1" x="925"/>
        <item m="1" x="975"/>
        <item m="1" x="1026"/>
        <item m="1" x="1075"/>
        <item m="1" x="1172"/>
        <item m="1" x="1224"/>
        <item m="1" x="1278"/>
        <item m="1" x="1331"/>
        <item m="1" x="525"/>
        <item m="1" x="579"/>
        <item m="1" x="629"/>
        <item m="1" x="681"/>
        <item m="1" x="728"/>
        <item m="1" x="773"/>
        <item m="1" x="823"/>
        <item m="1" x="225"/>
        <item m="1" x="285"/>
        <item m="1" x="339"/>
        <item m="1" x="390"/>
        <item m="1" x="445"/>
        <item m="1" x="498"/>
        <item m="1" x="553"/>
        <item m="1" x="605"/>
        <item m="1" x="655"/>
        <item m="1" x="706"/>
        <item m="1" x="750"/>
        <item m="1" x="799"/>
        <item m="1" x="850"/>
        <item m="1" x="948"/>
        <item m="1" x="1000"/>
        <item m="1" x="1049"/>
        <item m="1" x="1099"/>
        <item m="1" x="1148"/>
        <item m="1" x="1195"/>
        <item m="1" x="1249"/>
        <item m="1" x="1301"/>
        <item m="1" x="1349"/>
        <item m="1" x="1403"/>
        <item m="1" x="1456"/>
        <item m="1" x="1503"/>
        <item m="1" x="1556"/>
        <item m="1" x="1609"/>
        <item m="1" x="1662"/>
        <item m="1" x="85"/>
        <item m="1" x="137"/>
        <item m="1" x="196"/>
        <item m="1" x="257"/>
        <item m="1" x="310"/>
        <item m="1" x="362"/>
        <item m="1" x="412"/>
        <item m="1" x="468"/>
        <item m="1" x="520"/>
        <item m="1" x="574"/>
        <item m="1" x="626"/>
        <item m="1" x="678"/>
        <item m="1" x="725"/>
        <item m="1" x="770"/>
        <item m="1" x="820"/>
        <item m="1" x="870"/>
        <item m="1" x="920"/>
        <item m="1" x="969"/>
        <item m="1" x="1021"/>
        <item m="1" x="1069"/>
        <item m="1" x="1121"/>
        <item m="1" x="1168"/>
        <item m="1" x="1218"/>
        <item m="1" x="1271"/>
        <item m="1" x="1325"/>
        <item m="1" x="1376"/>
        <item m="1" x="1430"/>
        <item m="1" x="1477"/>
        <item m="1" x="1527"/>
        <item m="1" x="1581"/>
        <item m="1" x="1636"/>
        <item x="40"/>
        <item m="1" x="109"/>
        <item m="1" x="165"/>
        <item m="1" x="222"/>
        <item m="1" x="282"/>
        <item m="1" x="336"/>
        <item m="1" x="387"/>
        <item m="1" x="441"/>
        <item m="1" x="492"/>
        <item m="1" x="549"/>
        <item m="1" x="652"/>
        <item m="1" x="702"/>
        <item m="1" x="747"/>
        <item m="1" x="795"/>
        <item x="39"/>
        <item m="1" x="896"/>
        <item m="1" x="945"/>
        <item m="1" x="997"/>
        <item m="1" x="1046"/>
        <item m="1" x="1096"/>
        <item m="1" x="1192"/>
        <item m="1" x="1246"/>
        <item m="1" x="1298"/>
        <item m="1" x="1401"/>
        <item m="1" x="1501"/>
        <item m="1" x="1554"/>
        <item m="1" x="1607"/>
        <item m="1" x="1660"/>
        <item x="41"/>
        <item m="1" x="188"/>
        <item m="1" x="248"/>
        <item m="1" x="302"/>
        <item m="1" x="356"/>
        <item m="1" x="407"/>
        <item m="1" x="462"/>
        <item m="1" x="514"/>
        <item m="1" x="570"/>
        <item m="1" x="620"/>
        <item m="1" x="670"/>
        <item m="1" x="719"/>
        <item m="1" x="764"/>
        <item m="1" x="813"/>
        <item m="1" x="864"/>
        <item m="1" x="912"/>
        <item m="1" x="1013"/>
        <item m="1" x="1061"/>
        <item m="1" x="1158"/>
        <item m="1" x="1206"/>
        <item m="1" x="1260"/>
        <item m="1" x="1315"/>
        <item m="1" x="1364"/>
        <item m="1" x="1419"/>
        <item m="1" x="1469"/>
        <item m="1" x="1517"/>
        <item m="1" x="1573"/>
        <item m="1" x="1627"/>
        <item m="1" x="1677"/>
        <item m="1" x="101"/>
        <item m="1" x="157"/>
        <item m="1" x="214"/>
        <item m="1" x="274"/>
        <item m="1" x="326"/>
        <item m="1" x="378"/>
        <item m="1" x="429"/>
        <item m="1" x="485"/>
        <item m="1" x="540"/>
        <item m="1" x="593"/>
        <item m="1" x="642"/>
        <item m="1" x="692"/>
        <item m="1" x="787"/>
        <item m="1" x="839"/>
        <item m="1" x="887"/>
        <item m="1" x="936"/>
        <item m="1" x="988"/>
        <item m="1" x="1037"/>
        <item m="1" x="1088"/>
        <item m="1" x="1257"/>
        <item m="1" x="1312"/>
        <item m="1" x="1361"/>
        <item m="1" x="1416"/>
        <item m="1" x="1468"/>
        <item m="1" x="1515"/>
        <item m="1" x="1569"/>
        <item m="1" x="1622"/>
        <item m="1" x="1672"/>
        <item m="1" x="96"/>
        <item m="1" x="152"/>
        <item m="1" x="209"/>
        <item m="1" x="270"/>
        <item m="1" x="323"/>
        <item m="1" x="375"/>
        <item m="1" x="427"/>
        <item m="1" x="483"/>
        <item m="1" x="538"/>
        <item m="1" x="591"/>
        <item m="1" x="640"/>
        <item m="1" x="837"/>
        <item m="1" x="884"/>
        <item m="1" x="933"/>
        <item m="1" x="985"/>
        <item m="1" x="1035"/>
        <item m="1" x="1086"/>
        <item m="1" x="1181"/>
        <item m="1" x="1235"/>
        <item m="1" x="1539"/>
        <item m="1" x="1595"/>
        <item m="1" x="1648"/>
        <item m="1" x="71"/>
        <item m="1" x="122"/>
        <item m="1" x="180"/>
        <item m="1" x="239"/>
        <item m="1" x="350"/>
        <item m="1" x="402"/>
        <item m="1" x="457"/>
        <item m="1" x="509"/>
        <item m="1" x="565"/>
        <item m="1" x="614"/>
        <item m="1" x="664"/>
        <item m="1" x="713"/>
        <item m="1" x="758"/>
        <item m="1" x="807"/>
        <item m="1" x="536"/>
        <item m="1" x="589"/>
        <item m="1" x="737"/>
        <item m="1" x="783"/>
        <item m="1" x="832"/>
        <item m="1" x="880"/>
        <item m="1" x="930"/>
        <item m="1" x="1033"/>
        <item m="1" x="1083"/>
        <item m="1" x="1132"/>
        <item m="1" x="1179"/>
        <item m="1" x="1232"/>
        <item m="1" x="1284"/>
        <item m="1" x="1337"/>
        <item m="1" x="1388"/>
        <item m="1" x="1442"/>
        <item m="1" x="1489"/>
        <item m="1" x="1538"/>
        <item m="1" x="1594"/>
        <item m="1" x="1647"/>
        <item m="1" x="70"/>
        <item m="1" x="121"/>
        <item m="1" x="178"/>
        <item m="1" x="238"/>
        <item m="1" x="296"/>
        <item m="1" x="401"/>
        <item m="1" x="456"/>
        <item m="1" x="508"/>
        <item m="1" x="563"/>
        <item m="1" x="613"/>
        <item x="42"/>
        <item m="1" x="1358"/>
        <item m="1" x="1412"/>
        <item m="1" x="1464"/>
        <item m="1" x="1511"/>
        <item m="1" x="1566"/>
        <item m="1" x="1619"/>
        <item m="1" x="1669"/>
        <item m="1" x="93"/>
        <item m="1" x="147"/>
        <item m="1" x="266"/>
        <item m="1" x="319"/>
        <item m="1" x="371"/>
        <item m="1" x="424"/>
        <item m="1" x="480"/>
        <item m="1" x="533"/>
        <item m="1" x="586"/>
        <item m="1" x="636"/>
        <item m="1" x="688"/>
        <item m="1" x="735"/>
        <item m="1" x="780"/>
        <item m="1" x="829"/>
        <item m="1" x="878"/>
        <item m="1" x="929"/>
        <item m="1" x="980"/>
        <item m="1" x="1031"/>
        <item m="1" x="1080"/>
        <item m="1" x="1130"/>
        <item m="1" x="1229"/>
        <item m="1" x="1282"/>
        <item m="1" x="1128"/>
        <item m="1" x="1175"/>
        <item m="1" x="1226"/>
        <item m="1" x="1280"/>
        <item m="1" x="1333"/>
        <item m="1" x="1384"/>
        <item m="1" x="1438"/>
        <item m="1" x="1486"/>
        <item m="1" x="1535"/>
        <item m="1" x="1590"/>
        <item m="1" x="479"/>
        <item m="1" x="1433"/>
        <item m="1" x="1480"/>
        <item m="1" x="1530"/>
        <item m="1" x="1585"/>
        <item m="1" x="1689"/>
        <item m="1" x="114"/>
        <item m="1" x="170"/>
        <item m="1" x="229"/>
        <item m="1" x="288"/>
        <item m="1" x="342"/>
        <item m="1" x="393"/>
        <item m="1" x="448"/>
        <item m="1" x="501"/>
        <item m="1" x="557"/>
        <item m="1" x="608"/>
        <item m="1" x="658"/>
        <item m="1" x="708"/>
        <item m="1" x="753"/>
        <item m="1" x="803"/>
        <item m="1" x="854"/>
        <item m="1" x="901"/>
        <item m="1" x="951"/>
        <item m="1" x="1003"/>
        <item m="1" x="1051"/>
        <item m="1" x="1101"/>
        <item m="1" x="1150"/>
        <item m="1" x="1197"/>
        <item m="1" x="1251"/>
        <item m="1" x="1303"/>
        <item m="1" x="1351"/>
        <item m="1" x="1405"/>
        <item m="1" x="1457"/>
        <item m="1" x="1559"/>
        <item m="1" x="1612"/>
        <item m="1" x="87"/>
        <item m="1" x="139"/>
        <item m="1" x="198"/>
        <item m="1" x="1504"/>
        <item m="1" x="1557"/>
        <item m="1" x="1610"/>
        <item m="1" x="1219"/>
        <item m="1" x="1272"/>
        <item m="1" x="1326"/>
        <item m="1" x="1377"/>
        <item m="1" x="846"/>
        <item m="1" x="895"/>
        <item m="1" x="944"/>
        <item m="1" x="996"/>
        <item m="1" x="1045"/>
        <item m="1" x="1095"/>
        <item m="1" x="1145"/>
        <item m="1" x="1191"/>
        <item m="1" x="1245"/>
        <item m="1" x="1296"/>
        <item m="1" x="1346"/>
        <item m="1" x="1399"/>
        <item m="1" x="1453"/>
        <item m="1" x="1499"/>
        <item m="1" x="1552"/>
        <item m="1" x="1606"/>
        <item m="1" x="1659"/>
        <item m="1" x="81"/>
        <item m="1" x="133"/>
        <item m="1" x="253"/>
        <item m="1" x="307"/>
        <item m="1" x="334"/>
        <item m="1" x="359"/>
        <item x="43"/>
        <item m="1" x="1426"/>
        <item m="1" x="1451"/>
        <item m="1" x="1497"/>
        <item m="1" x="1523"/>
        <item m="1" x="1550"/>
        <item m="1" x="1577"/>
        <item m="1" x="1604"/>
        <item m="1" x="1632"/>
        <item m="1" x="1657"/>
        <item m="1" x="1681"/>
        <item m="1" x="79"/>
        <item m="1" x="105"/>
        <item m="1" x="131"/>
        <item m="1" x="161"/>
        <item m="1" x="191"/>
        <item m="1" x="219"/>
        <item m="1" x="251"/>
        <item m="1" x="279"/>
        <item m="1" x="305"/>
        <item m="1" x="332"/>
        <item m="1" x="358"/>
        <item m="1" x="385"/>
        <item m="1" x="436"/>
        <item m="1" x="464"/>
        <item m="1" x="516"/>
        <item m="1" x="546"/>
        <item m="1" x="598"/>
        <item m="1" x="623"/>
        <item m="1" x="649"/>
        <item m="1" x="674"/>
        <item m="1" x="699"/>
        <item m="1" x="722"/>
        <item m="1" x="744"/>
        <item m="1" x="1143"/>
        <item m="1" x="1164"/>
        <item m="1" x="1190"/>
        <item m="1" x="1214"/>
        <item m="1" x="1244"/>
        <item m="1" x="1267"/>
        <item m="1" x="1294"/>
        <item m="1" x="1322"/>
        <item m="1" x="1344"/>
        <item m="1" x="1371"/>
        <item m="1" x="1397"/>
        <item m="1" x="941"/>
        <item m="1" x="965"/>
        <item m="1" x="993"/>
        <item m="1" x="1017"/>
        <item m="1" x="1042"/>
        <item m="1" x="1065"/>
        <item m="1" x="1093"/>
        <item m="1" x="1117"/>
        <item m="1" x="1142"/>
        <item m="1" x="1163"/>
        <item m="1" x="1189"/>
        <item m="1" x="1213"/>
        <item m="1" x="1243"/>
        <item m="1" x="1266"/>
        <item m="1" x="1293"/>
        <item m="1" x="1321"/>
        <item m="1" x="1343"/>
        <item m="1" x="1370"/>
        <item m="1" x="1396"/>
        <item m="1" x="1425"/>
        <item m="1" x="1450"/>
        <item m="1" x="1496"/>
        <item m="1" x="1522"/>
        <item m="1" x="1549"/>
        <item m="1" x="1603"/>
        <item m="1" x="1631"/>
        <item m="1" x="1656"/>
        <item m="1" x="1680"/>
        <item m="1" x="890"/>
        <item m="1" x="914"/>
        <item m="1" x="939"/>
        <item m="1" x="963"/>
        <item m="1" x="991"/>
        <item m="1" x="1015"/>
        <item m="1" x="1040"/>
        <item m="1" x="1063"/>
        <item m="1" x="1091"/>
        <item m="1" x="1115"/>
        <item m="1" x="1140"/>
        <item m="1" x="1187"/>
        <item m="1" x="1211"/>
        <item m="1" x="1241"/>
        <item m="1" x="1264"/>
        <item m="1" x="1291"/>
        <item m="1" x="1319"/>
        <item m="1" x="1342"/>
        <item m="1" x="1368"/>
        <item m="1" x="1394"/>
        <item m="1" x="1423"/>
        <item m="1" x="1448"/>
        <item m="1" x="1473"/>
        <item m="1" x="1521"/>
        <item m="1" x="1547"/>
        <item m="1" x="1601"/>
        <item m="1" x="1630"/>
        <item m="1" x="1654"/>
        <item m="1" x="644"/>
        <item m="1" x="671"/>
        <item m="1" x="695"/>
        <item m="1" x="720"/>
        <item m="1" x="741"/>
        <item m="1" x="765"/>
        <item m="1" x="790"/>
        <item m="1" x="814"/>
        <item m="1" x="842"/>
        <item m="1" x="1447"/>
        <item m="1" x="1471"/>
        <item m="1" x="1494"/>
        <item m="1" x="1519"/>
        <item m="1" x="1546"/>
        <item m="1" x="1575"/>
        <item m="1" x="1600"/>
        <item m="1" x="1653"/>
        <item m="1" x="76"/>
        <item m="1" x="103"/>
        <item m="1" x="159"/>
        <item m="1" x="187"/>
        <item m="1" x="216"/>
        <item m="1" x="247"/>
        <item x="44"/>
        <item m="1" x="841"/>
        <item m="1" x="863"/>
        <item m="1" x="889"/>
        <item m="1" x="911"/>
        <item m="1" x="938"/>
        <item m="1" x="961"/>
        <item m="1" x="990"/>
        <item m="1" x="1012"/>
        <item m="1" x="1039"/>
        <item m="1" x="1060"/>
        <item m="1" x="1090"/>
        <item m="1" x="1114"/>
        <item m="1" x="1139"/>
        <item m="1" x="1160"/>
        <item m="1" x="1186"/>
        <item m="1" x="1209"/>
        <item m="1" x="1240"/>
        <item m="1" x="1263"/>
        <item m="1" x="1290"/>
        <item m="1" x="301"/>
        <item m="1" x="327"/>
        <item m="1" x="355"/>
        <item m="1" x="379"/>
        <item m="1" x="406"/>
        <item m="1" x="430"/>
        <item m="1" x="461"/>
        <item m="1" x="1136"/>
        <item x="45"/>
        <item m="1" x="1184"/>
        <item m="1" x="1204"/>
        <item m="1" x="1238"/>
        <item m="1" x="1544"/>
        <item m="1" x="1571"/>
        <item m="1" x="1599"/>
        <item m="1" x="1625"/>
        <item m="1" x="1652"/>
        <item m="1" x="1675"/>
        <item m="1" x="75"/>
        <item m="1" x="99"/>
        <item m="1" x="127"/>
        <item m="1" x="155"/>
        <item m="1" x="186"/>
        <item m="1" x="212"/>
        <item m="1" x="245"/>
        <item m="1" x="273"/>
        <item m="1" x="325"/>
        <item m="1" x="354"/>
        <item m="1" x="377"/>
        <item m="1" x="1110"/>
        <item m="1" x="1135"/>
        <item m="1" x="1156"/>
        <item m="1" x="1183"/>
        <item m="1" x="1203"/>
        <item m="1" x="1237"/>
        <item m="1" x="1258"/>
        <item m="1" x="1288"/>
        <item m="1" x="1313"/>
        <item m="1" x="1341"/>
        <item m="1" x="1362"/>
        <item m="1" x="1392"/>
        <item m="1" x="1417"/>
        <item m="1" x="1446"/>
        <item m="1" x="1493"/>
        <item m="1" x="1543"/>
        <item m="1" x="1570"/>
        <item m="1" x="1598"/>
        <item m="1" x="1623"/>
        <item m="1" x="1651"/>
        <item m="1" x="1673"/>
        <item m="1" x="74"/>
        <item m="1" x="97"/>
        <item m="1" x="126"/>
        <item m="1" x="153"/>
        <item m="1" x="185"/>
        <item m="1" x="210"/>
        <item m="1" x="244"/>
        <item m="1" x="271"/>
        <item m="1" x="809"/>
        <item m="1" x="836"/>
        <item x="46"/>
        <item m="1" x="883"/>
        <item x="47"/>
        <item m="1" x="905"/>
        <item m="1" x="931"/>
        <item m="1" x="955"/>
        <item m="1" x="982"/>
        <item m="1" x="148"/>
        <item m="1" x="179"/>
        <item x="48"/>
        <item m="1" x="1006"/>
        <item m="1" x="1029"/>
        <item m="1" x="1176"/>
        <item m="1" x="1200"/>
        <item m="1" x="1227"/>
        <item m="1" x="1254"/>
        <item m="1" x="1308"/>
        <item m="1" x="1334"/>
        <item m="1" x="1357"/>
        <item m="1" x="1385"/>
        <item m="1" x="1410"/>
        <item m="1" x="1439"/>
        <item m="1" x="1463"/>
        <item m="1" x="1487"/>
        <item m="1" x="1510"/>
        <item m="1" x="1536"/>
        <item m="1" x="1564"/>
        <item m="1" x="1591"/>
        <item m="1" x="1617"/>
        <item m="1" x="1643"/>
        <item m="1" x="1668"/>
        <item m="1" x="69"/>
        <item m="1" x="92"/>
        <item m="1" x="118"/>
        <item m="1" x="145"/>
        <item m="1" x="176"/>
        <item m="1" x="203"/>
        <item m="1" x="235"/>
        <item m="1" x="265"/>
        <item m="1" x="294"/>
        <item m="1" x="317"/>
        <item m="1" x="348"/>
        <item m="1" x="369"/>
        <item m="1" x="399"/>
        <item m="1" x="421"/>
        <item m="1" x="454"/>
        <item m="1" x="506"/>
        <item m="1" x="531"/>
        <item m="1" x="561"/>
        <item m="1" x="584"/>
        <item m="1" x="611"/>
        <item m="1" x="634"/>
        <item m="1" x="662"/>
        <item m="1" x="686"/>
        <item m="1" x="711"/>
        <item m="1" x="733"/>
        <item x="49"/>
        <item m="1" x="315"/>
        <item m="1" x="346"/>
        <item m="1" x="756"/>
        <item m="1" x="777"/>
        <item x="50"/>
        <item m="1" x="397"/>
        <item x="51"/>
        <item m="1" x="451"/>
        <item m="1" x="473"/>
        <item m="1" x="260"/>
        <item m="1" x="289"/>
        <item m="1" x="1638"/>
        <item x="52"/>
        <item m="1" x="1686"/>
        <item m="1" x="554"/>
        <item m="1" x="577"/>
        <item x="53"/>
        <item m="1" x="363"/>
        <item x="54"/>
        <item m="1" x="413"/>
        <item m="1" x="444"/>
        <item m="1" x="469"/>
        <item m="1" x="495"/>
        <item m="1" x="521"/>
        <item m="1" x="551"/>
        <item m="1" x="603"/>
        <item m="1" x="601"/>
        <item m="1" x="653"/>
        <item m="1" x="676"/>
        <item x="55"/>
        <item m="1" x="438"/>
        <item m="1" x="622"/>
        <item m="1" x="646"/>
        <item m="1" x="673"/>
        <item x="56"/>
        <item m="1" x="843"/>
        <item m="1" x="1112"/>
        <item m="1" x="1138"/>
        <item x="57"/>
        <item m="1" x="1207"/>
        <item m="1" x="1239"/>
        <item m="1" x="1261"/>
        <item x="58"/>
        <item m="1" x="128"/>
        <item m="1" x="156"/>
        <item m="1" x="213"/>
        <item m="1" x="246"/>
        <item m="1" x="151"/>
        <item m="1" x="183"/>
        <item m="1" x="208"/>
        <item m="1" x="242"/>
        <item m="1" x="269"/>
        <item m="1" x="299"/>
        <item m="1" x="1443"/>
        <item x="59"/>
        <item m="1" x="1309"/>
        <item m="1" x="1338"/>
        <item m="1" x="1082"/>
        <item m="1" x="1105"/>
        <item m="1" x="1387"/>
        <item m="1" x="1411"/>
        <item m="1" x="1441"/>
        <item x="60"/>
        <item x="61"/>
        <item m="1" x="1565"/>
        <item m="1" x="1593"/>
        <item m="1" x="1618"/>
        <item m="1" x="1646"/>
        <item m="1" x="205"/>
        <item m="1" x="978"/>
        <item m="1" x="1077"/>
        <item m="1" x="1484"/>
        <item x="62"/>
        <item m="1" x="417"/>
        <item m="1" x="452"/>
        <item m="1" x="474"/>
        <item m="1" x="504"/>
        <item m="1" x="526"/>
        <item x="63"/>
        <item x="64"/>
        <item m="1" x="558"/>
        <item m="1" x="949"/>
        <item m="1" x="971"/>
        <item m="1" x="1001"/>
        <item m="1" x="414"/>
        <item m="1" x="470"/>
        <item m="1" x="496"/>
        <item t="default"/>
      </items>
    </pivotField>
    <pivotField showAll="0"/>
    <pivotField showAll="0"/>
    <pivotField showAll="0"/>
    <pivotField showAll="0"/>
    <pivotField showAll="0"/>
    <pivotField showAll="0"/>
    <pivotField axis="axisRow" showAll="0" defaultSubtotal="0">
      <items count="5">
        <item x="0"/>
        <item x="1"/>
        <item x="2"/>
        <item x="3"/>
        <item x="4"/>
      </items>
    </pivotField>
    <pivotField numFmtId="176" showAll="0">
      <items count="7">
        <item x="1"/>
        <item x="2"/>
        <item x="3"/>
        <item x="4"/>
        <item x="0"/>
        <item x="5"/>
        <item t="default"/>
      </items>
    </pivotField>
    <pivotField numFmtId="176" showAll="0"/>
    <pivotField dataField="1" showAll="0"/>
    <pivotField showAll="0"/>
    <pivotField numFmtId="175" showAll="0"/>
    <pivotField showAll="0"/>
    <pivotField showAll="0"/>
    <pivotField showAll="0"/>
    <pivotField showAll="0"/>
    <pivotField showAll="0"/>
    <pivotField showAll="0"/>
    <pivotField showAll="0"/>
    <pivotField axis="axisCol" showAll="0">
      <items count="3">
        <item h="1" x="1"/>
        <item x="0"/>
        <item t="default"/>
      </items>
    </pivotField>
    <pivotField showAll="0"/>
    <pivotField showAll="0"/>
    <pivotField axis="axisPage"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8">
        <item x="1"/>
        <item x="2"/>
        <item x="3"/>
        <item x="4"/>
        <item x="5"/>
        <item x="6"/>
        <item x="0"/>
        <item x="7"/>
      </items>
    </pivotField>
  </pivotFields>
  <rowFields count="2">
    <field x="7"/>
    <field x="0"/>
  </rowFields>
  <rowItems count="45">
    <i>
      <x/>
    </i>
    <i r="1">
      <x v="4"/>
    </i>
    <i r="1">
      <x v="6"/>
    </i>
    <i r="1">
      <x v="7"/>
    </i>
    <i r="1">
      <x v="12"/>
    </i>
    <i r="1">
      <x v="140"/>
    </i>
    <i r="1">
      <x v="142"/>
    </i>
    <i r="1">
      <x v="189"/>
    </i>
    <i r="1">
      <x v="300"/>
    </i>
    <i r="1">
      <x v="426"/>
    </i>
    <i r="1">
      <x v="429"/>
    </i>
    <i r="1">
      <x v="505"/>
    </i>
    <i r="1">
      <x v="568"/>
    </i>
    <i r="1">
      <x v="569"/>
    </i>
    <i>
      <x v="1"/>
    </i>
    <i r="1">
      <x v="594"/>
    </i>
    <i r="1">
      <x v="597"/>
    </i>
    <i r="1">
      <x v="634"/>
    </i>
    <i r="1">
      <x v="672"/>
    </i>
    <i r="1">
      <x v="741"/>
    </i>
    <i r="1">
      <x v="759"/>
    </i>
    <i r="1">
      <x v="819"/>
    </i>
    <i r="1">
      <x v="916"/>
    </i>
    <i r="1">
      <x v="982"/>
    </i>
    <i r="1">
      <x v="1083"/>
    </i>
    <i r="1">
      <x v="1097"/>
    </i>
    <i r="1">
      <x v="1111"/>
    </i>
    <i>
      <x v="2"/>
    </i>
    <i r="1">
      <x v="1234"/>
    </i>
    <i r="1">
      <x v="1342"/>
    </i>
    <i r="1">
      <x v="1466"/>
    </i>
    <i r="1">
      <x v="1548"/>
    </i>
    <i r="1">
      <x v="1555"/>
    </i>
    <i>
      <x v="3"/>
    </i>
    <i r="1">
      <x v="1607"/>
    </i>
    <i r="1">
      <x v="1609"/>
    </i>
    <i r="1">
      <x v="1615"/>
    </i>
    <i r="1">
      <x v="1632"/>
    </i>
    <i r="1">
      <x v="1641"/>
    </i>
    <i>
      <x v="4"/>
    </i>
    <i r="1">
      <x v="1657"/>
    </i>
    <i r="1">
      <x v="1665"/>
    </i>
    <i r="1">
      <x v="1666"/>
    </i>
    <i r="1">
      <x v="1681"/>
    </i>
    <i t="grand">
      <x/>
    </i>
  </rowItems>
  <colFields count="1">
    <field x="20"/>
  </colFields>
  <colItems count="2">
    <i>
      <x v="1"/>
    </i>
    <i t="grand">
      <x/>
    </i>
  </colItems>
  <pageFields count="1">
    <pageField fld="23" item="2" hier="-1"/>
  </pageFields>
  <dataFields count="1">
    <dataField name="Count of Duration" fld="10" subtotal="count" baseField="0" baseItem="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C38" firstHeaderRow="1" firstDataRow="2" firstDataCol="1" rowPageCount="1" colPageCount="1"/>
  <pivotFields count="48">
    <pivotField axis="axisRow" showAll="0">
      <items count="1691">
        <item m="1" x="423"/>
        <item m="1" x="1317"/>
        <item m="1" x="1366"/>
        <item m="1" x="1421"/>
        <item x="0"/>
        <item x="2"/>
        <item x="3"/>
        <item x="1"/>
        <item m="1" x="174"/>
        <item m="1" x="233"/>
        <item m="1" x="292"/>
        <item x="4"/>
        <item x="5"/>
        <item m="1" x="661"/>
        <item m="1" x="140"/>
        <item m="1" x="199"/>
        <item m="1" x="259"/>
        <item m="1" x="365"/>
        <item m="1" x="416"/>
        <item m="1" x="472"/>
        <item m="1" x="524"/>
        <item m="1" x="578"/>
        <item m="1" x="1071"/>
        <item m="1" x="497"/>
        <item m="1" x="552"/>
        <item m="1" x="604"/>
        <item m="1" x="654"/>
        <item m="1" x="704"/>
        <item m="1" x="749"/>
        <item m="1" x="797"/>
        <item m="1" x="849"/>
        <item m="1" x="898"/>
        <item m="1" x="947"/>
        <item m="1" x="999"/>
        <item m="1" x="1048"/>
        <item m="1" x="1098"/>
        <item m="1" x="1147"/>
        <item m="1" x="1194"/>
        <item m="1" x="1248"/>
        <item m="1" x="1300"/>
        <item m="1" x="1348"/>
        <item m="1" x="1402"/>
        <item m="1" x="1455"/>
        <item m="1" x="1502"/>
        <item m="1" x="1555"/>
        <item m="1" x="1608"/>
        <item m="1" x="1661"/>
        <item m="1" x="83"/>
        <item m="1" x="135"/>
        <item m="1" x="194"/>
        <item m="1" x="255"/>
        <item m="1" x="309"/>
        <item m="1" x="360"/>
        <item m="1" x="410"/>
        <item m="1" x="466"/>
        <item m="1" x="518"/>
        <item m="1" x="572"/>
        <item m="1" x="625"/>
        <item m="1" x="677"/>
        <item m="1" x="724"/>
        <item m="1" x="769"/>
        <item m="1" x="819"/>
        <item m="1" x="869"/>
        <item m="1" x="919"/>
        <item m="1" x="968"/>
        <item m="1" x="1020"/>
        <item m="1" x="1068"/>
        <item m="1" x="1120"/>
        <item m="1" x="1167"/>
        <item m="1" x="1217"/>
        <item m="1" x="1270"/>
        <item m="1" x="1324"/>
        <item m="1" x="1374"/>
        <item m="1" x="439"/>
        <item m="1" x="1297"/>
        <item m="1" x="1347"/>
        <item m="1" x="1400"/>
        <item m="1" x="1454"/>
        <item m="1" x="1500"/>
        <item m="1" x="1553"/>
        <item m="1" x="82"/>
        <item m="1" x="134"/>
        <item m="1" x="193"/>
        <item m="1" x="254"/>
        <item m="1" x="308"/>
        <item m="1" x="409"/>
        <item m="1" x="465"/>
        <item m="1" x="517"/>
        <item m="1" x="624"/>
        <item m="1" x="675"/>
        <item m="1" x="723"/>
        <item m="1" x="768"/>
        <item m="1" x="817"/>
        <item m="1" x="867"/>
        <item m="1" x="917"/>
        <item m="1" x="966"/>
        <item m="1" x="1018"/>
        <item m="1" x="1066"/>
        <item m="1" x="1118"/>
        <item m="1" x="1165"/>
        <item m="1" x="1215"/>
        <item m="1" x="1268"/>
        <item m="1" x="1372"/>
        <item m="1" x="1427"/>
        <item m="1" x="1475"/>
        <item m="1" x="1524"/>
        <item m="1" x="1578"/>
        <item m="1" x="1633"/>
        <item m="1" x="1682"/>
        <item m="1" x="106"/>
        <item m="1" x="162"/>
        <item m="1" x="280"/>
        <item m="1" x="333"/>
        <item m="1" x="437"/>
        <item m="1" x="490"/>
        <item m="1" x="547"/>
        <item m="1" x="599"/>
        <item m="1" x="650"/>
        <item m="1" x="700"/>
        <item m="1" x="745"/>
        <item m="1" x="793"/>
        <item m="1" x="845"/>
        <item m="1" x="893"/>
        <item m="1" x="942"/>
        <item m="1" x="994"/>
        <item m="1" x="1043"/>
        <item m="1" x="767"/>
        <item m="1" x="816"/>
        <item m="1" x="866"/>
        <item m="1" x="915"/>
        <item m="1" x="1016"/>
        <item m="1" x="1064"/>
        <item m="1" x="1116"/>
        <item m="1" x="1162"/>
        <item m="1" x="1212"/>
        <item m="1" x="1265"/>
        <item m="1" x="1320"/>
        <item m="1" x="1369"/>
        <item m="1" x="1424"/>
        <item m="1" x="1474"/>
        <item x="6"/>
        <item x="7"/>
        <item x="8"/>
        <item m="1" x="1518"/>
        <item m="1" x="1574"/>
        <item m="1" x="1628"/>
        <item m="1" x="1678"/>
        <item m="1" x="102"/>
        <item m="1" x="158"/>
        <item m="1" x="215"/>
        <item m="1" x="275"/>
        <item m="1" x="328"/>
        <item m="1" x="380"/>
        <item m="1" x="431"/>
        <item m="1" x="789"/>
        <item m="1" x="513"/>
        <item m="1" x="569"/>
        <item m="1" x="618"/>
        <item m="1" x="668"/>
        <item m="1" x="717"/>
        <item m="1" x="762"/>
        <item m="1" x="811"/>
        <item m="1" x="861"/>
        <item m="1" x="909"/>
        <item m="1" x="959"/>
        <item m="1" x="1010"/>
        <item m="1" x="1058"/>
        <item m="1" x="1111"/>
        <item m="1" x="1157"/>
        <item m="1" x="1205"/>
        <item m="1" x="1259"/>
        <item m="1" x="1314"/>
        <item m="1" x="1363"/>
        <item m="1" x="1418"/>
        <item m="1" x="1516"/>
        <item m="1" x="1572"/>
        <item m="1" x="1626"/>
        <item m="1" x="1676"/>
        <item m="1" x="100"/>
        <item m="1" x="886"/>
        <item m="1" x="935"/>
        <item m="1" x="987"/>
        <item m="1" x="1036"/>
        <item m="1" x="784"/>
        <item m="1" x="834"/>
        <item m="1" x="881"/>
        <item m="1" x="983"/>
        <item x="9"/>
        <item m="1" x="1084"/>
        <item x="10"/>
        <item x="11"/>
        <item m="1" x="1233"/>
        <item m="1" x="1285"/>
        <item m="1" x="1389"/>
        <item m="1" x="564"/>
        <item m="1" x="1413"/>
        <item m="1" x="1465"/>
        <item m="1" x="1512"/>
        <item m="1" x="1567"/>
        <item m="1" x="1620"/>
        <item m="1" x="1670"/>
        <item m="1" x="94"/>
        <item m="1" x="149"/>
        <item m="1" x="206"/>
        <item m="1" x="267"/>
        <item m="1" x="320"/>
        <item m="1" x="372"/>
        <item m="1" x="425"/>
        <item m="1" x="481"/>
        <item m="1" x="535"/>
        <item m="1" x="588"/>
        <item m="1" x="638"/>
        <item m="1" x="782"/>
        <item m="1" x="831"/>
        <item x="12"/>
        <item m="1" x="532"/>
        <item m="1" x="1306"/>
        <item m="1" x="1355"/>
        <item m="1" x="1461"/>
        <item m="1" x="1508"/>
        <item m="1" x="1562"/>
        <item m="1" x="1615"/>
        <item m="1" x="1666"/>
        <item m="1" x="90"/>
        <item m="1" x="143"/>
        <item m="1" x="202"/>
        <item m="1" x="263"/>
        <item m="1" x="314"/>
        <item m="1" x="368"/>
        <item m="1" x="420"/>
        <item m="1" x="478"/>
        <item m="1" x="530"/>
        <item m="1" x="583"/>
        <item m="1" x="633"/>
        <item m="1" x="685"/>
        <item m="1" x="732"/>
        <item m="1" x="778"/>
        <item m="1" x="827"/>
        <item m="1" x="876"/>
        <item m="1" x="926"/>
        <item m="1" x="976"/>
        <item m="1" x="1027"/>
        <item m="1" x="1076"/>
        <item m="1" x="1126"/>
        <item m="1" x="1173"/>
        <item m="1" x="475"/>
        <item m="1" x="527"/>
        <item m="1" x="580"/>
        <item m="1" x="630"/>
        <item m="1" x="682"/>
        <item m="1" x="729"/>
        <item m="1" x="774"/>
        <item m="1" x="824"/>
        <item m="1" x="873"/>
        <item m="1" x="923"/>
        <item m="1" x="973"/>
        <item m="1" x="1024"/>
        <item m="1" x="1073"/>
        <item m="1" x="1124"/>
        <item m="1" x="1222"/>
        <item m="1" x="1276"/>
        <item m="1" x="1329"/>
        <item m="1" x="1381"/>
        <item m="1" x="1435"/>
        <item m="1" x="1482"/>
        <item m="1" x="1532"/>
        <item m="1" x="1587"/>
        <item m="1" x="1641"/>
        <item m="1" x="66"/>
        <item m="1" x="116"/>
        <item m="1" x="172"/>
        <item m="1" x="231"/>
        <item m="1" x="291"/>
        <item m="1" x="344"/>
        <item m="1" x="395"/>
        <item m="1" x="450"/>
        <item m="1" x="503"/>
        <item m="1" x="560"/>
        <item m="1" x="610"/>
        <item m="1" x="660"/>
        <item m="1" x="710"/>
        <item m="1" x="755"/>
        <item m="1" x="805"/>
        <item m="1" x="856"/>
        <item m="1" x="903"/>
        <item m="1" x="1687"/>
        <item m="1" x="112"/>
        <item m="1" x="168"/>
        <item m="1" x="227"/>
        <item m="1" x="286"/>
        <item m="1" x="340"/>
        <item m="1" x="391"/>
        <item m="1" x="446"/>
        <item m="1" x="499"/>
        <item m="1" x="555"/>
        <item m="1" x="606"/>
        <item m="1" x="656"/>
        <item m="1" x="801"/>
        <item m="1" x="852"/>
        <item m="1" x="899"/>
        <item x="13"/>
        <item m="1" x="522"/>
        <item m="1" x="575"/>
        <item m="1" x="627"/>
        <item m="1" x="679"/>
        <item m="1" x="726"/>
        <item m="1" x="771"/>
        <item m="1" x="821"/>
        <item m="1" x="871"/>
        <item m="1" x="921"/>
        <item m="1" x="970"/>
        <item m="1" x="1022"/>
        <item m="1" x="1070"/>
        <item m="1" x="1122"/>
        <item m="1" x="1169"/>
        <item m="1" x="1220"/>
        <item m="1" x="1273"/>
        <item m="1" x="1378"/>
        <item m="1" x="1431"/>
        <item m="1" x="1478"/>
        <item m="1" x="1528"/>
        <item m="1" x="1583"/>
        <item m="1" x="1637"/>
        <item m="1" x="1685"/>
        <item m="1" x="111"/>
        <item m="1" x="226"/>
        <item x="14"/>
        <item m="1" x="110"/>
        <item m="1" x="166"/>
        <item m="1" x="223"/>
        <item m="1" x="283"/>
        <item m="1" x="337"/>
        <item m="1" x="388"/>
        <item m="1" x="442"/>
        <item m="1" x="493"/>
        <item m="1" x="550"/>
        <item m="1" x="602"/>
        <item m="1" x="703"/>
        <item m="1" x="748"/>
        <item m="1" x="796"/>
        <item m="1" x="848"/>
        <item m="1" x="897"/>
        <item m="1" x="946"/>
        <item m="1" x="998"/>
        <item m="1" x="1047"/>
        <item m="1" x="1097"/>
        <item m="1" x="1146"/>
        <item m="1" x="1193"/>
        <item m="1" x="1247"/>
        <item m="1" x="1299"/>
        <item x="15"/>
        <item m="1" x="794"/>
        <item m="1" x="894"/>
        <item m="1" x="943"/>
        <item m="1" x="995"/>
        <item m="1" x="1044"/>
        <item m="1" x="1094"/>
        <item m="1" x="1144"/>
        <item m="1" x="1295"/>
        <item m="1" x="1345"/>
        <item m="1" x="1398"/>
        <item m="1" x="1452"/>
        <item m="1" x="1498"/>
        <item m="1" x="1551"/>
        <item m="1" x="1605"/>
        <item m="1" x="1658"/>
        <item m="1" x="80"/>
        <item m="1" x="132"/>
        <item m="1" x="192"/>
        <item m="1" x="252"/>
        <item m="1" x="306"/>
        <item m="1" x="278"/>
        <item m="1" x="331"/>
        <item m="1" x="384"/>
        <item m="1" x="435"/>
        <item m="1" x="489"/>
        <item m="1" x="544"/>
        <item m="1" x="596"/>
        <item m="1" x="647"/>
        <item m="1" x="697"/>
        <item m="1" x="742"/>
        <item m="1" x="792"/>
        <item m="1" x="218"/>
        <item m="1" x="277"/>
        <item m="1" x="330"/>
        <item m="1" x="382"/>
        <item m="1" x="433"/>
        <item m="1" x="488"/>
        <item m="1" x="543"/>
        <item m="1" x="595"/>
        <item m="1" x="645"/>
        <item m="1" x="891"/>
        <item m="1" x="619"/>
        <item m="1" x="669"/>
        <item m="1" x="718"/>
        <item m="1" x="763"/>
        <item m="1" x="812"/>
        <item m="1" x="862"/>
        <item m="1" x="910"/>
        <item m="1" x="960"/>
        <item m="1" x="1011"/>
        <item m="1" x="1059"/>
        <item m="1" x="1113"/>
        <item m="1" x="1159"/>
        <item m="1" x="1208"/>
        <item m="1" x="1262"/>
        <item m="1" x="1316"/>
        <item m="1" x="1365"/>
        <item m="1" x="1420"/>
        <item m="1" x="1470"/>
        <item m="1" x="486"/>
        <item m="1" x="541"/>
        <item m="1" x="594"/>
        <item m="1" x="643"/>
        <item m="1" x="693"/>
        <item m="1" x="740"/>
        <item m="1" x="788"/>
        <item m="1" x="840"/>
        <item m="1" x="888"/>
        <item m="1" x="937"/>
        <item m="1" x="989"/>
        <item m="1" x="1038"/>
        <item m="1" x="1089"/>
        <item m="1" x="1137"/>
        <item m="1" x="1185"/>
        <item m="1" x="1289"/>
        <item x="16"/>
        <item m="1" x="1393"/>
        <item x="17"/>
        <item x="18"/>
        <item m="1" x="1545"/>
        <item m="1" x="321"/>
        <item m="1" x="373"/>
        <item m="1" x="426"/>
        <item m="1" x="482"/>
        <item m="1" x="537"/>
        <item m="1" x="590"/>
        <item m="1" x="639"/>
        <item m="1" x="690"/>
        <item m="1" x="739"/>
        <item m="1" x="785"/>
        <item m="1" x="835"/>
        <item m="1" x="882"/>
        <item m="1" x="932"/>
        <item m="1" x="984"/>
        <item m="1" x="1034"/>
        <item m="1" x="1085"/>
        <item m="1" x="1133"/>
        <item m="1" x="1180"/>
        <item m="1" x="1234"/>
        <item m="1" x="1286"/>
        <item m="1" x="1339"/>
        <item m="1" x="1390"/>
        <item m="1" x="1444"/>
        <item m="1" x="1490"/>
        <item m="1" x="1540"/>
        <item m="1" x="1054"/>
        <item m="1" x="1106"/>
        <item m="1" x="1230"/>
        <item m="1" x="146"/>
        <item m="1" x="1644"/>
        <item m="1" x="1103"/>
        <item m="1" x="1151"/>
        <item m="1" x="1198"/>
        <item m="1" x="1252"/>
        <item m="1" x="1304"/>
        <item m="1" x="1353"/>
        <item m="1" x="1407"/>
        <item m="1" x="1459"/>
        <item m="1" x="1506"/>
        <item m="1" x="1560"/>
        <item m="1" x="1613"/>
        <item m="1" x="1664"/>
        <item m="1" x="88"/>
        <item m="1" x="141"/>
        <item m="1" x="200"/>
        <item m="1" x="261"/>
        <item m="1" x="312"/>
        <item m="1" x="366"/>
        <item m="1" x="418"/>
        <item m="1" x="476"/>
        <item m="1" x="528"/>
        <item m="1" x="581"/>
        <item m="1" x="631"/>
        <item m="1" x="683"/>
        <item m="1" x="730"/>
        <item m="1" x="775"/>
        <item m="1" x="825"/>
        <item m="1" x="874"/>
        <item m="1" x="924"/>
        <item m="1" x="974"/>
        <item m="1" x="1025"/>
        <item m="1" x="1074"/>
        <item m="1" x="1125"/>
        <item m="1" x="1171"/>
        <item m="1" x="1223"/>
        <item m="1" x="1277"/>
        <item m="1" x="1330"/>
        <item m="1" x="1382"/>
        <item m="1" x="1436"/>
        <item m="1" x="1483"/>
        <item m="1" x="1533"/>
        <item m="1" x="1588"/>
        <item x="20"/>
        <item m="1" x="67"/>
        <item x="21"/>
        <item m="1" x="1352"/>
        <item m="1" x="1406"/>
        <item m="1" x="1458"/>
        <item m="1" x="1275"/>
        <item m="1" x="1328"/>
        <item m="1" x="1380"/>
        <item m="1" x="1434"/>
        <item m="1" x="1481"/>
        <item m="1" x="1531"/>
        <item m="1" x="1586"/>
        <item m="1" x="1640"/>
        <item m="1" x="65"/>
        <item m="1" x="115"/>
        <item m="1" x="171"/>
        <item m="1" x="230"/>
        <item m="1" x="290"/>
        <item m="1" x="343"/>
        <item m="1" x="394"/>
        <item m="1" x="449"/>
        <item m="1" x="502"/>
        <item m="1" x="559"/>
        <item m="1" x="609"/>
        <item m="1" x="659"/>
        <item m="1" x="709"/>
        <item m="1" x="754"/>
        <item m="1" x="804"/>
        <item m="1" x="855"/>
        <item m="1" x="902"/>
        <item m="1" x="952"/>
        <item m="1" x="705"/>
        <item x="23"/>
        <item m="1" x="798"/>
        <item m="1" x="84"/>
        <item m="1" x="136"/>
        <item m="1" x="195"/>
        <item m="1" x="256"/>
        <item m="1" x="361"/>
        <item m="1" x="411"/>
        <item m="1" x="467"/>
        <item m="1" x="519"/>
        <item m="1" x="573"/>
        <item m="1" x="1375"/>
        <item m="1" x="1429"/>
        <item m="1" x="1476"/>
        <item m="1" x="1526"/>
        <item m="1" x="1580"/>
        <item m="1" x="1635"/>
        <item m="1" x="1683"/>
        <item m="1" x="108"/>
        <item m="1" x="164"/>
        <item m="1" x="221"/>
        <item m="1" x="281"/>
        <item m="1" x="335"/>
        <item m="1" x="386"/>
        <item m="1" x="440"/>
        <item m="1" x="491"/>
        <item m="1" x="548"/>
        <item m="1" x="600"/>
        <item m="1" x="651"/>
        <item m="1" x="701"/>
        <item m="1" x="746"/>
        <item m="1" x="847"/>
        <item x="22"/>
        <item x="19"/>
        <item m="1" x="818"/>
        <item m="1" x="868"/>
        <item m="1" x="918"/>
        <item m="1" x="967"/>
        <item m="1" x="1019"/>
        <item m="1" x="1067"/>
        <item m="1" x="1119"/>
        <item m="1" x="1166"/>
        <item m="1" x="1216"/>
        <item m="1" x="1269"/>
        <item m="1" x="1323"/>
        <item m="1" x="1373"/>
        <item m="1" x="1428"/>
        <item m="1" x="1525"/>
        <item m="1" x="1579"/>
        <item m="1" x="1634"/>
        <item m="1" x="107"/>
        <item m="1" x="163"/>
        <item m="1" x="220"/>
        <item m="1" x="78"/>
        <item m="1" x="130"/>
        <item m="1" x="190"/>
        <item m="1" x="250"/>
        <item m="1" x="304"/>
        <item x="24"/>
        <item m="1" x="916"/>
        <item m="1" x="964"/>
        <item x="25"/>
        <item m="1" x="124"/>
        <item m="1" x="182"/>
        <item m="1" x="241"/>
        <item m="1" x="298"/>
        <item m="1" x="352"/>
        <item m="1" x="404"/>
        <item m="1" x="459"/>
        <item m="1" x="511"/>
        <item m="1" x="567"/>
        <item m="1" x="616"/>
        <item m="1" x="666"/>
        <item m="1" x="715"/>
        <item m="1" x="760"/>
        <item m="1" x="808"/>
        <item m="1" x="859"/>
        <item m="1" x="907"/>
        <item m="1" x="957"/>
        <item m="1" x="1008"/>
        <item m="1" x="1056"/>
        <item m="1" x="1108"/>
        <item m="1" x="1154"/>
        <item m="1" x="1201"/>
        <item m="1" x="1255"/>
        <item m="1" x="1310"/>
        <item m="1" x="1359"/>
        <item m="1" x="1414"/>
        <item m="1" x="1466"/>
        <item m="1" x="1513"/>
        <item x="26"/>
        <item m="1" x="120"/>
        <item x="27"/>
        <item m="1" x="237"/>
        <item m="1" x="204"/>
        <item m="1" x="318"/>
        <item m="1" x="370"/>
        <item m="1" x="422"/>
        <item x="28"/>
        <item m="1" x="585"/>
        <item m="1" x="635"/>
        <item m="1" x="687"/>
        <item m="1" x="734"/>
        <item m="1" x="779"/>
        <item m="1" x="828"/>
        <item m="1" x="877"/>
        <item m="1" x="927"/>
        <item m="1" x="977"/>
        <item m="1" x="1028"/>
        <item m="1" x="1078"/>
        <item m="1" x="1127"/>
        <item m="1" x="1174"/>
        <item m="1" x="1225"/>
        <item m="1" x="1279"/>
        <item m="1" x="1332"/>
        <item m="1" x="1383"/>
        <item m="1" x="1437"/>
        <item m="1" x="1485"/>
        <item m="1" x="1534"/>
        <item m="1" x="1589"/>
        <item m="1" x="1642"/>
        <item m="1" x="68"/>
        <item m="1" x="117"/>
        <item m="1" x="175"/>
        <item m="1" x="234"/>
        <item m="1" x="293"/>
        <item m="1" x="347"/>
        <item m="1" x="398"/>
        <item m="1" x="453"/>
        <item m="1" x="505"/>
        <item m="1" x="953"/>
        <item m="1" x="1004"/>
        <item m="1" x="1052"/>
        <item m="1" x="1102"/>
        <item m="1" x="173"/>
        <item m="1" x="232"/>
        <item x="30"/>
        <item m="1" x="345"/>
        <item m="1" x="396"/>
        <item x="29"/>
        <item m="1" x="772"/>
        <item m="1" x="822"/>
        <item m="1" x="872"/>
        <item m="1" x="922"/>
        <item m="1" x="972"/>
        <item m="1" x="1023"/>
        <item m="1" x="1072"/>
        <item m="1" x="1123"/>
        <item m="1" x="1170"/>
        <item m="1" x="1221"/>
        <item m="1" x="1274"/>
        <item m="1" x="1327"/>
        <item m="1" x="1379"/>
        <item m="1" x="1432"/>
        <item m="1" x="1479"/>
        <item m="1" x="1529"/>
        <item m="1" x="1584"/>
        <item m="1" x="1639"/>
        <item m="1" x="1688"/>
        <item m="1" x="113"/>
        <item m="1" x="169"/>
        <item m="1" x="228"/>
        <item m="1" x="287"/>
        <item m="1" x="341"/>
        <item m="1" x="392"/>
        <item m="1" x="447"/>
        <item m="1" x="500"/>
        <item m="1" x="556"/>
        <item m="1" x="607"/>
        <item m="1" x="657"/>
        <item m="1" x="707"/>
        <item m="1" x="752"/>
        <item m="1" x="802"/>
        <item m="1" x="853"/>
        <item m="1" x="900"/>
        <item m="1" x="950"/>
        <item m="1" x="1002"/>
        <item m="1" x="1050"/>
        <item m="1" x="1100"/>
        <item m="1" x="1149"/>
        <item m="1" x="1196"/>
        <item m="1" x="1250"/>
        <item m="1" x="1302"/>
        <item m="1" x="1350"/>
        <item m="1" x="1404"/>
        <item m="1" x="1505"/>
        <item m="1" x="1558"/>
        <item m="1" x="1611"/>
        <item m="1" x="1663"/>
        <item m="1" x="86"/>
        <item m="1" x="138"/>
        <item m="1" x="197"/>
        <item m="1" x="258"/>
        <item m="1" x="311"/>
        <item m="1" x="364"/>
        <item m="1" x="415"/>
        <item m="1" x="471"/>
        <item m="1" x="523"/>
        <item m="1" x="576"/>
        <item m="1" x="628"/>
        <item m="1" x="680"/>
        <item m="1" x="727"/>
        <item m="1" x="751"/>
        <item m="1" x="800"/>
        <item m="1" x="851"/>
        <item x="31"/>
        <item m="1" x="1582"/>
        <item m="1" x="1684"/>
        <item x="32"/>
        <item m="1" x="167"/>
        <item m="1" x="224"/>
        <item m="1" x="284"/>
        <item m="1" x="338"/>
        <item m="1" x="389"/>
        <item m="1" x="443"/>
        <item m="1" x="494"/>
        <item m="1" x="545"/>
        <item m="1" x="597"/>
        <item m="1" x="648"/>
        <item m="1" x="698"/>
        <item m="1" x="743"/>
        <item m="1" x="383"/>
        <item m="1" x="434"/>
        <item x="33"/>
        <item x="34"/>
        <item m="1" x="696"/>
        <item m="1" x="791"/>
        <item m="1" x="844"/>
        <item m="1" x="892"/>
        <item m="1" x="940"/>
        <item m="1" x="992"/>
        <item m="1" x="1041"/>
        <item m="1" x="1092"/>
        <item m="1" x="1141"/>
        <item m="1" x="1188"/>
        <item m="1" x="1242"/>
        <item m="1" x="1292"/>
        <item m="1" x="1395"/>
        <item m="1" x="1449"/>
        <item m="1" x="1495"/>
        <item m="1" x="1548"/>
        <item m="1" x="1602"/>
        <item m="1" x="1655"/>
        <item m="1" x="77"/>
        <item m="1" x="129"/>
        <item m="1" x="189"/>
        <item m="1" x="249"/>
        <item m="1" x="303"/>
        <item m="1" x="357"/>
        <item m="1" x="408"/>
        <item m="1" x="463"/>
        <item m="1" x="515"/>
        <item m="1" x="571"/>
        <item m="1" x="621"/>
        <item m="1" x="672"/>
        <item m="1" x="721"/>
        <item m="1" x="766"/>
        <item m="1" x="815"/>
        <item m="1" x="865"/>
        <item m="1" x="913"/>
        <item m="1" x="962"/>
        <item m="1" x="1014"/>
        <item m="1" x="1062"/>
        <item m="1" x="1161"/>
        <item m="1" x="1210"/>
        <item x="35"/>
        <item m="1" x="1318"/>
        <item m="1" x="1367"/>
        <item m="1" x="1422"/>
        <item m="1" x="1472"/>
        <item m="1" x="1520"/>
        <item m="1" x="1576"/>
        <item m="1" x="1629"/>
        <item m="1" x="1679"/>
        <item m="1" x="104"/>
        <item m="1" x="160"/>
        <item m="1" x="217"/>
        <item m="1" x="276"/>
        <item m="1" x="329"/>
        <item m="1" x="381"/>
        <item m="1" x="432"/>
        <item m="1" x="487"/>
        <item m="1" x="542"/>
        <item x="36"/>
        <item m="1" x="694"/>
        <item m="1" x="1624"/>
        <item m="1" x="1674"/>
        <item m="1" x="98"/>
        <item m="1" x="154"/>
        <item m="1" x="211"/>
        <item m="1" x="272"/>
        <item m="1" x="324"/>
        <item m="1" x="376"/>
        <item m="1" x="428"/>
        <item m="1" x="484"/>
        <item m="1" x="539"/>
        <item m="1" x="592"/>
        <item m="1" x="641"/>
        <item m="1" x="691"/>
        <item m="1" x="786"/>
        <item m="1" x="838"/>
        <item m="1" x="885"/>
        <item m="1" x="934"/>
        <item m="1" x="986"/>
        <item m="1" x="1087"/>
        <item m="1" x="1134"/>
        <item m="1" x="1182"/>
        <item m="1" x="1236"/>
        <item m="1" x="1287"/>
        <item m="1" x="1340"/>
        <item m="1" x="1391"/>
        <item m="1" x="1445"/>
        <item m="1" x="1492"/>
        <item m="1" x="1542"/>
        <item m="1" x="1597"/>
        <item m="1" x="1650"/>
        <item m="1" x="73"/>
        <item m="1" x="125"/>
        <item m="1" x="184"/>
        <item m="1" x="243"/>
        <item m="1" x="300"/>
        <item m="1" x="353"/>
        <item m="1" x="405"/>
        <item m="1" x="460"/>
        <item m="1" x="512"/>
        <item m="1" x="568"/>
        <item m="1" x="617"/>
        <item m="1" x="667"/>
        <item m="1" x="716"/>
        <item m="1" x="761"/>
        <item m="1" x="810"/>
        <item m="1" x="860"/>
        <item m="1" x="908"/>
        <item m="1" x="958"/>
        <item m="1" x="1009"/>
        <item m="1" x="1057"/>
        <item m="1" x="1109"/>
        <item m="1" x="1155"/>
        <item m="1" x="1202"/>
        <item m="1" x="1256"/>
        <item m="1" x="1311"/>
        <item m="1" x="1360"/>
        <item m="1" x="1415"/>
        <item m="1" x="1467"/>
        <item m="1" x="1514"/>
        <item m="1" x="1568"/>
        <item m="1" x="1621"/>
        <item m="1" x="1671"/>
        <item m="1" x="95"/>
        <item m="1" x="150"/>
        <item m="1" x="207"/>
        <item m="1" x="268"/>
        <item m="1" x="322"/>
        <item m="1" x="374"/>
        <item m="1" x="1491"/>
        <item m="1" x="1541"/>
        <item m="1" x="1596"/>
        <item m="1" x="1649"/>
        <item m="1" x="72"/>
        <item m="1" x="123"/>
        <item m="1" x="181"/>
        <item m="1" x="240"/>
        <item m="1" x="297"/>
        <item m="1" x="351"/>
        <item m="1" x="403"/>
        <item m="1" x="458"/>
        <item m="1" x="510"/>
        <item m="1" x="566"/>
        <item m="1" x="615"/>
        <item m="1" x="665"/>
        <item m="1" x="714"/>
        <item m="1" x="759"/>
        <item m="1" x="858"/>
        <item m="1" x="906"/>
        <item m="1" x="956"/>
        <item m="1" x="1007"/>
        <item m="1" x="1055"/>
        <item m="1" x="1107"/>
        <item m="1" x="1153"/>
        <item m="1" x="738"/>
        <item x="37"/>
        <item m="1" x="833"/>
        <item m="1" x="534"/>
        <item m="1" x="587"/>
        <item m="1" x="637"/>
        <item m="1" x="689"/>
        <item m="1" x="736"/>
        <item m="1" x="781"/>
        <item m="1" x="830"/>
        <item m="1" x="879"/>
        <item m="1" x="981"/>
        <item m="1" x="1032"/>
        <item m="1" x="1081"/>
        <item m="1" x="1131"/>
        <item m="1" x="1178"/>
        <item m="1" x="1231"/>
        <item m="1" x="1283"/>
        <item m="1" x="1336"/>
        <item m="1" x="928"/>
        <item m="1" x="979"/>
        <item m="1" x="1030"/>
        <item m="1" x="1079"/>
        <item m="1" x="1129"/>
        <item m="1" x="1177"/>
        <item m="1" x="1228"/>
        <item m="1" x="1281"/>
        <item m="1" x="1335"/>
        <item m="1" x="1386"/>
        <item m="1" x="1440"/>
        <item m="1" x="1488"/>
        <item m="1" x="1537"/>
        <item m="1" x="1592"/>
        <item m="1" x="1645"/>
        <item m="1" x="119"/>
        <item m="1" x="177"/>
        <item m="1" x="236"/>
        <item m="1" x="295"/>
        <item m="1" x="349"/>
        <item m="1" x="400"/>
        <item m="1" x="455"/>
        <item m="1" x="507"/>
        <item m="1" x="562"/>
        <item m="1" x="612"/>
        <item m="1" x="663"/>
        <item m="1" x="712"/>
        <item m="1" x="757"/>
        <item m="1" x="806"/>
        <item m="1" x="857"/>
        <item m="1" x="904"/>
        <item m="1" x="954"/>
        <item m="1" x="1005"/>
        <item m="1" x="1053"/>
        <item m="1" x="1104"/>
        <item m="1" x="1152"/>
        <item m="1" x="1199"/>
        <item m="1" x="1253"/>
        <item m="1" x="1307"/>
        <item m="1" x="1356"/>
        <item m="1" x="1409"/>
        <item m="1" x="1462"/>
        <item m="1" x="1509"/>
        <item m="1" x="1563"/>
        <item m="1" x="1616"/>
        <item m="1" x="1667"/>
        <item m="1" x="91"/>
        <item m="1" x="144"/>
        <item x="38"/>
        <item m="1" x="264"/>
        <item m="1" x="316"/>
        <item m="1" x="1305"/>
        <item m="1" x="1354"/>
        <item m="1" x="1408"/>
        <item m="1" x="1460"/>
        <item m="1" x="1507"/>
        <item m="1" x="1561"/>
        <item m="1" x="1614"/>
        <item m="1" x="1665"/>
        <item m="1" x="89"/>
        <item m="1" x="142"/>
        <item m="1" x="201"/>
        <item m="1" x="262"/>
        <item m="1" x="313"/>
        <item m="1" x="367"/>
        <item m="1" x="419"/>
        <item m="1" x="477"/>
        <item m="1" x="529"/>
        <item m="1" x="582"/>
        <item m="1" x="632"/>
        <item m="1" x="684"/>
        <item m="1" x="731"/>
        <item m="1" x="776"/>
        <item m="1" x="826"/>
        <item m="1" x="875"/>
        <item m="1" x="925"/>
        <item m="1" x="975"/>
        <item m="1" x="1026"/>
        <item m="1" x="1075"/>
        <item m="1" x="1172"/>
        <item m="1" x="1224"/>
        <item m="1" x="1278"/>
        <item m="1" x="1331"/>
        <item m="1" x="525"/>
        <item m="1" x="579"/>
        <item m="1" x="629"/>
        <item m="1" x="681"/>
        <item m="1" x="728"/>
        <item m="1" x="773"/>
        <item m="1" x="823"/>
        <item m="1" x="225"/>
        <item m="1" x="285"/>
        <item m="1" x="339"/>
        <item m="1" x="390"/>
        <item m="1" x="445"/>
        <item m="1" x="498"/>
        <item m="1" x="553"/>
        <item m="1" x="605"/>
        <item m="1" x="655"/>
        <item m="1" x="706"/>
        <item m="1" x="750"/>
        <item m="1" x="799"/>
        <item m="1" x="850"/>
        <item m="1" x="948"/>
        <item m="1" x="1000"/>
        <item m="1" x="1049"/>
        <item m="1" x="1099"/>
        <item m="1" x="1148"/>
        <item m="1" x="1195"/>
        <item m="1" x="1249"/>
        <item m="1" x="1301"/>
        <item m="1" x="1349"/>
        <item m="1" x="1403"/>
        <item m="1" x="1456"/>
        <item m="1" x="1503"/>
        <item m="1" x="1556"/>
        <item m="1" x="1609"/>
        <item m="1" x="1662"/>
        <item m="1" x="85"/>
        <item m="1" x="137"/>
        <item m="1" x="196"/>
        <item m="1" x="257"/>
        <item m="1" x="310"/>
        <item m="1" x="362"/>
        <item m="1" x="412"/>
        <item m="1" x="468"/>
        <item m="1" x="520"/>
        <item m="1" x="574"/>
        <item m="1" x="626"/>
        <item m="1" x="678"/>
        <item m="1" x="725"/>
        <item m="1" x="770"/>
        <item m="1" x="820"/>
        <item m="1" x="870"/>
        <item m="1" x="920"/>
        <item m="1" x="969"/>
        <item m="1" x="1021"/>
        <item m="1" x="1069"/>
        <item m="1" x="1121"/>
        <item m="1" x="1168"/>
        <item m="1" x="1218"/>
        <item m="1" x="1271"/>
        <item m="1" x="1325"/>
        <item m="1" x="1376"/>
        <item m="1" x="1430"/>
        <item m="1" x="1477"/>
        <item m="1" x="1527"/>
        <item m="1" x="1581"/>
        <item m="1" x="1636"/>
        <item x="40"/>
        <item m="1" x="109"/>
        <item m="1" x="165"/>
        <item m="1" x="222"/>
        <item m="1" x="282"/>
        <item m="1" x="336"/>
        <item m="1" x="387"/>
        <item m="1" x="441"/>
        <item m="1" x="492"/>
        <item m="1" x="549"/>
        <item m="1" x="652"/>
        <item m="1" x="702"/>
        <item m="1" x="747"/>
        <item m="1" x="795"/>
        <item x="39"/>
        <item m="1" x="896"/>
        <item m="1" x="945"/>
        <item m="1" x="997"/>
        <item m="1" x="1046"/>
        <item m="1" x="1096"/>
        <item m="1" x="1192"/>
        <item m="1" x="1246"/>
        <item m="1" x="1298"/>
        <item m="1" x="1401"/>
        <item m="1" x="1501"/>
        <item m="1" x="1554"/>
        <item m="1" x="1607"/>
        <item m="1" x="1660"/>
        <item x="41"/>
        <item m="1" x="188"/>
        <item m="1" x="248"/>
        <item m="1" x="302"/>
        <item m="1" x="356"/>
        <item m="1" x="407"/>
        <item m="1" x="462"/>
        <item m="1" x="514"/>
        <item m="1" x="570"/>
        <item m="1" x="620"/>
        <item m="1" x="670"/>
        <item m="1" x="719"/>
        <item m="1" x="764"/>
        <item m="1" x="813"/>
        <item m="1" x="864"/>
        <item m="1" x="912"/>
        <item m="1" x="1013"/>
        <item m="1" x="1061"/>
        <item m="1" x="1158"/>
        <item m="1" x="1206"/>
        <item m="1" x="1260"/>
        <item m="1" x="1315"/>
        <item m="1" x="1364"/>
        <item m="1" x="1419"/>
        <item m="1" x="1469"/>
        <item m="1" x="1517"/>
        <item m="1" x="1573"/>
        <item m="1" x="1627"/>
        <item m="1" x="1677"/>
        <item m="1" x="101"/>
        <item m="1" x="157"/>
        <item m="1" x="214"/>
        <item m="1" x="274"/>
        <item m="1" x="326"/>
        <item m="1" x="378"/>
        <item m="1" x="429"/>
        <item m="1" x="485"/>
        <item m="1" x="540"/>
        <item m="1" x="593"/>
        <item m="1" x="642"/>
        <item m="1" x="692"/>
        <item m="1" x="787"/>
        <item m="1" x="839"/>
        <item m="1" x="887"/>
        <item m="1" x="936"/>
        <item m="1" x="988"/>
        <item m="1" x="1037"/>
        <item m="1" x="1088"/>
        <item m="1" x="1257"/>
        <item m="1" x="1312"/>
        <item m="1" x="1361"/>
        <item m="1" x="1416"/>
        <item m="1" x="1468"/>
        <item m="1" x="1515"/>
        <item m="1" x="1569"/>
        <item m="1" x="1622"/>
        <item m="1" x="1672"/>
        <item m="1" x="96"/>
        <item m="1" x="152"/>
        <item m="1" x="209"/>
        <item m="1" x="270"/>
        <item m="1" x="323"/>
        <item m="1" x="375"/>
        <item m="1" x="427"/>
        <item m="1" x="483"/>
        <item m="1" x="538"/>
        <item m="1" x="591"/>
        <item m="1" x="640"/>
        <item m="1" x="837"/>
        <item m="1" x="884"/>
        <item m="1" x="933"/>
        <item m="1" x="985"/>
        <item m="1" x="1035"/>
        <item m="1" x="1086"/>
        <item m="1" x="1181"/>
        <item m="1" x="1235"/>
        <item m="1" x="1539"/>
        <item m="1" x="1595"/>
        <item m="1" x="1648"/>
        <item m="1" x="71"/>
        <item m="1" x="122"/>
        <item m="1" x="180"/>
        <item m="1" x="239"/>
        <item m="1" x="350"/>
        <item m="1" x="402"/>
        <item m="1" x="457"/>
        <item m="1" x="509"/>
        <item m="1" x="565"/>
        <item m="1" x="614"/>
        <item m="1" x="664"/>
        <item m="1" x="713"/>
        <item m="1" x="758"/>
        <item m="1" x="807"/>
        <item m="1" x="536"/>
        <item m="1" x="589"/>
        <item m="1" x="737"/>
        <item m="1" x="783"/>
        <item m="1" x="832"/>
        <item m="1" x="880"/>
        <item m="1" x="930"/>
        <item m="1" x="1033"/>
        <item m="1" x="1083"/>
        <item m="1" x="1132"/>
        <item m="1" x="1179"/>
        <item m="1" x="1232"/>
        <item m="1" x="1284"/>
        <item m="1" x="1337"/>
        <item m="1" x="1388"/>
        <item m="1" x="1442"/>
        <item m="1" x="1489"/>
        <item m="1" x="1538"/>
        <item m="1" x="1594"/>
        <item m="1" x="1647"/>
        <item m="1" x="70"/>
        <item m="1" x="121"/>
        <item m="1" x="178"/>
        <item m="1" x="238"/>
        <item m="1" x="296"/>
        <item m="1" x="401"/>
        <item m="1" x="456"/>
        <item m="1" x="508"/>
        <item m="1" x="563"/>
        <item m="1" x="613"/>
        <item x="42"/>
        <item m="1" x="1358"/>
        <item m="1" x="1412"/>
        <item m="1" x="1464"/>
        <item m="1" x="1511"/>
        <item m="1" x="1566"/>
        <item m="1" x="1619"/>
        <item m="1" x="1669"/>
        <item m="1" x="93"/>
        <item m="1" x="147"/>
        <item m="1" x="266"/>
        <item m="1" x="319"/>
        <item m="1" x="371"/>
        <item m="1" x="424"/>
        <item m="1" x="480"/>
        <item m="1" x="533"/>
        <item m="1" x="586"/>
        <item m="1" x="636"/>
        <item m="1" x="688"/>
        <item m="1" x="735"/>
        <item m="1" x="780"/>
        <item m="1" x="829"/>
        <item m="1" x="878"/>
        <item m="1" x="929"/>
        <item m="1" x="980"/>
        <item m="1" x="1031"/>
        <item m="1" x="1080"/>
        <item m="1" x="1130"/>
        <item m="1" x="1229"/>
        <item m="1" x="1282"/>
        <item m="1" x="1128"/>
        <item m="1" x="1175"/>
        <item m="1" x="1226"/>
        <item m="1" x="1280"/>
        <item m="1" x="1333"/>
        <item m="1" x="1384"/>
        <item m="1" x="1438"/>
        <item m="1" x="1486"/>
        <item m="1" x="1535"/>
        <item m="1" x="1590"/>
        <item m="1" x="479"/>
        <item m="1" x="1433"/>
        <item m="1" x="1480"/>
        <item m="1" x="1530"/>
        <item m="1" x="1585"/>
        <item m="1" x="1689"/>
        <item m="1" x="114"/>
        <item m="1" x="170"/>
        <item m="1" x="229"/>
        <item m="1" x="288"/>
        <item m="1" x="342"/>
        <item m="1" x="393"/>
        <item m="1" x="448"/>
        <item m="1" x="501"/>
        <item m="1" x="557"/>
        <item m="1" x="608"/>
        <item m="1" x="658"/>
        <item m="1" x="708"/>
        <item m="1" x="753"/>
        <item m="1" x="803"/>
        <item m="1" x="854"/>
        <item m="1" x="901"/>
        <item m="1" x="951"/>
        <item m="1" x="1003"/>
        <item m="1" x="1051"/>
        <item m="1" x="1101"/>
        <item m="1" x="1150"/>
        <item m="1" x="1197"/>
        <item m="1" x="1251"/>
        <item m="1" x="1303"/>
        <item m="1" x="1351"/>
        <item m="1" x="1405"/>
        <item m="1" x="1457"/>
        <item m="1" x="1559"/>
        <item m="1" x="1612"/>
        <item m="1" x="87"/>
        <item m="1" x="139"/>
        <item m="1" x="198"/>
        <item m="1" x="1504"/>
        <item m="1" x="1557"/>
        <item m="1" x="1610"/>
        <item m="1" x="1219"/>
        <item m="1" x="1272"/>
        <item m="1" x="1326"/>
        <item m="1" x="1377"/>
        <item m="1" x="846"/>
        <item m="1" x="895"/>
        <item m="1" x="944"/>
        <item m="1" x="996"/>
        <item m="1" x="1045"/>
        <item m="1" x="1095"/>
        <item m="1" x="1145"/>
        <item m="1" x="1191"/>
        <item m="1" x="1245"/>
        <item m="1" x="1296"/>
        <item m="1" x="1346"/>
        <item m="1" x="1399"/>
        <item m="1" x="1453"/>
        <item m="1" x="1499"/>
        <item m="1" x="1552"/>
        <item m="1" x="1606"/>
        <item m="1" x="1659"/>
        <item m="1" x="81"/>
        <item m="1" x="133"/>
        <item m="1" x="253"/>
        <item m="1" x="307"/>
        <item m="1" x="334"/>
        <item m="1" x="359"/>
        <item x="43"/>
        <item m="1" x="1426"/>
        <item m="1" x="1451"/>
        <item m="1" x="1497"/>
        <item m="1" x="1523"/>
        <item m="1" x="1550"/>
        <item m="1" x="1577"/>
        <item m="1" x="1604"/>
        <item m="1" x="1632"/>
        <item m="1" x="1657"/>
        <item m="1" x="1681"/>
        <item m="1" x="79"/>
        <item m="1" x="105"/>
        <item m="1" x="131"/>
        <item m="1" x="161"/>
        <item m="1" x="191"/>
        <item m="1" x="219"/>
        <item m="1" x="251"/>
        <item m="1" x="279"/>
        <item m="1" x="305"/>
        <item m="1" x="332"/>
        <item m="1" x="358"/>
        <item m="1" x="385"/>
        <item m="1" x="436"/>
        <item m="1" x="464"/>
        <item m="1" x="516"/>
        <item m="1" x="546"/>
        <item m="1" x="598"/>
        <item m="1" x="623"/>
        <item m="1" x="649"/>
        <item m="1" x="674"/>
        <item m="1" x="699"/>
        <item m="1" x="722"/>
        <item m="1" x="744"/>
        <item m="1" x="1143"/>
        <item m="1" x="1164"/>
        <item m="1" x="1190"/>
        <item m="1" x="1214"/>
        <item m="1" x="1244"/>
        <item m="1" x="1267"/>
        <item m="1" x="1294"/>
        <item m="1" x="1322"/>
        <item m="1" x="1344"/>
        <item m="1" x="1371"/>
        <item m="1" x="1397"/>
        <item m="1" x="941"/>
        <item m="1" x="965"/>
        <item m="1" x="993"/>
        <item m="1" x="1017"/>
        <item m="1" x="1042"/>
        <item m="1" x="1065"/>
        <item m="1" x="1093"/>
        <item m="1" x="1117"/>
        <item m="1" x="1142"/>
        <item m="1" x="1163"/>
        <item m="1" x="1189"/>
        <item m="1" x="1213"/>
        <item m="1" x="1243"/>
        <item m="1" x="1266"/>
        <item m="1" x="1293"/>
        <item m="1" x="1321"/>
        <item m="1" x="1343"/>
        <item m="1" x="1370"/>
        <item m="1" x="1396"/>
        <item m="1" x="1425"/>
        <item m="1" x="1450"/>
        <item m="1" x="1496"/>
        <item m="1" x="1522"/>
        <item m="1" x="1549"/>
        <item m="1" x="1603"/>
        <item m="1" x="1631"/>
        <item m="1" x="1656"/>
        <item m="1" x="1680"/>
        <item m="1" x="890"/>
        <item m="1" x="914"/>
        <item m="1" x="939"/>
        <item m="1" x="963"/>
        <item m="1" x="991"/>
        <item m="1" x="1015"/>
        <item m="1" x="1040"/>
        <item m="1" x="1063"/>
        <item m="1" x="1091"/>
        <item m="1" x="1115"/>
        <item m="1" x="1140"/>
        <item m="1" x="1187"/>
        <item m="1" x="1211"/>
        <item m="1" x="1241"/>
        <item m="1" x="1264"/>
        <item m="1" x="1291"/>
        <item m="1" x="1319"/>
        <item m="1" x="1342"/>
        <item m="1" x="1368"/>
        <item m="1" x="1394"/>
        <item m="1" x="1423"/>
        <item m="1" x="1448"/>
        <item m="1" x="1473"/>
        <item m="1" x="1521"/>
        <item m="1" x="1547"/>
        <item m="1" x="1601"/>
        <item m="1" x="1630"/>
        <item m="1" x="1654"/>
        <item m="1" x="644"/>
        <item m="1" x="671"/>
        <item m="1" x="695"/>
        <item m="1" x="720"/>
        <item m="1" x="741"/>
        <item m="1" x="765"/>
        <item m="1" x="790"/>
        <item m="1" x="814"/>
        <item m="1" x="842"/>
        <item m="1" x="1447"/>
        <item m="1" x="1471"/>
        <item m="1" x="1494"/>
        <item m="1" x="1519"/>
        <item m="1" x="1546"/>
        <item m="1" x="1575"/>
        <item m="1" x="1600"/>
        <item m="1" x="1653"/>
        <item m="1" x="76"/>
        <item m="1" x="103"/>
        <item m="1" x="159"/>
        <item m="1" x="187"/>
        <item m="1" x="216"/>
        <item m="1" x="247"/>
        <item x="44"/>
        <item m="1" x="841"/>
        <item m="1" x="863"/>
        <item m="1" x="889"/>
        <item m="1" x="911"/>
        <item m="1" x="938"/>
        <item m="1" x="961"/>
        <item m="1" x="990"/>
        <item m="1" x="1012"/>
        <item m="1" x="1039"/>
        <item m="1" x="1060"/>
        <item m="1" x="1090"/>
        <item m="1" x="1114"/>
        <item m="1" x="1139"/>
        <item m="1" x="1160"/>
        <item m="1" x="1186"/>
        <item m="1" x="1209"/>
        <item m="1" x="1240"/>
        <item m="1" x="1263"/>
        <item m="1" x="1290"/>
        <item m="1" x="301"/>
        <item m="1" x="327"/>
        <item m="1" x="355"/>
        <item m="1" x="379"/>
        <item m="1" x="406"/>
        <item m="1" x="430"/>
        <item m="1" x="461"/>
        <item m="1" x="1136"/>
        <item x="45"/>
        <item m="1" x="1184"/>
        <item m="1" x="1204"/>
        <item m="1" x="1238"/>
        <item m="1" x="1544"/>
        <item m="1" x="1571"/>
        <item m="1" x="1599"/>
        <item m="1" x="1625"/>
        <item m="1" x="1652"/>
        <item m="1" x="1675"/>
        <item m="1" x="75"/>
        <item m="1" x="99"/>
        <item m="1" x="127"/>
        <item m="1" x="155"/>
        <item m="1" x="186"/>
        <item m="1" x="212"/>
        <item m="1" x="245"/>
        <item m="1" x="273"/>
        <item m="1" x="325"/>
        <item m="1" x="354"/>
        <item m="1" x="377"/>
        <item m="1" x="1110"/>
        <item m="1" x="1135"/>
        <item m="1" x="1156"/>
        <item m="1" x="1183"/>
        <item m="1" x="1203"/>
        <item m="1" x="1237"/>
        <item m="1" x="1258"/>
        <item m="1" x="1288"/>
        <item m="1" x="1313"/>
        <item m="1" x="1341"/>
        <item m="1" x="1362"/>
        <item m="1" x="1392"/>
        <item m="1" x="1417"/>
        <item m="1" x="1446"/>
        <item m="1" x="1493"/>
        <item m="1" x="1543"/>
        <item m="1" x="1570"/>
        <item m="1" x="1598"/>
        <item m="1" x="1623"/>
        <item m="1" x="1651"/>
        <item m="1" x="1673"/>
        <item m="1" x="74"/>
        <item m="1" x="97"/>
        <item m="1" x="126"/>
        <item m="1" x="153"/>
        <item m="1" x="185"/>
        <item m="1" x="210"/>
        <item m="1" x="244"/>
        <item m="1" x="271"/>
        <item m="1" x="809"/>
        <item m="1" x="836"/>
        <item x="46"/>
        <item m="1" x="883"/>
        <item x="47"/>
        <item m="1" x="905"/>
        <item m="1" x="931"/>
        <item m="1" x="955"/>
        <item m="1" x="982"/>
        <item m="1" x="148"/>
        <item m="1" x="179"/>
        <item x="48"/>
        <item m="1" x="1006"/>
        <item m="1" x="1029"/>
        <item m="1" x="1176"/>
        <item m="1" x="1200"/>
        <item m="1" x="1227"/>
        <item m="1" x="1254"/>
        <item m="1" x="1308"/>
        <item m="1" x="1334"/>
        <item m="1" x="1357"/>
        <item m="1" x="1385"/>
        <item m="1" x="1410"/>
        <item m="1" x="1439"/>
        <item m="1" x="1463"/>
        <item m="1" x="1487"/>
        <item m="1" x="1510"/>
        <item m="1" x="1536"/>
        <item m="1" x="1564"/>
        <item m="1" x="1591"/>
        <item m="1" x="1617"/>
        <item m="1" x="1643"/>
        <item m="1" x="1668"/>
        <item m="1" x="69"/>
        <item m="1" x="92"/>
        <item m="1" x="118"/>
        <item m="1" x="145"/>
        <item m="1" x="176"/>
        <item m="1" x="203"/>
        <item m="1" x="235"/>
        <item m="1" x="265"/>
        <item m="1" x="294"/>
        <item m="1" x="317"/>
        <item m="1" x="348"/>
        <item m="1" x="369"/>
        <item m="1" x="399"/>
        <item m="1" x="421"/>
        <item m="1" x="454"/>
        <item m="1" x="506"/>
        <item m="1" x="531"/>
        <item m="1" x="561"/>
        <item m="1" x="584"/>
        <item m="1" x="611"/>
        <item m="1" x="634"/>
        <item m="1" x="662"/>
        <item m="1" x="686"/>
        <item m="1" x="711"/>
        <item m="1" x="733"/>
        <item x="49"/>
        <item m="1" x="315"/>
        <item m="1" x="346"/>
        <item m="1" x="756"/>
        <item m="1" x="777"/>
        <item x="50"/>
        <item m="1" x="397"/>
        <item x="51"/>
        <item m="1" x="451"/>
        <item m="1" x="473"/>
        <item m="1" x="260"/>
        <item m="1" x="289"/>
        <item m="1" x="1638"/>
        <item x="52"/>
        <item m="1" x="1686"/>
        <item m="1" x="554"/>
        <item m="1" x="577"/>
        <item x="53"/>
        <item m="1" x="363"/>
        <item x="54"/>
        <item m="1" x="413"/>
        <item m="1" x="444"/>
        <item m="1" x="469"/>
        <item m="1" x="495"/>
        <item m="1" x="521"/>
        <item m="1" x="551"/>
        <item m="1" x="603"/>
        <item m="1" x="601"/>
        <item m="1" x="653"/>
        <item m="1" x="676"/>
        <item x="55"/>
        <item m="1" x="438"/>
        <item m="1" x="622"/>
        <item m="1" x="646"/>
        <item m="1" x="673"/>
        <item x="56"/>
        <item m="1" x="843"/>
        <item m="1" x="1112"/>
        <item m="1" x="1138"/>
        <item x="57"/>
        <item m="1" x="1207"/>
        <item m="1" x="1239"/>
        <item m="1" x="1261"/>
        <item x="58"/>
        <item m="1" x="128"/>
        <item m="1" x="156"/>
        <item m="1" x="213"/>
        <item m="1" x="246"/>
        <item m="1" x="151"/>
        <item m="1" x="183"/>
        <item m="1" x="208"/>
        <item m="1" x="242"/>
        <item m="1" x="269"/>
        <item m="1" x="299"/>
        <item m="1" x="1443"/>
        <item x="59"/>
        <item m="1" x="1309"/>
        <item m="1" x="1338"/>
        <item m="1" x="1082"/>
        <item m="1" x="1105"/>
        <item m="1" x="1387"/>
        <item m="1" x="1411"/>
        <item m="1" x="1441"/>
        <item x="60"/>
        <item x="61"/>
        <item m="1" x="1565"/>
        <item m="1" x="1593"/>
        <item m="1" x="1618"/>
        <item m="1" x="1646"/>
        <item m="1" x="205"/>
        <item m="1" x="978"/>
        <item m="1" x="1077"/>
        <item m="1" x="1484"/>
        <item x="62"/>
        <item m="1" x="417"/>
        <item m="1" x="452"/>
        <item m="1" x="474"/>
        <item m="1" x="504"/>
        <item m="1" x="526"/>
        <item x="63"/>
        <item x="64"/>
        <item m="1" x="558"/>
        <item m="1" x="949"/>
        <item m="1" x="971"/>
        <item m="1" x="1001"/>
        <item m="1" x="414"/>
        <item m="1" x="470"/>
        <item m="1" x="496"/>
        <item t="default"/>
      </items>
    </pivotField>
    <pivotField showAll="0"/>
    <pivotField showAll="0"/>
    <pivotField showAll="0"/>
    <pivotField showAll="0"/>
    <pivotField showAll="0"/>
    <pivotField showAll="0"/>
    <pivotField axis="axisRow" showAll="0" defaultSubtotal="0">
      <items count="5">
        <item x="0"/>
        <item x="1"/>
        <item x="2"/>
        <item x="3"/>
        <item x="4"/>
      </items>
    </pivotField>
    <pivotField numFmtId="176" showAll="0">
      <items count="7">
        <item x="1"/>
        <item x="2"/>
        <item x="3"/>
        <item x="4"/>
        <item x="0"/>
        <item x="5"/>
        <item t="default"/>
      </items>
    </pivotField>
    <pivotField numFmtId="176" showAll="0"/>
    <pivotField dataField="1" showAll="0"/>
    <pivotField showAll="0"/>
    <pivotField numFmtId="175" showAll="0"/>
    <pivotField showAll="0"/>
    <pivotField showAll="0"/>
    <pivotField showAll="0"/>
    <pivotField showAll="0"/>
    <pivotField showAll="0"/>
    <pivotField axis="axisCol" showAll="0">
      <items count="3">
        <item h="1" x="0"/>
        <item x="1"/>
        <item t="default"/>
      </items>
    </pivotField>
    <pivotField showAll="0"/>
    <pivotField showAll="0"/>
    <pivotField showAll="0"/>
    <pivotField showAll="0"/>
    <pivotField axis="axisPage"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8">
        <item x="1"/>
        <item x="2"/>
        <item x="3"/>
        <item x="4"/>
        <item x="5"/>
        <item x="6"/>
        <item x="0"/>
        <item x="7"/>
      </items>
    </pivotField>
  </pivotFields>
  <rowFields count="2">
    <field x="7"/>
    <field x="0"/>
  </rowFields>
  <rowItems count="30">
    <i>
      <x/>
    </i>
    <i r="1">
      <x v="5"/>
    </i>
    <i r="1">
      <x v="11"/>
    </i>
    <i r="1">
      <x v="141"/>
    </i>
    <i r="1">
      <x v="187"/>
    </i>
    <i r="1">
      <x v="190"/>
    </i>
    <i r="1">
      <x v="214"/>
    </i>
    <i r="1">
      <x v="326"/>
    </i>
    <i r="1">
      <x v="350"/>
    </i>
    <i r="1">
      <x v="503"/>
    </i>
    <i r="1">
      <x v="536"/>
    </i>
    <i>
      <x v="1"/>
    </i>
    <i r="1">
      <x v="626"/>
    </i>
    <i r="1">
      <x v="628"/>
    </i>
    <i r="1">
      <x v="675"/>
    </i>
    <i r="1">
      <x v="744"/>
    </i>
    <i r="1">
      <x v="760"/>
    </i>
    <i r="1">
      <x v="801"/>
    </i>
    <i>
      <x v="2"/>
    </i>
    <i r="1">
      <x v="1494"/>
    </i>
    <i r="1">
      <x v="1546"/>
    </i>
    <i>
      <x v="3"/>
    </i>
    <i r="1">
      <x v="1602"/>
    </i>
    <i r="1">
      <x v="1619"/>
    </i>
    <i r="1">
      <x v="1621"/>
    </i>
    <i r="1">
      <x v="1637"/>
    </i>
    <i>
      <x v="4"/>
    </i>
    <i r="1">
      <x v="1675"/>
    </i>
    <i r="1">
      <x v="1682"/>
    </i>
    <i t="grand">
      <x/>
    </i>
  </rowItems>
  <colFields count="1">
    <field x="18"/>
  </colFields>
  <colItems count="2">
    <i>
      <x v="1"/>
    </i>
    <i t="grand">
      <x/>
    </i>
  </colItems>
  <pageFields count="1">
    <pageField fld="23" item="2" hier="-1"/>
  </pageFields>
  <dataFields count="1">
    <dataField name="Count of Duration" fld="10" subtotal="count" baseField="0" baseItem="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tabSelected="1" workbookViewId="0">
      <selection activeCell="B35" sqref="B35"/>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W786"/>
  <sheetViews>
    <sheetView showGridLines="0" workbookViewId="0">
      <selection activeCell="E127" sqref="E127"/>
    </sheetView>
  </sheetViews>
  <sheetFormatPr defaultRowHeight="12.95" customHeight="1" x14ac:dyDescent="0.2"/>
  <cols>
    <col min="1" max="1" width="6.7109375" style="44" customWidth="1"/>
    <col min="2" max="2" width="11" style="44" customWidth="1"/>
    <col min="3" max="4" width="8" style="44" customWidth="1"/>
    <col min="5" max="5" width="17.5703125" style="44" customWidth="1"/>
    <col min="6" max="6" width="17.140625" style="44" customWidth="1"/>
    <col min="7" max="8" width="8" style="44" customWidth="1"/>
    <col min="9" max="9" width="28.28515625" style="44" customWidth="1"/>
    <col min="10" max="10" width="10.7109375" style="44" customWidth="1"/>
    <col min="11" max="11" width="9.42578125" style="44" customWidth="1"/>
    <col min="12" max="12" width="12.140625" style="44" customWidth="1"/>
    <col min="13" max="13" width="10.7109375" style="44" customWidth="1"/>
    <col min="14" max="14" width="8" style="44" customWidth="1"/>
    <col min="15" max="15" width="9.42578125" style="44" customWidth="1"/>
    <col min="16" max="18" width="10.7109375" style="44" customWidth="1"/>
    <col min="19" max="19" width="40" style="44" customWidth="1"/>
    <col min="20" max="21" width="9.42578125" style="44" customWidth="1"/>
    <col min="22" max="22" width="11.28515625" style="44" customWidth="1"/>
    <col min="23" max="23" width="0" style="44" hidden="1" customWidth="1"/>
    <col min="24" max="16384" width="9.140625" style="44"/>
  </cols>
  <sheetData>
    <row r="1" spans="1:23" ht="12.95" customHeight="1" thickTop="1" thickBot="1" x14ac:dyDescent="0.25">
      <c r="A1" s="113" t="s">
        <v>0</v>
      </c>
      <c r="B1" s="114"/>
      <c r="C1" s="114"/>
      <c r="D1" s="114"/>
      <c r="E1" s="114"/>
      <c r="F1" s="114"/>
      <c r="G1" s="114"/>
      <c r="H1" s="114"/>
      <c r="I1" s="114"/>
      <c r="J1" s="114"/>
      <c r="K1" s="114"/>
      <c r="L1" s="114"/>
      <c r="M1" s="114"/>
      <c r="N1" s="114"/>
      <c r="O1" s="114"/>
      <c r="P1" s="115"/>
      <c r="Q1" s="57"/>
      <c r="R1" s="57"/>
      <c r="S1" s="56"/>
      <c r="T1" s="56"/>
      <c r="U1" s="56"/>
      <c r="V1" s="55"/>
    </row>
    <row r="2" spans="1:23" ht="12.95" customHeight="1" thickTop="1" thickBot="1" x14ac:dyDescent="0.25">
      <c r="A2" s="58"/>
      <c r="B2" s="59"/>
      <c r="C2" s="59"/>
      <c r="D2" s="59"/>
      <c r="E2" s="59"/>
      <c r="F2" s="59"/>
      <c r="G2" s="59"/>
      <c r="H2" s="59"/>
      <c r="I2" s="59"/>
      <c r="J2" s="59"/>
      <c r="K2" s="59"/>
      <c r="L2" s="59"/>
      <c r="M2" s="59"/>
      <c r="N2" s="59"/>
      <c r="O2" s="59"/>
      <c r="P2" s="42" t="s">
        <v>234</v>
      </c>
      <c r="Q2" s="42">
        <v>0.05</v>
      </c>
      <c r="R2" s="42">
        <v>0.4</v>
      </c>
      <c r="S2" s="42">
        <v>0.4</v>
      </c>
      <c r="T2" s="60"/>
      <c r="U2" s="60"/>
      <c r="V2" s="61"/>
    </row>
    <row r="3" spans="1:23" ht="12.95" customHeight="1" thickTop="1" thickBot="1" x14ac:dyDescent="0.25">
      <c r="A3" s="54" t="s">
        <v>1</v>
      </c>
      <c r="B3" s="53" t="s">
        <v>2</v>
      </c>
      <c r="C3" s="53" t="s">
        <v>3</v>
      </c>
      <c r="D3" s="53" t="s">
        <v>1236</v>
      </c>
      <c r="E3" s="53" t="s">
        <v>4</v>
      </c>
      <c r="F3" s="53" t="s">
        <v>5</v>
      </c>
      <c r="G3" s="53" t="s">
        <v>6</v>
      </c>
      <c r="H3" s="52" t="s">
        <v>7</v>
      </c>
      <c r="I3" s="52" t="s">
        <v>8</v>
      </c>
      <c r="J3" s="52" t="s">
        <v>9</v>
      </c>
      <c r="K3" s="52" t="s">
        <v>10</v>
      </c>
      <c r="L3" s="52" t="s">
        <v>11</v>
      </c>
      <c r="M3" s="52" t="s">
        <v>12</v>
      </c>
      <c r="N3" s="52" t="s">
        <v>13</v>
      </c>
      <c r="O3" s="53" t="s">
        <v>14</v>
      </c>
      <c r="P3" s="53" t="s">
        <v>15</v>
      </c>
      <c r="Q3" s="53" t="s">
        <v>233</v>
      </c>
      <c r="R3" s="53" t="s">
        <v>235</v>
      </c>
      <c r="S3" s="52" t="s">
        <v>16</v>
      </c>
      <c r="T3" s="52" t="s">
        <v>17</v>
      </c>
      <c r="U3" s="52" t="s">
        <v>18</v>
      </c>
      <c r="V3" s="51" t="s">
        <v>19</v>
      </c>
    </row>
    <row r="4" spans="1:23" ht="12.95" hidden="1" customHeight="1" x14ac:dyDescent="0.2">
      <c r="A4" s="50">
        <v>18782</v>
      </c>
      <c r="B4" s="46">
        <v>113660</v>
      </c>
      <c r="C4" s="46" t="s">
        <v>83</v>
      </c>
      <c r="D4" s="46"/>
      <c r="E4" s="49">
        <v>41091</v>
      </c>
      <c r="F4" s="49">
        <v>41122</v>
      </c>
      <c r="G4" s="46">
        <v>44640</v>
      </c>
      <c r="H4" s="46" t="s">
        <v>974</v>
      </c>
      <c r="I4" s="46" t="s">
        <v>973</v>
      </c>
      <c r="J4" s="46" t="s">
        <v>26</v>
      </c>
      <c r="K4" s="46" t="s">
        <v>354</v>
      </c>
      <c r="L4" s="46" t="s">
        <v>356</v>
      </c>
      <c r="M4" s="46" t="s">
        <v>25</v>
      </c>
      <c r="N4" s="46" t="s">
        <v>23</v>
      </c>
      <c r="O4" s="48">
        <v>0</v>
      </c>
      <c r="P4" s="47">
        <v>0</v>
      </c>
      <c r="Q4" s="47"/>
      <c r="R4" s="47"/>
      <c r="S4" s="46" t="s">
        <v>1203</v>
      </c>
      <c r="T4" s="46" t="s">
        <v>23</v>
      </c>
      <c r="U4" s="46" t="s">
        <v>28</v>
      </c>
      <c r="V4" s="45">
        <v>0</v>
      </c>
    </row>
    <row r="5" spans="1:23" ht="12.95" hidden="1" customHeight="1" x14ac:dyDescent="0.2">
      <c r="A5" s="50">
        <v>26845</v>
      </c>
      <c r="B5" s="46">
        <v>120905</v>
      </c>
      <c r="C5" s="46" t="s">
        <v>83</v>
      </c>
      <c r="D5" s="46"/>
      <c r="E5" s="49">
        <v>41091.893055555556</v>
      </c>
      <c r="F5" s="49">
        <v>41091.942361111112</v>
      </c>
      <c r="G5" s="46">
        <v>71</v>
      </c>
      <c r="H5" s="46" t="s">
        <v>50</v>
      </c>
      <c r="I5" s="46" t="s">
        <v>51</v>
      </c>
      <c r="J5" s="46" t="s">
        <v>26</v>
      </c>
      <c r="K5" s="46" t="s">
        <v>1171</v>
      </c>
      <c r="L5" s="46" t="s">
        <v>346</v>
      </c>
      <c r="M5" s="46" t="s">
        <v>52</v>
      </c>
      <c r="N5" s="46" t="s">
        <v>23</v>
      </c>
      <c r="O5" s="48">
        <v>0</v>
      </c>
      <c r="P5" s="47">
        <v>0</v>
      </c>
      <c r="Q5" s="47"/>
      <c r="R5" s="47"/>
      <c r="S5" s="46" t="s">
        <v>1234</v>
      </c>
      <c r="T5" s="46" t="s">
        <v>23</v>
      </c>
      <c r="U5" s="46" t="s">
        <v>24</v>
      </c>
      <c r="V5" s="45">
        <v>0</v>
      </c>
    </row>
    <row r="6" spans="1:23" ht="12.95" hidden="1" customHeight="1" x14ac:dyDescent="0.2">
      <c r="A6" s="50">
        <v>26836</v>
      </c>
      <c r="B6" s="46">
        <v>120916</v>
      </c>
      <c r="C6" s="46" t="s">
        <v>83</v>
      </c>
      <c r="D6" s="46"/>
      <c r="E6" s="49">
        <v>41094.418749999997</v>
      </c>
      <c r="F6" s="49">
        <v>41094.568055555552</v>
      </c>
      <c r="G6" s="46">
        <v>215</v>
      </c>
      <c r="H6" s="46" t="s">
        <v>955</v>
      </c>
      <c r="I6" s="46" t="s">
        <v>954</v>
      </c>
      <c r="J6" s="46" t="s">
        <v>37</v>
      </c>
      <c r="K6" s="46" t="s">
        <v>1171</v>
      </c>
      <c r="L6" s="46" t="s">
        <v>382</v>
      </c>
      <c r="M6" s="46" t="s">
        <v>25</v>
      </c>
      <c r="N6" s="46" t="s">
        <v>23</v>
      </c>
      <c r="O6" s="48">
        <v>0</v>
      </c>
      <c r="P6" s="47">
        <v>0</v>
      </c>
      <c r="Q6" s="47"/>
      <c r="R6" s="47"/>
      <c r="S6" s="46" t="s">
        <v>1233</v>
      </c>
      <c r="T6" s="46" t="s">
        <v>22</v>
      </c>
      <c r="U6" s="46" t="s">
        <v>32</v>
      </c>
      <c r="V6" s="45">
        <v>0</v>
      </c>
    </row>
    <row r="7" spans="1:23" s="68" customFormat="1" ht="12.95" customHeight="1" thickTop="1" x14ac:dyDescent="0.2">
      <c r="A7" s="62">
        <v>27177</v>
      </c>
      <c r="B7" s="63">
        <v>1118480</v>
      </c>
      <c r="C7" s="63" t="s">
        <v>83</v>
      </c>
      <c r="D7" s="63">
        <v>2013</v>
      </c>
      <c r="E7" s="64">
        <v>41101.978472222218</v>
      </c>
      <c r="F7" s="64">
        <v>41102.281944444439</v>
      </c>
      <c r="G7" s="63">
        <v>437</v>
      </c>
      <c r="H7" s="63" t="s">
        <v>84</v>
      </c>
      <c r="I7" s="63" t="s">
        <v>85</v>
      </c>
      <c r="J7" s="63" t="s">
        <v>33</v>
      </c>
      <c r="K7" s="63" t="s">
        <v>21</v>
      </c>
      <c r="L7" s="63" t="s">
        <v>56</v>
      </c>
      <c r="M7" s="63" t="s">
        <v>25</v>
      </c>
      <c r="N7" s="63" t="s">
        <v>22</v>
      </c>
      <c r="O7" s="65">
        <v>105</v>
      </c>
      <c r="P7" s="66">
        <v>5.6000000000000001E-2</v>
      </c>
      <c r="Q7" s="43">
        <f>IF(P7&gt;$Q$2,1)</f>
        <v>1</v>
      </c>
      <c r="R7" s="43" t="b">
        <f>IF(P7&gt;$R$2,1)</f>
        <v>0</v>
      </c>
      <c r="S7" s="63" t="s">
        <v>86</v>
      </c>
      <c r="T7" s="63" t="s">
        <v>23</v>
      </c>
      <c r="U7" s="63" t="s">
        <v>24</v>
      </c>
      <c r="V7" s="67">
        <v>438</v>
      </c>
      <c r="W7" s="44"/>
    </row>
    <row r="8" spans="1:23" ht="12.95" hidden="1" customHeight="1" x14ac:dyDescent="0.2">
      <c r="A8" s="50">
        <v>26953</v>
      </c>
      <c r="B8" s="46">
        <v>121018</v>
      </c>
      <c r="C8" s="46" t="s">
        <v>83</v>
      </c>
      <c r="D8" s="46"/>
      <c r="E8" s="49">
        <v>41103.661805555552</v>
      </c>
      <c r="F8" s="49">
        <v>41106.591666666667</v>
      </c>
      <c r="G8" s="46">
        <v>4219</v>
      </c>
      <c r="H8" s="46" t="s">
        <v>1159</v>
      </c>
      <c r="I8" s="46" t="s">
        <v>1192</v>
      </c>
      <c r="J8" s="46" t="s">
        <v>376</v>
      </c>
      <c r="K8" s="46" t="s">
        <v>354</v>
      </c>
      <c r="L8" s="46" t="s">
        <v>356</v>
      </c>
      <c r="M8" s="46" t="s">
        <v>25</v>
      </c>
      <c r="N8" s="46" t="s">
        <v>22</v>
      </c>
      <c r="O8" s="48">
        <v>0</v>
      </c>
      <c r="P8" s="47">
        <v>0</v>
      </c>
      <c r="Q8" s="47"/>
      <c r="R8" s="47"/>
      <c r="S8" s="46" t="s">
        <v>1232</v>
      </c>
      <c r="T8" s="46" t="s">
        <v>23</v>
      </c>
      <c r="U8" s="46" t="s">
        <v>72</v>
      </c>
      <c r="V8" s="45">
        <v>0</v>
      </c>
    </row>
    <row r="9" spans="1:23" ht="12.95" hidden="1" customHeight="1" x14ac:dyDescent="0.2">
      <c r="A9" s="50">
        <v>26843</v>
      </c>
      <c r="B9" s="46">
        <v>120908</v>
      </c>
      <c r="C9" s="46" t="s">
        <v>83</v>
      </c>
      <c r="D9" s="46"/>
      <c r="E9" s="49">
        <v>41106.394444444442</v>
      </c>
      <c r="F9" s="49">
        <v>41122</v>
      </c>
      <c r="G9" s="46">
        <v>22472</v>
      </c>
      <c r="H9" s="46" t="s">
        <v>593</v>
      </c>
      <c r="I9" s="46" t="s">
        <v>592</v>
      </c>
      <c r="J9" s="46" t="s">
        <v>26</v>
      </c>
      <c r="K9" s="46" t="s">
        <v>354</v>
      </c>
      <c r="L9" s="46" t="s">
        <v>350</v>
      </c>
      <c r="M9" s="46" t="s">
        <v>25</v>
      </c>
      <c r="N9" s="46" t="s">
        <v>23</v>
      </c>
      <c r="O9" s="48">
        <v>0</v>
      </c>
      <c r="P9" s="47">
        <v>0</v>
      </c>
      <c r="Q9" s="47"/>
      <c r="R9" s="47"/>
      <c r="S9" s="46" t="s">
        <v>1179</v>
      </c>
      <c r="T9" s="46" t="s">
        <v>23</v>
      </c>
      <c r="U9" s="46" t="s">
        <v>32</v>
      </c>
      <c r="V9" s="45">
        <v>0</v>
      </c>
    </row>
    <row r="10" spans="1:23" ht="12.95" hidden="1" customHeight="1" x14ac:dyDescent="0.2">
      <c r="A10" s="50">
        <v>26949</v>
      </c>
      <c r="B10" s="46">
        <v>121022</v>
      </c>
      <c r="C10" s="46" t="s">
        <v>83</v>
      </c>
      <c r="D10" s="46"/>
      <c r="E10" s="49">
        <v>41107.373611111107</v>
      </c>
      <c r="F10" s="49">
        <v>41107.421527777777</v>
      </c>
      <c r="G10" s="46">
        <v>69</v>
      </c>
      <c r="H10" s="46" t="s">
        <v>1152</v>
      </c>
      <c r="I10" s="46" t="s">
        <v>1151</v>
      </c>
      <c r="J10" s="46" t="s">
        <v>415</v>
      </c>
      <c r="K10" s="46" t="s">
        <v>354</v>
      </c>
      <c r="L10" s="46" t="s">
        <v>350</v>
      </c>
      <c r="M10" s="46" t="s">
        <v>25</v>
      </c>
      <c r="N10" s="46" t="s">
        <v>23</v>
      </c>
      <c r="O10" s="48">
        <v>0</v>
      </c>
      <c r="P10" s="47">
        <v>0</v>
      </c>
      <c r="Q10" s="47"/>
      <c r="R10" s="47"/>
      <c r="S10" s="46" t="s">
        <v>1231</v>
      </c>
      <c r="T10" s="46" t="s">
        <v>23</v>
      </c>
      <c r="U10" s="46" t="s">
        <v>359</v>
      </c>
      <c r="V10" s="45">
        <v>0</v>
      </c>
    </row>
    <row r="11" spans="1:23" ht="12.95" hidden="1" customHeight="1" x14ac:dyDescent="0.2">
      <c r="A11" s="50">
        <v>27017</v>
      </c>
      <c r="B11" s="46">
        <v>121070</v>
      </c>
      <c r="C11" s="46" t="s">
        <v>83</v>
      </c>
      <c r="D11" s="46"/>
      <c r="E11" s="49">
        <v>41111.320833333331</v>
      </c>
      <c r="F11" s="49">
        <v>41111.621527777774</v>
      </c>
      <c r="G11" s="46">
        <v>433</v>
      </c>
      <c r="H11" s="46" t="s">
        <v>262</v>
      </c>
      <c r="I11" s="46" t="s">
        <v>263</v>
      </c>
      <c r="J11" s="46" t="s">
        <v>264</v>
      </c>
      <c r="K11" s="46" t="s">
        <v>354</v>
      </c>
      <c r="L11" s="46" t="s">
        <v>346</v>
      </c>
      <c r="M11" s="46" t="s">
        <v>25</v>
      </c>
      <c r="N11" s="46" t="s">
        <v>22</v>
      </c>
      <c r="O11" s="48">
        <v>0</v>
      </c>
      <c r="P11" s="47">
        <v>0</v>
      </c>
      <c r="Q11" s="47"/>
      <c r="R11" s="47"/>
      <c r="S11" s="46" t="s">
        <v>1230</v>
      </c>
      <c r="T11" s="46" t="s">
        <v>23</v>
      </c>
      <c r="U11" s="46" t="s">
        <v>32</v>
      </c>
      <c r="V11" s="45">
        <v>0</v>
      </c>
    </row>
    <row r="12" spans="1:23" ht="12.95" hidden="1" customHeight="1" x14ac:dyDescent="0.2">
      <c r="A12" s="50">
        <v>27017</v>
      </c>
      <c r="B12" s="46">
        <v>121070</v>
      </c>
      <c r="C12" s="46" t="s">
        <v>83</v>
      </c>
      <c r="D12" s="46"/>
      <c r="E12" s="49">
        <v>41111.320833333331</v>
      </c>
      <c r="F12" s="49">
        <v>41111.621527777774</v>
      </c>
      <c r="G12" s="46">
        <v>433</v>
      </c>
      <c r="H12" s="46" t="s">
        <v>113</v>
      </c>
      <c r="I12" s="46" t="s">
        <v>114</v>
      </c>
      <c r="J12" s="46" t="s">
        <v>33</v>
      </c>
      <c r="K12" s="46" t="s">
        <v>354</v>
      </c>
      <c r="L12" s="46" t="s">
        <v>346</v>
      </c>
      <c r="M12" s="46" t="s">
        <v>25</v>
      </c>
      <c r="N12" s="46" t="s">
        <v>22</v>
      </c>
      <c r="O12" s="48">
        <v>0</v>
      </c>
      <c r="P12" s="47">
        <v>0</v>
      </c>
      <c r="Q12" s="47"/>
      <c r="R12" s="47"/>
      <c r="S12" s="46" t="s">
        <v>1230</v>
      </c>
      <c r="T12" s="46" t="s">
        <v>23</v>
      </c>
      <c r="U12" s="46" t="s">
        <v>24</v>
      </c>
      <c r="V12" s="45">
        <v>0</v>
      </c>
    </row>
    <row r="13" spans="1:23" ht="12.95" hidden="1" customHeight="1" x14ac:dyDescent="0.2">
      <c r="A13" s="50">
        <v>27101</v>
      </c>
      <c r="B13" s="46">
        <v>121112</v>
      </c>
      <c r="C13" s="46" t="s">
        <v>83</v>
      </c>
      <c r="D13" s="46"/>
      <c r="E13" s="49">
        <v>41116.412499999999</v>
      </c>
      <c r="F13" s="49">
        <v>41116.505555555552</v>
      </c>
      <c r="G13" s="46">
        <v>134</v>
      </c>
      <c r="H13" s="46" t="s">
        <v>593</v>
      </c>
      <c r="I13" s="46" t="s">
        <v>592</v>
      </c>
      <c r="J13" s="46" t="s">
        <v>26</v>
      </c>
      <c r="K13" s="46" t="s">
        <v>1171</v>
      </c>
      <c r="L13" s="46" t="s">
        <v>382</v>
      </c>
      <c r="M13" s="46" t="s">
        <v>25</v>
      </c>
      <c r="N13" s="46" t="s">
        <v>23</v>
      </c>
      <c r="O13" s="48">
        <v>0</v>
      </c>
      <c r="P13" s="47">
        <v>0</v>
      </c>
      <c r="Q13" s="47"/>
      <c r="R13" s="47"/>
      <c r="S13" s="46" t="s">
        <v>1229</v>
      </c>
      <c r="T13" s="46" t="s">
        <v>23</v>
      </c>
      <c r="U13" s="46" t="s">
        <v>32</v>
      </c>
      <c r="V13" s="45">
        <v>0</v>
      </c>
    </row>
    <row r="14" spans="1:23" ht="12.95" hidden="1" customHeight="1" x14ac:dyDescent="0.2">
      <c r="A14" s="50">
        <v>26843</v>
      </c>
      <c r="B14" s="46">
        <v>120908</v>
      </c>
      <c r="C14" s="46" t="s">
        <v>87</v>
      </c>
      <c r="D14" s="46"/>
      <c r="E14" s="49">
        <v>41122</v>
      </c>
      <c r="F14" s="49">
        <v>41153</v>
      </c>
      <c r="G14" s="46">
        <v>44640</v>
      </c>
      <c r="H14" s="46" t="s">
        <v>593</v>
      </c>
      <c r="I14" s="46" t="s">
        <v>592</v>
      </c>
      <c r="J14" s="46" t="s">
        <v>26</v>
      </c>
      <c r="K14" s="46" t="s">
        <v>354</v>
      </c>
      <c r="L14" s="46" t="s">
        <v>350</v>
      </c>
      <c r="M14" s="46" t="s">
        <v>25</v>
      </c>
      <c r="N14" s="46" t="s">
        <v>23</v>
      </c>
      <c r="O14" s="48">
        <v>0</v>
      </c>
      <c r="P14" s="47">
        <v>0</v>
      </c>
      <c r="Q14" s="47"/>
      <c r="R14" s="47"/>
      <c r="S14" s="46" t="s">
        <v>1179</v>
      </c>
      <c r="T14" s="46" t="s">
        <v>23</v>
      </c>
      <c r="U14" s="46" t="s">
        <v>32</v>
      </c>
      <c r="V14" s="45">
        <v>0</v>
      </c>
    </row>
    <row r="15" spans="1:23" ht="12.95" hidden="1" customHeight="1" x14ac:dyDescent="0.2">
      <c r="A15" s="50">
        <v>18782</v>
      </c>
      <c r="B15" s="46">
        <v>113660</v>
      </c>
      <c r="C15" s="46" t="s">
        <v>87</v>
      </c>
      <c r="D15" s="46"/>
      <c r="E15" s="49">
        <v>41122</v>
      </c>
      <c r="F15" s="49">
        <v>41153</v>
      </c>
      <c r="G15" s="46">
        <v>44640</v>
      </c>
      <c r="H15" s="46" t="s">
        <v>974</v>
      </c>
      <c r="I15" s="46" t="s">
        <v>973</v>
      </c>
      <c r="J15" s="46" t="s">
        <v>26</v>
      </c>
      <c r="K15" s="46" t="s">
        <v>354</v>
      </c>
      <c r="L15" s="46" t="s">
        <v>356</v>
      </c>
      <c r="M15" s="46" t="s">
        <v>25</v>
      </c>
      <c r="N15" s="46" t="s">
        <v>23</v>
      </c>
      <c r="O15" s="48">
        <v>0</v>
      </c>
      <c r="P15" s="47">
        <v>0</v>
      </c>
      <c r="Q15" s="47"/>
      <c r="R15" s="47"/>
      <c r="S15" s="46" t="s">
        <v>1203</v>
      </c>
      <c r="T15" s="46" t="s">
        <v>23</v>
      </c>
      <c r="U15" s="46" t="s">
        <v>28</v>
      </c>
      <c r="V15" s="45">
        <v>0</v>
      </c>
    </row>
    <row r="16" spans="1:23" s="68" customFormat="1" ht="12.95" customHeight="1" x14ac:dyDescent="0.2">
      <c r="A16" s="62">
        <v>27345</v>
      </c>
      <c r="B16" s="63">
        <v>1848</v>
      </c>
      <c r="C16" s="63" t="s">
        <v>87</v>
      </c>
      <c r="D16" s="63">
        <v>2013</v>
      </c>
      <c r="E16" s="64">
        <v>41125.333333333328</v>
      </c>
      <c r="F16" s="64">
        <v>41125.486111111109</v>
      </c>
      <c r="G16" s="63">
        <v>220</v>
      </c>
      <c r="H16" s="63" t="s">
        <v>88</v>
      </c>
      <c r="I16" s="63" t="s">
        <v>89</v>
      </c>
      <c r="J16" s="63" t="s">
        <v>37</v>
      </c>
      <c r="K16" s="63" t="s">
        <v>21</v>
      </c>
      <c r="L16" s="63" t="s">
        <v>64</v>
      </c>
      <c r="M16" s="63" t="s">
        <v>25</v>
      </c>
      <c r="N16" s="63" t="s">
        <v>22</v>
      </c>
      <c r="O16" s="65">
        <v>29</v>
      </c>
      <c r="P16" s="66">
        <v>1.55E-2</v>
      </c>
      <c r="Q16" s="43" t="b">
        <f>IF(P16&gt;$Q$2,1)</f>
        <v>0</v>
      </c>
      <c r="R16" s="43" t="b">
        <f>IF(P16&gt;$R$2,1)</f>
        <v>0</v>
      </c>
      <c r="S16" s="63" t="s">
        <v>90</v>
      </c>
      <c r="T16" s="63" t="s">
        <v>23</v>
      </c>
      <c r="U16" s="63" t="s">
        <v>32</v>
      </c>
      <c r="V16" s="67">
        <v>220</v>
      </c>
      <c r="W16" s="44"/>
    </row>
    <row r="17" spans="1:23" ht="12.95" hidden="1" customHeight="1" x14ac:dyDescent="0.2">
      <c r="A17" s="50">
        <v>27205</v>
      </c>
      <c r="B17" s="46">
        <v>121320</v>
      </c>
      <c r="C17" s="46" t="s">
        <v>87</v>
      </c>
      <c r="D17" s="46"/>
      <c r="E17" s="49">
        <v>41145.375</v>
      </c>
      <c r="F17" s="49">
        <v>41146.629166666666</v>
      </c>
      <c r="G17" s="46">
        <v>1806</v>
      </c>
      <c r="H17" s="46" t="s">
        <v>113</v>
      </c>
      <c r="I17" s="46" t="s">
        <v>114</v>
      </c>
      <c r="J17" s="46" t="s">
        <v>33</v>
      </c>
      <c r="K17" s="46" t="s">
        <v>354</v>
      </c>
      <c r="L17" s="46" t="s">
        <v>356</v>
      </c>
      <c r="M17" s="46" t="s">
        <v>25</v>
      </c>
      <c r="N17" s="46" t="s">
        <v>22</v>
      </c>
      <c r="O17" s="48">
        <v>0</v>
      </c>
      <c r="P17" s="47">
        <v>0</v>
      </c>
      <c r="Q17" s="47"/>
      <c r="R17" s="47"/>
      <c r="S17" s="46" t="s">
        <v>1228</v>
      </c>
      <c r="T17" s="46" t="s">
        <v>22</v>
      </c>
      <c r="U17" s="46" t="s">
        <v>24</v>
      </c>
      <c r="V17" s="45">
        <v>0</v>
      </c>
    </row>
    <row r="18" spans="1:23" ht="12.95" hidden="1" customHeight="1" x14ac:dyDescent="0.2">
      <c r="A18" s="50">
        <v>26843</v>
      </c>
      <c r="B18" s="46">
        <v>120908</v>
      </c>
      <c r="C18" s="46" t="s">
        <v>91</v>
      </c>
      <c r="D18" s="46"/>
      <c r="E18" s="49">
        <v>41153</v>
      </c>
      <c r="F18" s="49">
        <v>41183</v>
      </c>
      <c r="G18" s="46">
        <v>43200</v>
      </c>
      <c r="H18" s="46" t="s">
        <v>593</v>
      </c>
      <c r="I18" s="46" t="s">
        <v>592</v>
      </c>
      <c r="J18" s="46" t="s">
        <v>26</v>
      </c>
      <c r="K18" s="46" t="s">
        <v>354</v>
      </c>
      <c r="L18" s="46" t="s">
        <v>350</v>
      </c>
      <c r="M18" s="46" t="s">
        <v>25</v>
      </c>
      <c r="N18" s="46" t="s">
        <v>23</v>
      </c>
      <c r="O18" s="48">
        <v>0</v>
      </c>
      <c r="P18" s="47">
        <v>0</v>
      </c>
      <c r="Q18" s="47"/>
      <c r="R18" s="47"/>
      <c r="S18" s="46" t="s">
        <v>1179</v>
      </c>
      <c r="T18" s="46" t="s">
        <v>23</v>
      </c>
      <c r="U18" s="46" t="s">
        <v>32</v>
      </c>
      <c r="V18" s="45">
        <v>0</v>
      </c>
    </row>
    <row r="19" spans="1:23" ht="12.95" hidden="1" customHeight="1" x14ac:dyDescent="0.2">
      <c r="A19" s="50">
        <v>18782</v>
      </c>
      <c r="B19" s="46">
        <v>113660</v>
      </c>
      <c r="C19" s="46" t="s">
        <v>91</v>
      </c>
      <c r="D19" s="46"/>
      <c r="E19" s="49">
        <v>41153</v>
      </c>
      <c r="F19" s="49">
        <v>41183</v>
      </c>
      <c r="G19" s="46">
        <v>43200</v>
      </c>
      <c r="H19" s="46" t="s">
        <v>974</v>
      </c>
      <c r="I19" s="46" t="s">
        <v>973</v>
      </c>
      <c r="J19" s="46" t="s">
        <v>26</v>
      </c>
      <c r="K19" s="46" t="s">
        <v>354</v>
      </c>
      <c r="L19" s="46" t="s">
        <v>356</v>
      </c>
      <c r="M19" s="46" t="s">
        <v>25</v>
      </c>
      <c r="N19" s="46" t="s">
        <v>23</v>
      </c>
      <c r="O19" s="48">
        <v>0</v>
      </c>
      <c r="P19" s="47">
        <v>0</v>
      </c>
      <c r="Q19" s="47"/>
      <c r="R19" s="47"/>
      <c r="S19" s="46" t="s">
        <v>1203</v>
      </c>
      <c r="T19" s="46" t="s">
        <v>23</v>
      </c>
      <c r="U19" s="46" t="s">
        <v>28</v>
      </c>
      <c r="V19" s="45">
        <v>0</v>
      </c>
    </row>
    <row r="20" spans="1:23" s="68" customFormat="1" ht="12.95" customHeight="1" x14ac:dyDescent="0.2">
      <c r="A20" s="62">
        <v>27349</v>
      </c>
      <c r="B20" s="63">
        <v>1858</v>
      </c>
      <c r="C20" s="63" t="s">
        <v>91</v>
      </c>
      <c r="D20" s="63">
        <v>2013</v>
      </c>
      <c r="E20" s="64">
        <v>41156.572222222218</v>
      </c>
      <c r="F20" s="64">
        <v>41156.574999999997</v>
      </c>
      <c r="G20" s="63">
        <v>4</v>
      </c>
      <c r="H20" s="63" t="s">
        <v>93</v>
      </c>
      <c r="I20" s="63" t="s">
        <v>94</v>
      </c>
      <c r="J20" s="63" t="s">
        <v>20</v>
      </c>
      <c r="K20" s="63" t="s">
        <v>21</v>
      </c>
      <c r="L20" s="63" t="s">
        <v>34</v>
      </c>
      <c r="M20" s="63" t="s">
        <v>25</v>
      </c>
      <c r="N20" s="63" t="s">
        <v>22</v>
      </c>
      <c r="O20" s="65">
        <v>10</v>
      </c>
      <c r="P20" s="66">
        <v>5.3E-3</v>
      </c>
      <c r="Q20" s="43" t="b">
        <f>IF(P20&gt;$Q$2,1)</f>
        <v>0</v>
      </c>
      <c r="R20" s="43" t="b">
        <f>IF(P20&gt;$R$2,1)</f>
        <v>0</v>
      </c>
      <c r="S20" s="63" t="s">
        <v>92</v>
      </c>
      <c r="T20" s="63" t="s">
        <v>23</v>
      </c>
      <c r="U20" s="63" t="s">
        <v>24</v>
      </c>
      <c r="V20" s="67">
        <v>4</v>
      </c>
      <c r="W20" s="44"/>
    </row>
    <row r="21" spans="1:23" s="68" customFormat="1" ht="12.95" customHeight="1" x14ac:dyDescent="0.2">
      <c r="A21" s="62">
        <v>27620</v>
      </c>
      <c r="B21" s="63">
        <v>1856</v>
      </c>
      <c r="C21" s="63" t="s">
        <v>91</v>
      </c>
      <c r="D21" s="63">
        <v>2013</v>
      </c>
      <c r="E21" s="64">
        <v>41159.765972222223</v>
      </c>
      <c r="F21" s="64">
        <v>41159.777083333334</v>
      </c>
      <c r="G21" s="63">
        <v>16</v>
      </c>
      <c r="H21" s="63" t="s">
        <v>78</v>
      </c>
      <c r="I21" s="63" t="s">
        <v>79</v>
      </c>
      <c r="J21" s="63" t="s">
        <v>26</v>
      </c>
      <c r="K21" s="63" t="s">
        <v>21</v>
      </c>
      <c r="L21" s="63" t="s">
        <v>27</v>
      </c>
      <c r="M21" s="63" t="s">
        <v>25</v>
      </c>
      <c r="N21" s="63" t="s">
        <v>22</v>
      </c>
      <c r="O21" s="65">
        <v>114</v>
      </c>
      <c r="P21" s="66">
        <v>6.08E-2</v>
      </c>
      <c r="Q21" s="43">
        <f>IF(P21&gt;$Q$2,1)</f>
        <v>1</v>
      </c>
      <c r="R21" s="43" t="b">
        <f>IF(P21&gt;$R$2,1)</f>
        <v>0</v>
      </c>
      <c r="S21" s="63" t="s">
        <v>95</v>
      </c>
      <c r="T21" s="63" t="s">
        <v>23</v>
      </c>
      <c r="U21" s="63" t="s">
        <v>32</v>
      </c>
      <c r="V21" s="67">
        <v>16</v>
      </c>
      <c r="W21" s="44"/>
    </row>
    <row r="22" spans="1:23" s="68" customFormat="1" ht="12.95" customHeight="1" x14ac:dyDescent="0.2">
      <c r="A22" s="62">
        <v>27417</v>
      </c>
      <c r="B22" s="63">
        <v>1857</v>
      </c>
      <c r="C22" s="63" t="s">
        <v>91</v>
      </c>
      <c r="D22" s="63">
        <v>2013</v>
      </c>
      <c r="E22" s="64">
        <v>41161.651388888888</v>
      </c>
      <c r="F22" s="64">
        <v>41161.802777777775</v>
      </c>
      <c r="G22" s="63">
        <v>218</v>
      </c>
      <c r="H22" s="63" t="s">
        <v>96</v>
      </c>
      <c r="I22" s="63" t="s">
        <v>97</v>
      </c>
      <c r="J22" s="63" t="s">
        <v>26</v>
      </c>
      <c r="K22" s="63" t="s">
        <v>21</v>
      </c>
      <c r="L22" s="63" t="s">
        <v>82</v>
      </c>
      <c r="M22" s="63" t="s">
        <v>25</v>
      </c>
      <c r="N22" s="63" t="s">
        <v>22</v>
      </c>
      <c r="O22" s="65">
        <v>540</v>
      </c>
      <c r="P22" s="66">
        <v>0.28820000000000001</v>
      </c>
      <c r="Q22" s="43">
        <f>IF(P22&gt;$Q$2,1)</f>
        <v>1</v>
      </c>
      <c r="R22" s="43" t="b">
        <f>IF(P22&gt;$R$2,1)</f>
        <v>0</v>
      </c>
      <c r="S22" s="63" t="s">
        <v>98</v>
      </c>
      <c r="T22" s="63" t="s">
        <v>23</v>
      </c>
      <c r="U22" s="63" t="s">
        <v>32</v>
      </c>
      <c r="V22" s="67">
        <v>221</v>
      </c>
      <c r="W22" s="44"/>
    </row>
    <row r="23" spans="1:23" ht="12.95" hidden="1" customHeight="1" x14ac:dyDescent="0.2">
      <c r="A23" s="50">
        <v>27445</v>
      </c>
      <c r="B23" s="46">
        <v>121543</v>
      </c>
      <c r="C23" s="46" t="s">
        <v>91</v>
      </c>
      <c r="D23" s="46"/>
      <c r="E23" s="49">
        <v>41165.479861111111</v>
      </c>
      <c r="F23" s="49">
        <v>41165.553472222222</v>
      </c>
      <c r="G23" s="46">
        <v>106</v>
      </c>
      <c r="H23" s="46" t="s">
        <v>43</v>
      </c>
      <c r="I23" s="46" t="s">
        <v>44</v>
      </c>
      <c r="J23" s="46" t="s">
        <v>26</v>
      </c>
      <c r="K23" s="46" t="s">
        <v>1171</v>
      </c>
      <c r="L23" s="46" t="s">
        <v>346</v>
      </c>
      <c r="M23" s="46" t="s">
        <v>25</v>
      </c>
      <c r="N23" s="46" t="s">
        <v>23</v>
      </c>
      <c r="O23" s="48">
        <v>0</v>
      </c>
      <c r="P23" s="47">
        <v>0</v>
      </c>
      <c r="Q23" s="47"/>
      <c r="R23" s="47"/>
      <c r="S23" s="46" t="s">
        <v>1227</v>
      </c>
      <c r="T23" s="46" t="s">
        <v>23</v>
      </c>
      <c r="U23" s="46" t="s">
        <v>32</v>
      </c>
      <c r="V23" s="45">
        <v>0</v>
      </c>
    </row>
    <row r="24" spans="1:23" s="68" customFormat="1" ht="12.95" customHeight="1" x14ac:dyDescent="0.2">
      <c r="A24" s="62">
        <v>27619</v>
      </c>
      <c r="B24" s="63">
        <v>1859</v>
      </c>
      <c r="C24" s="63" t="s">
        <v>91</v>
      </c>
      <c r="D24" s="63">
        <v>2013</v>
      </c>
      <c r="E24" s="64">
        <v>41165.479861111111</v>
      </c>
      <c r="F24" s="64">
        <v>41165.553472222222</v>
      </c>
      <c r="G24" s="63">
        <v>106</v>
      </c>
      <c r="H24" s="63" t="s">
        <v>43</v>
      </c>
      <c r="I24" s="63" t="s">
        <v>44</v>
      </c>
      <c r="J24" s="63" t="s">
        <v>26</v>
      </c>
      <c r="K24" s="63" t="s">
        <v>21</v>
      </c>
      <c r="L24" s="63" t="s">
        <v>65</v>
      </c>
      <c r="M24" s="63" t="s">
        <v>25</v>
      </c>
      <c r="N24" s="63" t="s">
        <v>22</v>
      </c>
      <c r="O24" s="65">
        <v>4353</v>
      </c>
      <c r="P24" s="66">
        <v>2.3228</v>
      </c>
      <c r="Q24" s="43">
        <f>IF(P24&gt;$Q$2,1)</f>
        <v>1</v>
      </c>
      <c r="R24" s="43">
        <f>IF(P24&gt;$R$2,1)</f>
        <v>1</v>
      </c>
      <c r="S24" s="63" t="s">
        <v>99</v>
      </c>
      <c r="T24" s="63" t="s">
        <v>23</v>
      </c>
      <c r="U24" s="63" t="s">
        <v>32</v>
      </c>
      <c r="V24" s="67">
        <v>121</v>
      </c>
      <c r="W24" s="44"/>
    </row>
    <row r="25" spans="1:23" ht="12.95" hidden="1" customHeight="1" x14ac:dyDescent="0.2">
      <c r="A25" s="50">
        <v>27374</v>
      </c>
      <c r="B25" s="46">
        <v>121486</v>
      </c>
      <c r="C25" s="46" t="s">
        <v>91</v>
      </c>
      <c r="D25" s="46"/>
      <c r="E25" s="49">
        <v>41166.708333333328</v>
      </c>
      <c r="F25" s="49">
        <v>41169.270833333328</v>
      </c>
      <c r="G25" s="46">
        <v>3690</v>
      </c>
      <c r="H25" s="46" t="s">
        <v>1215</v>
      </c>
      <c r="I25" s="46" t="s">
        <v>1214</v>
      </c>
      <c r="J25" s="46" t="s">
        <v>33</v>
      </c>
      <c r="K25" s="46" t="s">
        <v>354</v>
      </c>
      <c r="L25" s="46" t="s">
        <v>350</v>
      </c>
      <c r="M25" s="46" t="s">
        <v>25</v>
      </c>
      <c r="N25" s="46" t="s">
        <v>23</v>
      </c>
      <c r="O25" s="48">
        <v>0</v>
      </c>
      <c r="P25" s="47">
        <v>0</v>
      </c>
      <c r="Q25" s="47"/>
      <c r="R25" s="47"/>
      <c r="S25" s="46" t="s">
        <v>1226</v>
      </c>
      <c r="T25" s="46" t="s">
        <v>22</v>
      </c>
      <c r="U25" s="46" t="s">
        <v>24</v>
      </c>
      <c r="V25" s="45">
        <v>0</v>
      </c>
    </row>
    <row r="26" spans="1:23" ht="12.95" hidden="1" customHeight="1" x14ac:dyDescent="0.2">
      <c r="A26" s="50">
        <v>27374</v>
      </c>
      <c r="B26" s="46">
        <v>121486</v>
      </c>
      <c r="C26" s="46" t="s">
        <v>91</v>
      </c>
      <c r="D26" s="46"/>
      <c r="E26" s="49">
        <v>41166.708333333328</v>
      </c>
      <c r="F26" s="49">
        <v>41169.270833333328</v>
      </c>
      <c r="G26" s="46">
        <v>3690</v>
      </c>
      <c r="H26" s="46" t="s">
        <v>1211</v>
      </c>
      <c r="I26" s="46" t="s">
        <v>1210</v>
      </c>
      <c r="J26" s="46" t="s">
        <v>33</v>
      </c>
      <c r="K26" s="46" t="s">
        <v>354</v>
      </c>
      <c r="L26" s="46" t="s">
        <v>350</v>
      </c>
      <c r="M26" s="46" t="s">
        <v>25</v>
      </c>
      <c r="N26" s="46" t="s">
        <v>23</v>
      </c>
      <c r="O26" s="48">
        <v>0</v>
      </c>
      <c r="P26" s="47">
        <v>0</v>
      </c>
      <c r="Q26" s="47"/>
      <c r="R26" s="47"/>
      <c r="S26" s="46" t="s">
        <v>1226</v>
      </c>
      <c r="T26" s="46" t="s">
        <v>22</v>
      </c>
      <c r="U26" s="46" t="s">
        <v>24</v>
      </c>
      <c r="V26" s="45">
        <v>0</v>
      </c>
    </row>
    <row r="27" spans="1:23" ht="12.95" hidden="1" customHeight="1" x14ac:dyDescent="0.2">
      <c r="A27" s="50">
        <v>27363</v>
      </c>
      <c r="B27" s="46">
        <v>121498</v>
      </c>
      <c r="C27" s="46" t="s">
        <v>91</v>
      </c>
      <c r="D27" s="46"/>
      <c r="E27" s="49">
        <v>41173.648611111108</v>
      </c>
      <c r="F27" s="49">
        <v>41176.270833333328</v>
      </c>
      <c r="G27" s="46">
        <v>3776</v>
      </c>
      <c r="H27" s="46" t="s">
        <v>1211</v>
      </c>
      <c r="I27" s="46" t="s">
        <v>1210</v>
      </c>
      <c r="J27" s="46" t="s">
        <v>33</v>
      </c>
      <c r="K27" s="46" t="s">
        <v>354</v>
      </c>
      <c r="L27" s="46" t="s">
        <v>350</v>
      </c>
      <c r="M27" s="46" t="s">
        <v>25</v>
      </c>
      <c r="N27" s="46" t="s">
        <v>23</v>
      </c>
      <c r="O27" s="48">
        <v>0</v>
      </c>
      <c r="P27" s="47">
        <v>0</v>
      </c>
      <c r="Q27" s="47"/>
      <c r="R27" s="47"/>
      <c r="S27" s="46" t="s">
        <v>1225</v>
      </c>
      <c r="T27" s="46" t="s">
        <v>22</v>
      </c>
      <c r="U27" s="46" t="s">
        <v>24</v>
      </c>
      <c r="V27" s="45">
        <v>0</v>
      </c>
    </row>
    <row r="28" spans="1:23" ht="12.95" hidden="1" customHeight="1" x14ac:dyDescent="0.2">
      <c r="A28" s="50">
        <v>27363</v>
      </c>
      <c r="B28" s="46">
        <v>121498</v>
      </c>
      <c r="C28" s="46" t="s">
        <v>91</v>
      </c>
      <c r="D28" s="46"/>
      <c r="E28" s="49">
        <v>41173.648611111108</v>
      </c>
      <c r="F28" s="49">
        <v>41176.270833333328</v>
      </c>
      <c r="G28" s="46">
        <v>3776</v>
      </c>
      <c r="H28" s="46" t="s">
        <v>1215</v>
      </c>
      <c r="I28" s="46" t="s">
        <v>1214</v>
      </c>
      <c r="J28" s="46" t="s">
        <v>33</v>
      </c>
      <c r="K28" s="46" t="s">
        <v>354</v>
      </c>
      <c r="L28" s="46" t="s">
        <v>350</v>
      </c>
      <c r="M28" s="46" t="s">
        <v>25</v>
      </c>
      <c r="N28" s="46" t="s">
        <v>23</v>
      </c>
      <c r="O28" s="48">
        <v>0</v>
      </c>
      <c r="P28" s="47">
        <v>0</v>
      </c>
      <c r="Q28" s="47"/>
      <c r="R28" s="47"/>
      <c r="S28" s="46" t="s">
        <v>1225</v>
      </c>
      <c r="T28" s="46" t="s">
        <v>22</v>
      </c>
      <c r="U28" s="46" t="s">
        <v>24</v>
      </c>
      <c r="V28" s="45">
        <v>0</v>
      </c>
    </row>
    <row r="29" spans="1:23" ht="12.95" hidden="1" customHeight="1" x14ac:dyDescent="0.2">
      <c r="A29" s="50">
        <v>27538</v>
      </c>
      <c r="B29" s="46">
        <v>121648</v>
      </c>
      <c r="C29" s="46" t="s">
        <v>91</v>
      </c>
      <c r="D29" s="46"/>
      <c r="E29" s="49">
        <v>41178.765277777777</v>
      </c>
      <c r="F29" s="49">
        <v>41183</v>
      </c>
      <c r="G29" s="46">
        <v>6098</v>
      </c>
      <c r="H29" s="46" t="s">
        <v>805</v>
      </c>
      <c r="I29" s="46" t="s">
        <v>804</v>
      </c>
      <c r="J29" s="46" t="s">
        <v>264</v>
      </c>
      <c r="K29" s="46" t="s">
        <v>354</v>
      </c>
      <c r="L29" s="46" t="s">
        <v>346</v>
      </c>
      <c r="M29" s="46" t="s">
        <v>25</v>
      </c>
      <c r="N29" s="46" t="s">
        <v>22</v>
      </c>
      <c r="O29" s="48">
        <v>0</v>
      </c>
      <c r="P29" s="47">
        <v>0</v>
      </c>
      <c r="Q29" s="47"/>
      <c r="R29" s="47"/>
      <c r="S29" s="46" t="s">
        <v>1224</v>
      </c>
      <c r="T29" s="46" t="s">
        <v>23</v>
      </c>
      <c r="U29" s="46" t="s">
        <v>32</v>
      </c>
      <c r="V29" s="45">
        <v>0</v>
      </c>
    </row>
    <row r="30" spans="1:23" ht="12.95" hidden="1" customHeight="1" x14ac:dyDescent="0.2">
      <c r="A30" s="50">
        <v>27538</v>
      </c>
      <c r="B30" s="46">
        <v>121648</v>
      </c>
      <c r="C30" s="46" t="s">
        <v>91</v>
      </c>
      <c r="D30" s="46"/>
      <c r="E30" s="49">
        <v>41178.765277777777</v>
      </c>
      <c r="F30" s="49">
        <v>41183</v>
      </c>
      <c r="G30" s="46">
        <v>6098</v>
      </c>
      <c r="H30" s="46" t="s">
        <v>443</v>
      </c>
      <c r="I30" s="46" t="s">
        <v>442</v>
      </c>
      <c r="J30" s="46" t="s">
        <v>264</v>
      </c>
      <c r="K30" s="46" t="s">
        <v>354</v>
      </c>
      <c r="L30" s="46" t="s">
        <v>346</v>
      </c>
      <c r="M30" s="46" t="s">
        <v>25</v>
      </c>
      <c r="N30" s="46" t="s">
        <v>22</v>
      </c>
      <c r="O30" s="48">
        <v>0</v>
      </c>
      <c r="P30" s="47">
        <v>0</v>
      </c>
      <c r="Q30" s="47"/>
      <c r="R30" s="47"/>
      <c r="S30" s="46" t="s">
        <v>1224</v>
      </c>
      <c r="T30" s="46" t="s">
        <v>23</v>
      </c>
      <c r="U30" s="46" t="s">
        <v>32</v>
      </c>
      <c r="V30" s="45">
        <v>0</v>
      </c>
    </row>
    <row r="31" spans="1:23" ht="12.95" hidden="1" customHeight="1" x14ac:dyDescent="0.2">
      <c r="A31" s="50">
        <v>27538</v>
      </c>
      <c r="B31" s="46">
        <v>121648</v>
      </c>
      <c r="C31" s="46" t="s">
        <v>100</v>
      </c>
      <c r="D31" s="46"/>
      <c r="E31" s="49">
        <v>41183</v>
      </c>
      <c r="F31" s="49">
        <v>41183.419444444444</v>
      </c>
      <c r="G31" s="46">
        <v>604</v>
      </c>
      <c r="H31" s="46" t="s">
        <v>805</v>
      </c>
      <c r="I31" s="46" t="s">
        <v>804</v>
      </c>
      <c r="J31" s="46" t="s">
        <v>264</v>
      </c>
      <c r="K31" s="46" t="s">
        <v>354</v>
      </c>
      <c r="L31" s="46" t="s">
        <v>346</v>
      </c>
      <c r="M31" s="46" t="s">
        <v>25</v>
      </c>
      <c r="N31" s="46" t="s">
        <v>22</v>
      </c>
      <c r="O31" s="48">
        <v>0</v>
      </c>
      <c r="P31" s="47">
        <v>0</v>
      </c>
      <c r="Q31" s="47"/>
      <c r="R31" s="47"/>
      <c r="S31" s="46" t="s">
        <v>1224</v>
      </c>
      <c r="T31" s="46" t="s">
        <v>23</v>
      </c>
      <c r="U31" s="46" t="s">
        <v>32</v>
      </c>
      <c r="V31" s="45">
        <v>0</v>
      </c>
    </row>
    <row r="32" spans="1:23" ht="12.95" hidden="1" customHeight="1" x14ac:dyDescent="0.2">
      <c r="A32" s="50">
        <v>27538</v>
      </c>
      <c r="B32" s="46">
        <v>121648</v>
      </c>
      <c r="C32" s="46" t="s">
        <v>100</v>
      </c>
      <c r="D32" s="46"/>
      <c r="E32" s="49">
        <v>41183</v>
      </c>
      <c r="F32" s="49">
        <v>41183.419444444444</v>
      </c>
      <c r="G32" s="46">
        <v>604</v>
      </c>
      <c r="H32" s="46" t="s">
        <v>443</v>
      </c>
      <c r="I32" s="46" t="s">
        <v>442</v>
      </c>
      <c r="J32" s="46" t="s">
        <v>264</v>
      </c>
      <c r="K32" s="46" t="s">
        <v>354</v>
      </c>
      <c r="L32" s="46" t="s">
        <v>346</v>
      </c>
      <c r="M32" s="46" t="s">
        <v>25</v>
      </c>
      <c r="N32" s="46" t="s">
        <v>22</v>
      </c>
      <c r="O32" s="48">
        <v>0</v>
      </c>
      <c r="P32" s="47">
        <v>0</v>
      </c>
      <c r="Q32" s="47"/>
      <c r="R32" s="47"/>
      <c r="S32" s="46" t="s">
        <v>1224</v>
      </c>
      <c r="T32" s="46" t="s">
        <v>23</v>
      </c>
      <c r="U32" s="46" t="s">
        <v>32</v>
      </c>
      <c r="V32" s="45">
        <v>0</v>
      </c>
    </row>
    <row r="33" spans="1:23" ht="12.95" hidden="1" customHeight="1" x14ac:dyDescent="0.2">
      <c r="A33" s="50">
        <v>18782</v>
      </c>
      <c r="B33" s="46">
        <v>113660</v>
      </c>
      <c r="C33" s="46" t="s">
        <v>100</v>
      </c>
      <c r="D33" s="46"/>
      <c r="E33" s="49">
        <v>41183</v>
      </c>
      <c r="F33" s="49">
        <v>41214</v>
      </c>
      <c r="G33" s="46">
        <v>44640</v>
      </c>
      <c r="H33" s="46" t="s">
        <v>974</v>
      </c>
      <c r="I33" s="46" t="s">
        <v>973</v>
      </c>
      <c r="J33" s="46" t="s">
        <v>26</v>
      </c>
      <c r="K33" s="46" t="s">
        <v>354</v>
      </c>
      <c r="L33" s="46" t="s">
        <v>356</v>
      </c>
      <c r="M33" s="46" t="s">
        <v>25</v>
      </c>
      <c r="N33" s="46" t="s">
        <v>23</v>
      </c>
      <c r="O33" s="48">
        <v>0</v>
      </c>
      <c r="P33" s="47">
        <v>0</v>
      </c>
      <c r="Q33" s="47"/>
      <c r="R33" s="47"/>
      <c r="S33" s="46" t="s">
        <v>1203</v>
      </c>
      <c r="T33" s="46" t="s">
        <v>23</v>
      </c>
      <c r="U33" s="46" t="s">
        <v>28</v>
      </c>
      <c r="V33" s="45">
        <v>0</v>
      </c>
    </row>
    <row r="34" spans="1:23" ht="12.95" hidden="1" customHeight="1" x14ac:dyDescent="0.2">
      <c r="A34" s="50">
        <v>26843</v>
      </c>
      <c r="B34" s="46">
        <v>120908</v>
      </c>
      <c r="C34" s="46" t="s">
        <v>100</v>
      </c>
      <c r="D34" s="46"/>
      <c r="E34" s="49">
        <v>41183</v>
      </c>
      <c r="F34" s="49">
        <v>41214</v>
      </c>
      <c r="G34" s="46">
        <v>44640</v>
      </c>
      <c r="H34" s="46" t="s">
        <v>593</v>
      </c>
      <c r="I34" s="46" t="s">
        <v>592</v>
      </c>
      <c r="J34" s="46" t="s">
        <v>26</v>
      </c>
      <c r="K34" s="46" t="s">
        <v>354</v>
      </c>
      <c r="L34" s="46" t="s">
        <v>350</v>
      </c>
      <c r="M34" s="46" t="s">
        <v>25</v>
      </c>
      <c r="N34" s="46" t="s">
        <v>23</v>
      </c>
      <c r="O34" s="48">
        <v>0</v>
      </c>
      <c r="P34" s="47">
        <v>0</v>
      </c>
      <c r="Q34" s="47"/>
      <c r="R34" s="47"/>
      <c r="S34" s="46" t="s">
        <v>1179</v>
      </c>
      <c r="T34" s="46" t="s">
        <v>23</v>
      </c>
      <c r="U34" s="46" t="s">
        <v>32</v>
      </c>
      <c r="V34" s="45">
        <v>0</v>
      </c>
    </row>
    <row r="35" spans="1:23" ht="12.95" hidden="1" customHeight="1" x14ac:dyDescent="0.2">
      <c r="A35" s="50">
        <v>27520</v>
      </c>
      <c r="B35" s="46">
        <v>121668</v>
      </c>
      <c r="C35" s="46" t="s">
        <v>100</v>
      </c>
      <c r="D35" s="46"/>
      <c r="E35" s="49">
        <v>41184.203472222223</v>
      </c>
      <c r="F35" s="49">
        <v>41184.218055555553</v>
      </c>
      <c r="G35" s="46">
        <v>21</v>
      </c>
      <c r="H35" s="46" t="s">
        <v>399</v>
      </c>
      <c r="I35" s="46" t="s">
        <v>398</v>
      </c>
      <c r="J35" s="46" t="s">
        <v>26</v>
      </c>
      <c r="K35" s="46" t="s">
        <v>1171</v>
      </c>
      <c r="L35" s="46" t="s">
        <v>346</v>
      </c>
      <c r="M35" s="46" t="s">
        <v>25</v>
      </c>
      <c r="N35" s="46" t="s">
        <v>22</v>
      </c>
      <c r="O35" s="48">
        <v>0</v>
      </c>
      <c r="P35" s="47">
        <v>0</v>
      </c>
      <c r="Q35" s="47"/>
      <c r="R35" s="47"/>
      <c r="S35" s="46" t="s">
        <v>1223</v>
      </c>
      <c r="T35" s="46" t="s">
        <v>23</v>
      </c>
      <c r="U35" s="46" t="s">
        <v>32</v>
      </c>
      <c r="V35" s="45">
        <v>0</v>
      </c>
    </row>
    <row r="36" spans="1:23" ht="12.95" hidden="1" customHeight="1" x14ac:dyDescent="0.2">
      <c r="A36" s="50">
        <v>27674</v>
      </c>
      <c r="B36" s="46">
        <v>121688</v>
      </c>
      <c r="C36" s="46" t="s">
        <v>100</v>
      </c>
      <c r="D36" s="46"/>
      <c r="E36" s="49">
        <v>41186.989583333328</v>
      </c>
      <c r="F36" s="49">
        <v>41187.25277777778</v>
      </c>
      <c r="G36" s="46">
        <v>379</v>
      </c>
      <c r="H36" s="46" t="s">
        <v>358</v>
      </c>
      <c r="I36" s="46" t="s">
        <v>357</v>
      </c>
      <c r="J36" s="46" t="s">
        <v>26</v>
      </c>
      <c r="K36" s="46" t="s">
        <v>354</v>
      </c>
      <c r="L36" s="46" t="s">
        <v>346</v>
      </c>
      <c r="M36" s="46" t="s">
        <v>25</v>
      </c>
      <c r="N36" s="46" t="s">
        <v>22</v>
      </c>
      <c r="O36" s="48">
        <v>0</v>
      </c>
      <c r="P36" s="47">
        <v>0</v>
      </c>
      <c r="Q36" s="47"/>
      <c r="R36" s="47"/>
      <c r="S36" s="46" t="s">
        <v>1222</v>
      </c>
      <c r="T36" s="46" t="s">
        <v>23</v>
      </c>
      <c r="U36" s="46" t="s">
        <v>28</v>
      </c>
      <c r="V36" s="45">
        <v>0</v>
      </c>
    </row>
    <row r="37" spans="1:23" ht="12.95" hidden="1" customHeight="1" x14ac:dyDescent="0.2">
      <c r="A37" s="50">
        <v>27665</v>
      </c>
      <c r="B37" s="46">
        <v>121700</v>
      </c>
      <c r="C37" s="46" t="s">
        <v>100</v>
      </c>
      <c r="D37" s="46"/>
      <c r="E37" s="49">
        <v>41188.585416666669</v>
      </c>
      <c r="F37" s="49">
        <v>41188.686111111107</v>
      </c>
      <c r="G37" s="46">
        <v>145</v>
      </c>
      <c r="H37" s="46" t="s">
        <v>520</v>
      </c>
      <c r="I37" s="46" t="s">
        <v>519</v>
      </c>
      <c r="J37" s="46" t="s">
        <v>26</v>
      </c>
      <c r="K37" s="46" t="s">
        <v>1171</v>
      </c>
      <c r="L37" s="46" t="s">
        <v>346</v>
      </c>
      <c r="M37" s="46" t="s">
        <v>25</v>
      </c>
      <c r="N37" s="46" t="s">
        <v>22</v>
      </c>
      <c r="O37" s="48">
        <v>0</v>
      </c>
      <c r="P37" s="47">
        <v>0</v>
      </c>
      <c r="Q37" s="47"/>
      <c r="R37" s="47"/>
      <c r="S37" s="46" t="s">
        <v>1221</v>
      </c>
      <c r="T37" s="46" t="s">
        <v>23</v>
      </c>
      <c r="U37" s="46" t="s">
        <v>32</v>
      </c>
      <c r="V37" s="45">
        <v>0</v>
      </c>
    </row>
    <row r="38" spans="1:23" ht="12.95" hidden="1" customHeight="1" x14ac:dyDescent="0.2">
      <c r="A38" s="50">
        <v>27665</v>
      </c>
      <c r="B38" s="46">
        <v>121700</v>
      </c>
      <c r="C38" s="46" t="s">
        <v>100</v>
      </c>
      <c r="D38" s="46"/>
      <c r="E38" s="49">
        <v>41188.585416666669</v>
      </c>
      <c r="F38" s="49">
        <v>41188.686111111107</v>
      </c>
      <c r="G38" s="46">
        <v>145</v>
      </c>
      <c r="H38" s="46" t="s">
        <v>439</v>
      </c>
      <c r="I38" s="46" t="s">
        <v>438</v>
      </c>
      <c r="J38" s="46" t="s">
        <v>26</v>
      </c>
      <c r="K38" s="46" t="s">
        <v>1171</v>
      </c>
      <c r="L38" s="46" t="s">
        <v>346</v>
      </c>
      <c r="M38" s="46" t="s">
        <v>25</v>
      </c>
      <c r="N38" s="46" t="s">
        <v>22</v>
      </c>
      <c r="O38" s="48">
        <v>0</v>
      </c>
      <c r="P38" s="47">
        <v>0</v>
      </c>
      <c r="Q38" s="47"/>
      <c r="R38" s="47"/>
      <c r="S38" s="46" t="s">
        <v>1221</v>
      </c>
      <c r="T38" s="46" t="s">
        <v>23</v>
      </c>
      <c r="U38" s="46" t="s">
        <v>32</v>
      </c>
      <c r="V38" s="45">
        <v>0</v>
      </c>
    </row>
    <row r="39" spans="1:23" ht="12.95" hidden="1" customHeight="1" x14ac:dyDescent="0.2">
      <c r="A39" s="50">
        <v>27664</v>
      </c>
      <c r="B39" s="46">
        <v>121702</v>
      </c>
      <c r="C39" s="46" t="s">
        <v>100</v>
      </c>
      <c r="D39" s="46"/>
      <c r="E39" s="49">
        <v>41193.329861111109</v>
      </c>
      <c r="F39" s="49">
        <v>41193.379166666666</v>
      </c>
      <c r="G39" s="46">
        <v>71</v>
      </c>
      <c r="H39" s="46" t="s">
        <v>931</v>
      </c>
      <c r="I39" s="46" t="s">
        <v>930</v>
      </c>
      <c r="J39" s="46" t="s">
        <v>20</v>
      </c>
      <c r="K39" s="46" t="s">
        <v>354</v>
      </c>
      <c r="L39" s="46" t="s">
        <v>346</v>
      </c>
      <c r="M39" s="46" t="s">
        <v>25</v>
      </c>
      <c r="N39" s="46" t="s">
        <v>22</v>
      </c>
      <c r="O39" s="48">
        <v>0</v>
      </c>
      <c r="P39" s="47">
        <v>0</v>
      </c>
      <c r="Q39" s="47"/>
      <c r="R39" s="47"/>
      <c r="S39" s="46" t="s">
        <v>1220</v>
      </c>
      <c r="T39" s="46" t="s">
        <v>23</v>
      </c>
      <c r="U39" s="46" t="s">
        <v>24</v>
      </c>
      <c r="V39" s="45">
        <v>0</v>
      </c>
    </row>
    <row r="40" spans="1:23" s="68" customFormat="1" ht="12.95" customHeight="1" x14ac:dyDescent="0.2">
      <c r="A40" s="62">
        <v>27904</v>
      </c>
      <c r="B40" s="63">
        <v>1862</v>
      </c>
      <c r="C40" s="63" t="s">
        <v>100</v>
      </c>
      <c r="D40" s="63">
        <v>2013</v>
      </c>
      <c r="E40" s="64">
        <v>41193.391666666663</v>
      </c>
      <c r="F40" s="64">
        <v>41193.394444444442</v>
      </c>
      <c r="G40" s="63">
        <v>4</v>
      </c>
      <c r="H40" s="63" t="s">
        <v>58</v>
      </c>
      <c r="I40" s="63" t="s">
        <v>59</v>
      </c>
      <c r="J40" s="63" t="s">
        <v>26</v>
      </c>
      <c r="K40" s="63" t="s">
        <v>21</v>
      </c>
      <c r="L40" s="63" t="s">
        <v>34</v>
      </c>
      <c r="M40" s="63" t="s">
        <v>25</v>
      </c>
      <c r="N40" s="63" t="s">
        <v>22</v>
      </c>
      <c r="O40" s="65">
        <v>62</v>
      </c>
      <c r="P40" s="66">
        <v>3.3099999999999997E-2</v>
      </c>
      <c r="Q40" s="43" t="b">
        <f>IF(P40&gt;$Q$2,1)</f>
        <v>0</v>
      </c>
      <c r="R40" s="43" t="b">
        <f>IF(P40&gt;$R$2,1)</f>
        <v>0</v>
      </c>
      <c r="S40" s="63" t="s">
        <v>101</v>
      </c>
      <c r="T40" s="63" t="s">
        <v>23</v>
      </c>
      <c r="U40" s="63" t="s">
        <v>32</v>
      </c>
      <c r="V40" s="67">
        <v>6</v>
      </c>
      <c r="W40" s="44"/>
    </row>
    <row r="41" spans="1:23" ht="12.95" hidden="1" customHeight="1" x14ac:dyDescent="0.2">
      <c r="A41" s="50">
        <v>27828</v>
      </c>
      <c r="B41" s="46">
        <v>121778</v>
      </c>
      <c r="C41" s="46" t="s">
        <v>100</v>
      </c>
      <c r="D41" s="46"/>
      <c r="E41" s="49">
        <v>41198.748611111107</v>
      </c>
      <c r="F41" s="49">
        <v>41199.708333333328</v>
      </c>
      <c r="G41" s="46">
        <v>1382</v>
      </c>
      <c r="H41" s="46" t="s">
        <v>663</v>
      </c>
      <c r="I41" s="46" t="s">
        <v>662</v>
      </c>
      <c r="J41" s="46" t="s">
        <v>415</v>
      </c>
      <c r="K41" s="46" t="s">
        <v>354</v>
      </c>
      <c r="L41" s="46" t="s">
        <v>346</v>
      </c>
      <c r="M41" s="46" t="s">
        <v>25</v>
      </c>
      <c r="N41" s="46" t="s">
        <v>23</v>
      </c>
      <c r="O41" s="48">
        <v>0</v>
      </c>
      <c r="P41" s="47">
        <v>0</v>
      </c>
      <c r="Q41" s="47"/>
      <c r="R41" s="47"/>
      <c r="S41" s="46" t="s">
        <v>1219</v>
      </c>
      <c r="T41" s="46" t="s">
        <v>23</v>
      </c>
      <c r="U41" s="46" t="s">
        <v>72</v>
      </c>
      <c r="V41" s="45">
        <v>0</v>
      </c>
    </row>
    <row r="42" spans="1:23" ht="12.95" hidden="1" customHeight="1" x14ac:dyDescent="0.2">
      <c r="A42" s="50">
        <v>27880</v>
      </c>
      <c r="B42" s="46">
        <v>121839</v>
      </c>
      <c r="C42" s="46" t="s">
        <v>100</v>
      </c>
      <c r="D42" s="46"/>
      <c r="E42" s="49">
        <v>41211.397222222222</v>
      </c>
      <c r="F42" s="49">
        <v>41212.427083333328</v>
      </c>
      <c r="G42" s="46">
        <v>1483</v>
      </c>
      <c r="H42" s="46" t="s">
        <v>96</v>
      </c>
      <c r="I42" s="46" t="s">
        <v>97</v>
      </c>
      <c r="J42" s="46" t="s">
        <v>26</v>
      </c>
      <c r="K42" s="46" t="s">
        <v>1171</v>
      </c>
      <c r="L42" s="46" t="s">
        <v>1041</v>
      </c>
      <c r="M42" s="46" t="s">
        <v>25</v>
      </c>
      <c r="N42" s="46" t="s">
        <v>23</v>
      </c>
      <c r="O42" s="48">
        <v>0</v>
      </c>
      <c r="P42" s="47">
        <v>0</v>
      </c>
      <c r="Q42" s="47"/>
      <c r="R42" s="47"/>
      <c r="S42" s="46" t="s">
        <v>1218</v>
      </c>
      <c r="T42" s="46" t="s">
        <v>23</v>
      </c>
      <c r="U42" s="46" t="s">
        <v>32</v>
      </c>
      <c r="V42" s="45">
        <v>0</v>
      </c>
    </row>
    <row r="43" spans="1:23" ht="12.95" hidden="1" customHeight="1" x14ac:dyDescent="0.2">
      <c r="A43" s="50">
        <v>27815</v>
      </c>
      <c r="B43" s="46">
        <v>121791</v>
      </c>
      <c r="C43" s="46" t="s">
        <v>100</v>
      </c>
      <c r="D43" s="46"/>
      <c r="E43" s="49">
        <v>41213.366666666669</v>
      </c>
      <c r="F43" s="49">
        <v>41213.621527777774</v>
      </c>
      <c r="G43" s="46">
        <v>367</v>
      </c>
      <c r="H43" s="46" t="s">
        <v>593</v>
      </c>
      <c r="I43" s="46" t="s">
        <v>592</v>
      </c>
      <c r="J43" s="46" t="s">
        <v>26</v>
      </c>
      <c r="K43" s="46" t="s">
        <v>354</v>
      </c>
      <c r="L43" s="46" t="s">
        <v>382</v>
      </c>
      <c r="M43" s="46" t="s">
        <v>25</v>
      </c>
      <c r="N43" s="46" t="s">
        <v>23</v>
      </c>
      <c r="O43" s="48">
        <v>0</v>
      </c>
      <c r="P43" s="47">
        <v>0</v>
      </c>
      <c r="Q43" s="47"/>
      <c r="R43" s="47"/>
      <c r="S43" s="46" t="s">
        <v>1217</v>
      </c>
      <c r="T43" s="46" t="s">
        <v>23</v>
      </c>
      <c r="U43" s="46" t="s">
        <v>32</v>
      </c>
      <c r="V43" s="45">
        <v>0</v>
      </c>
    </row>
    <row r="44" spans="1:23" ht="12.95" hidden="1" customHeight="1" x14ac:dyDescent="0.2">
      <c r="A44" s="50">
        <v>27787</v>
      </c>
      <c r="B44" s="46">
        <v>121726</v>
      </c>
      <c r="C44" s="46" t="s">
        <v>100</v>
      </c>
      <c r="D44" s="46"/>
      <c r="E44" s="49">
        <v>41213.621527777774</v>
      </c>
      <c r="F44" s="49">
        <v>41214</v>
      </c>
      <c r="G44" s="46">
        <v>545</v>
      </c>
      <c r="H44" s="46" t="s">
        <v>903</v>
      </c>
      <c r="I44" s="46" t="s">
        <v>902</v>
      </c>
      <c r="J44" s="46" t="s">
        <v>37</v>
      </c>
      <c r="K44" s="46" t="s">
        <v>354</v>
      </c>
      <c r="L44" s="46" t="s">
        <v>350</v>
      </c>
      <c r="M44" s="46" t="s">
        <v>25</v>
      </c>
      <c r="N44" s="46" t="s">
        <v>23</v>
      </c>
      <c r="O44" s="48">
        <v>0</v>
      </c>
      <c r="P44" s="47">
        <v>0</v>
      </c>
      <c r="Q44" s="47"/>
      <c r="R44" s="47"/>
      <c r="S44" s="46" t="s">
        <v>1216</v>
      </c>
      <c r="T44" s="46" t="s">
        <v>23</v>
      </c>
      <c r="U44" s="46" t="s">
        <v>32</v>
      </c>
      <c r="V44" s="45">
        <v>0</v>
      </c>
    </row>
    <row r="45" spans="1:23" ht="12.95" hidden="1" customHeight="1" x14ac:dyDescent="0.2">
      <c r="A45" s="50">
        <v>27787</v>
      </c>
      <c r="B45" s="46">
        <v>121726</v>
      </c>
      <c r="C45" s="46" t="s">
        <v>104</v>
      </c>
      <c r="D45" s="46"/>
      <c r="E45" s="49">
        <v>41214</v>
      </c>
      <c r="F45" s="49">
        <v>41215.557638888888</v>
      </c>
      <c r="G45" s="46">
        <v>2243</v>
      </c>
      <c r="H45" s="46" t="s">
        <v>903</v>
      </c>
      <c r="I45" s="46" t="s">
        <v>902</v>
      </c>
      <c r="J45" s="46" t="s">
        <v>37</v>
      </c>
      <c r="K45" s="46" t="s">
        <v>354</v>
      </c>
      <c r="L45" s="46" t="s">
        <v>350</v>
      </c>
      <c r="M45" s="46" t="s">
        <v>25</v>
      </c>
      <c r="N45" s="46" t="s">
        <v>23</v>
      </c>
      <c r="O45" s="48">
        <v>0</v>
      </c>
      <c r="P45" s="47">
        <v>0</v>
      </c>
      <c r="Q45" s="47"/>
      <c r="R45" s="47"/>
      <c r="S45" s="46" t="s">
        <v>1216</v>
      </c>
      <c r="T45" s="46" t="s">
        <v>23</v>
      </c>
      <c r="U45" s="46" t="s">
        <v>32</v>
      </c>
      <c r="V45" s="45">
        <v>0</v>
      </c>
    </row>
    <row r="46" spans="1:23" ht="12.95" hidden="1" customHeight="1" x14ac:dyDescent="0.2">
      <c r="A46" s="50">
        <v>18782</v>
      </c>
      <c r="B46" s="46">
        <v>113660</v>
      </c>
      <c r="C46" s="46" t="s">
        <v>104</v>
      </c>
      <c r="D46" s="46"/>
      <c r="E46" s="49">
        <v>41214</v>
      </c>
      <c r="F46" s="49">
        <v>41244</v>
      </c>
      <c r="G46" s="46">
        <v>43200</v>
      </c>
      <c r="H46" s="46" t="s">
        <v>974</v>
      </c>
      <c r="I46" s="46" t="s">
        <v>973</v>
      </c>
      <c r="J46" s="46" t="s">
        <v>26</v>
      </c>
      <c r="K46" s="46" t="s">
        <v>354</v>
      </c>
      <c r="L46" s="46" t="s">
        <v>356</v>
      </c>
      <c r="M46" s="46" t="s">
        <v>25</v>
      </c>
      <c r="N46" s="46" t="s">
        <v>23</v>
      </c>
      <c r="O46" s="48">
        <v>0</v>
      </c>
      <c r="P46" s="47">
        <v>0</v>
      </c>
      <c r="Q46" s="47"/>
      <c r="R46" s="47"/>
      <c r="S46" s="46" t="s">
        <v>1203</v>
      </c>
      <c r="T46" s="46" t="s">
        <v>23</v>
      </c>
      <c r="U46" s="46" t="s">
        <v>28</v>
      </c>
      <c r="V46" s="45">
        <v>0</v>
      </c>
    </row>
    <row r="47" spans="1:23" ht="12.95" hidden="1" customHeight="1" x14ac:dyDescent="0.2">
      <c r="A47" s="50">
        <v>26843</v>
      </c>
      <c r="B47" s="46">
        <v>120908</v>
      </c>
      <c r="C47" s="46" t="s">
        <v>104</v>
      </c>
      <c r="D47" s="46"/>
      <c r="E47" s="49">
        <v>41214</v>
      </c>
      <c r="F47" s="49">
        <v>41244</v>
      </c>
      <c r="G47" s="46">
        <v>43200</v>
      </c>
      <c r="H47" s="46" t="s">
        <v>593</v>
      </c>
      <c r="I47" s="46" t="s">
        <v>592</v>
      </c>
      <c r="J47" s="46" t="s">
        <v>26</v>
      </c>
      <c r="K47" s="46" t="s">
        <v>354</v>
      </c>
      <c r="L47" s="46" t="s">
        <v>350</v>
      </c>
      <c r="M47" s="46" t="s">
        <v>25</v>
      </c>
      <c r="N47" s="46" t="s">
        <v>23</v>
      </c>
      <c r="O47" s="48">
        <v>0</v>
      </c>
      <c r="P47" s="47">
        <v>0</v>
      </c>
      <c r="Q47" s="47"/>
      <c r="R47" s="47"/>
      <c r="S47" s="46" t="s">
        <v>1179</v>
      </c>
      <c r="T47" s="46" t="s">
        <v>23</v>
      </c>
      <c r="U47" s="46" t="s">
        <v>32</v>
      </c>
      <c r="V47" s="45">
        <v>0</v>
      </c>
    </row>
    <row r="48" spans="1:23" ht="12.95" hidden="1" customHeight="1" x14ac:dyDescent="0.2">
      <c r="A48" s="50">
        <v>27924</v>
      </c>
      <c r="B48" s="46">
        <v>121897</v>
      </c>
      <c r="C48" s="46" t="s">
        <v>104</v>
      </c>
      <c r="D48" s="46"/>
      <c r="E48" s="49">
        <v>41219.388194444444</v>
      </c>
      <c r="F48" s="49">
        <v>41219.62777777778</v>
      </c>
      <c r="G48" s="46">
        <v>345</v>
      </c>
      <c r="H48" s="46" t="s">
        <v>773</v>
      </c>
      <c r="I48" s="46" t="s">
        <v>772</v>
      </c>
      <c r="J48" s="46" t="s">
        <v>20</v>
      </c>
      <c r="K48" s="46" t="s">
        <v>1171</v>
      </c>
      <c r="L48" s="46" t="s">
        <v>346</v>
      </c>
      <c r="M48" s="46" t="s">
        <v>25</v>
      </c>
      <c r="N48" s="46" t="s">
        <v>22</v>
      </c>
      <c r="O48" s="48">
        <v>0</v>
      </c>
      <c r="P48" s="47">
        <v>0</v>
      </c>
      <c r="Q48" s="47"/>
      <c r="R48" s="47"/>
      <c r="S48" s="46" t="s">
        <v>1213</v>
      </c>
      <c r="T48" s="46" t="s">
        <v>23</v>
      </c>
      <c r="U48" s="46" t="s">
        <v>24</v>
      </c>
      <c r="V48" s="45">
        <v>0</v>
      </c>
    </row>
    <row r="49" spans="1:23" s="68" customFormat="1" ht="12.95" customHeight="1" x14ac:dyDescent="0.2">
      <c r="A49" s="62">
        <v>27973</v>
      </c>
      <c r="B49" s="63">
        <v>1867</v>
      </c>
      <c r="C49" s="63" t="s">
        <v>104</v>
      </c>
      <c r="D49" s="63">
        <v>2013</v>
      </c>
      <c r="E49" s="64">
        <v>41222.500694444439</v>
      </c>
      <c r="F49" s="64">
        <v>41222.504861111112</v>
      </c>
      <c r="G49" s="63">
        <v>6</v>
      </c>
      <c r="H49" s="63" t="s">
        <v>96</v>
      </c>
      <c r="I49" s="63" t="s">
        <v>97</v>
      </c>
      <c r="J49" s="63" t="s">
        <v>26</v>
      </c>
      <c r="K49" s="63" t="s">
        <v>21</v>
      </c>
      <c r="L49" s="63" t="s">
        <v>45</v>
      </c>
      <c r="M49" s="63" t="s">
        <v>25</v>
      </c>
      <c r="N49" s="63" t="s">
        <v>22</v>
      </c>
      <c r="O49" s="65">
        <v>13</v>
      </c>
      <c r="P49" s="66">
        <v>6.8999999999999999E-3</v>
      </c>
      <c r="Q49" s="43" t="b">
        <f>IF(P49&gt;$Q$2,1)</f>
        <v>0</v>
      </c>
      <c r="R49" s="43" t="b">
        <f>IF(P49&gt;$R$2,1)</f>
        <v>0</v>
      </c>
      <c r="S49" s="63" t="s">
        <v>105</v>
      </c>
      <c r="T49" s="63" t="s">
        <v>23</v>
      </c>
      <c r="U49" s="63" t="s">
        <v>32</v>
      </c>
      <c r="V49" s="67">
        <v>5</v>
      </c>
      <c r="W49" s="44"/>
    </row>
    <row r="50" spans="1:23" s="68" customFormat="1" ht="12.95" customHeight="1" x14ac:dyDescent="0.2">
      <c r="A50" s="62">
        <v>27974</v>
      </c>
      <c r="B50" s="63">
        <v>1868</v>
      </c>
      <c r="C50" s="63" t="s">
        <v>104</v>
      </c>
      <c r="D50" s="63">
        <v>2013</v>
      </c>
      <c r="E50" s="64">
        <v>41225.461805555555</v>
      </c>
      <c r="F50" s="64">
        <v>41225.468055555553</v>
      </c>
      <c r="G50" s="63">
        <v>9</v>
      </c>
      <c r="H50" s="63" t="s">
        <v>102</v>
      </c>
      <c r="I50" s="63" t="s">
        <v>103</v>
      </c>
      <c r="J50" s="63" t="s">
        <v>26</v>
      </c>
      <c r="K50" s="63" t="s">
        <v>21</v>
      </c>
      <c r="L50" s="63" t="s">
        <v>45</v>
      </c>
      <c r="M50" s="63" t="s">
        <v>25</v>
      </c>
      <c r="N50" s="63" t="s">
        <v>22</v>
      </c>
      <c r="O50" s="65">
        <v>1405</v>
      </c>
      <c r="P50" s="66">
        <v>0.74970000000000003</v>
      </c>
      <c r="Q50" s="43">
        <f>IF(P50&gt;$Q$2,1)</f>
        <v>1</v>
      </c>
      <c r="R50" s="43">
        <f>IF(P50&gt;$R$2,1)</f>
        <v>1</v>
      </c>
      <c r="S50" s="63" t="s">
        <v>106</v>
      </c>
      <c r="T50" s="63" t="s">
        <v>23</v>
      </c>
      <c r="U50" s="63" t="s">
        <v>28</v>
      </c>
      <c r="V50" s="67">
        <v>40</v>
      </c>
      <c r="W50" s="44"/>
    </row>
    <row r="51" spans="1:23" ht="12.95" hidden="1" customHeight="1" x14ac:dyDescent="0.2">
      <c r="A51" s="50">
        <v>27976</v>
      </c>
      <c r="B51" s="46">
        <v>121936</v>
      </c>
      <c r="C51" s="46" t="s">
        <v>104</v>
      </c>
      <c r="D51" s="46"/>
      <c r="E51" s="49">
        <v>41225.565972222219</v>
      </c>
      <c r="F51" s="49">
        <v>41225.614583333328</v>
      </c>
      <c r="G51" s="46">
        <v>70</v>
      </c>
      <c r="H51" s="46" t="s">
        <v>492</v>
      </c>
      <c r="I51" s="46" t="s">
        <v>491</v>
      </c>
      <c r="J51" s="46" t="s">
        <v>20</v>
      </c>
      <c r="K51" s="46" t="s">
        <v>1171</v>
      </c>
      <c r="L51" s="46" t="s">
        <v>346</v>
      </c>
      <c r="M51" s="46" t="s">
        <v>25</v>
      </c>
      <c r="N51" s="46" t="s">
        <v>23</v>
      </c>
      <c r="O51" s="48">
        <v>0</v>
      </c>
      <c r="P51" s="47">
        <v>0</v>
      </c>
      <c r="Q51" s="47"/>
      <c r="R51" s="47"/>
      <c r="S51" s="46" t="s">
        <v>1212</v>
      </c>
      <c r="T51" s="46" t="s">
        <v>23</v>
      </c>
      <c r="U51" s="46" t="s">
        <v>24</v>
      </c>
      <c r="V51" s="45">
        <v>0</v>
      </c>
    </row>
    <row r="52" spans="1:23" s="68" customFormat="1" ht="12.95" customHeight="1" x14ac:dyDescent="0.2">
      <c r="A52" s="62">
        <v>28118</v>
      </c>
      <c r="B52" s="63">
        <v>1870</v>
      </c>
      <c r="C52" s="63" t="s">
        <v>104</v>
      </c>
      <c r="D52" s="63">
        <v>2013</v>
      </c>
      <c r="E52" s="64">
        <v>41227.531944444439</v>
      </c>
      <c r="F52" s="64">
        <v>41227.549305555556</v>
      </c>
      <c r="G52" s="63">
        <v>25</v>
      </c>
      <c r="H52" s="63" t="s">
        <v>107</v>
      </c>
      <c r="I52" s="63" t="s">
        <v>108</v>
      </c>
      <c r="J52" s="63" t="s">
        <v>37</v>
      </c>
      <c r="K52" s="63" t="s">
        <v>21</v>
      </c>
      <c r="L52" s="63" t="s">
        <v>75</v>
      </c>
      <c r="M52" s="63" t="s">
        <v>25</v>
      </c>
      <c r="N52" s="63" t="s">
        <v>22</v>
      </c>
      <c r="O52" s="65">
        <v>599</v>
      </c>
      <c r="P52" s="66">
        <v>0.3196</v>
      </c>
      <c r="Q52" s="43">
        <f>IF(P52&gt;$Q$2,1)</f>
        <v>1</v>
      </c>
      <c r="R52" s="43" t="b">
        <f>IF(P52&gt;$R$2,1)</f>
        <v>0</v>
      </c>
      <c r="S52" s="63" t="s">
        <v>109</v>
      </c>
      <c r="T52" s="63" t="s">
        <v>23</v>
      </c>
      <c r="U52" s="63" t="s">
        <v>32</v>
      </c>
      <c r="V52" s="67">
        <v>32</v>
      </c>
      <c r="W52" s="44"/>
    </row>
    <row r="53" spans="1:23" s="68" customFormat="1" ht="12.95" customHeight="1" x14ac:dyDescent="0.2">
      <c r="A53" s="62">
        <v>28120</v>
      </c>
      <c r="B53" s="63">
        <v>1871</v>
      </c>
      <c r="C53" s="63" t="s">
        <v>104</v>
      </c>
      <c r="D53" s="63">
        <v>2013</v>
      </c>
      <c r="E53" s="64">
        <v>41240.313888888886</v>
      </c>
      <c r="F53" s="64">
        <v>41240.32430555555</v>
      </c>
      <c r="G53" s="63">
        <v>15</v>
      </c>
      <c r="H53" s="63" t="s">
        <v>113</v>
      </c>
      <c r="I53" s="63" t="s">
        <v>114</v>
      </c>
      <c r="J53" s="63" t="s">
        <v>33</v>
      </c>
      <c r="K53" s="63" t="s">
        <v>21</v>
      </c>
      <c r="L53" s="63" t="s">
        <v>34</v>
      </c>
      <c r="M53" s="63" t="s">
        <v>25</v>
      </c>
      <c r="N53" s="63" t="s">
        <v>22</v>
      </c>
      <c r="O53" s="65">
        <v>1901</v>
      </c>
      <c r="P53" s="66">
        <v>1.0144</v>
      </c>
      <c r="Q53" s="43">
        <f>IF(P53&gt;$Q$2,1)</f>
        <v>1</v>
      </c>
      <c r="R53" s="43">
        <f>IF(P53&gt;$R$2,1)</f>
        <v>1</v>
      </c>
      <c r="S53" s="63" t="s">
        <v>112</v>
      </c>
      <c r="T53" s="63" t="s">
        <v>23</v>
      </c>
      <c r="U53" s="63" t="s">
        <v>24</v>
      </c>
      <c r="V53" s="67">
        <v>18</v>
      </c>
      <c r="W53" s="44"/>
    </row>
    <row r="54" spans="1:23" ht="12.95" hidden="1" customHeight="1" x14ac:dyDescent="0.2">
      <c r="A54" s="50">
        <v>28140</v>
      </c>
      <c r="B54" s="46">
        <v>122087</v>
      </c>
      <c r="C54" s="46" t="s">
        <v>104</v>
      </c>
      <c r="D54" s="46"/>
      <c r="E54" s="49">
        <v>41243.676388888889</v>
      </c>
      <c r="F54" s="49">
        <v>41243.861805555556</v>
      </c>
      <c r="G54" s="46">
        <v>267</v>
      </c>
      <c r="H54" s="46" t="s">
        <v>610</v>
      </c>
      <c r="I54" s="46" t="s">
        <v>609</v>
      </c>
      <c r="J54" s="46" t="s">
        <v>26</v>
      </c>
      <c r="K54" s="46" t="s">
        <v>1171</v>
      </c>
      <c r="L54" s="46" t="s">
        <v>346</v>
      </c>
      <c r="M54" s="46" t="s">
        <v>25</v>
      </c>
      <c r="N54" s="46" t="s">
        <v>22</v>
      </c>
      <c r="O54" s="48">
        <v>0</v>
      </c>
      <c r="P54" s="47">
        <v>0</v>
      </c>
      <c r="Q54" s="47"/>
      <c r="R54" s="47"/>
      <c r="S54" s="46" t="s">
        <v>1209</v>
      </c>
      <c r="T54" s="46" t="s">
        <v>23</v>
      </c>
      <c r="U54" s="46" t="s">
        <v>28</v>
      </c>
      <c r="V54" s="45">
        <v>0</v>
      </c>
    </row>
    <row r="55" spans="1:23" s="68" customFormat="1" ht="12.95" customHeight="1" x14ac:dyDescent="0.2">
      <c r="A55" s="62">
        <v>28121</v>
      </c>
      <c r="B55" s="63">
        <v>1875</v>
      </c>
      <c r="C55" s="63" t="s">
        <v>104</v>
      </c>
      <c r="D55" s="63">
        <v>2013</v>
      </c>
      <c r="E55" s="64">
        <v>41243.859027777777</v>
      </c>
      <c r="F55" s="64">
        <v>41243.874305555553</v>
      </c>
      <c r="G55" s="63">
        <v>22</v>
      </c>
      <c r="H55" s="63" t="s">
        <v>115</v>
      </c>
      <c r="I55" s="63" t="s">
        <v>116</v>
      </c>
      <c r="J55" s="63" t="s">
        <v>37</v>
      </c>
      <c r="K55" s="63" t="s">
        <v>21</v>
      </c>
      <c r="L55" s="63" t="s">
        <v>75</v>
      </c>
      <c r="M55" s="63" t="s">
        <v>25</v>
      </c>
      <c r="N55" s="63" t="s">
        <v>22</v>
      </c>
      <c r="O55" s="65">
        <v>173</v>
      </c>
      <c r="P55" s="66">
        <v>9.2299999999999993E-2</v>
      </c>
      <c r="Q55" s="43">
        <f>IF(P55&gt;$Q$2,1)</f>
        <v>1</v>
      </c>
      <c r="R55" s="43" t="b">
        <f>IF(P55&gt;$R$2,1)</f>
        <v>0</v>
      </c>
      <c r="S55" s="63" t="s">
        <v>117</v>
      </c>
      <c r="T55" s="63" t="s">
        <v>23</v>
      </c>
      <c r="U55" s="63" t="s">
        <v>32</v>
      </c>
      <c r="V55" s="67">
        <v>21</v>
      </c>
      <c r="W55" s="44"/>
    </row>
    <row r="56" spans="1:23" ht="12.95" hidden="1" customHeight="1" x14ac:dyDescent="0.2">
      <c r="A56" s="50">
        <v>28139</v>
      </c>
      <c r="B56" s="46">
        <v>122088</v>
      </c>
      <c r="C56" s="46" t="s">
        <v>104</v>
      </c>
      <c r="D56" s="46"/>
      <c r="E56" s="49">
        <v>41243.88680555555</v>
      </c>
      <c r="F56" s="49">
        <v>41244</v>
      </c>
      <c r="G56" s="46">
        <v>163</v>
      </c>
      <c r="H56" s="46" t="s">
        <v>66</v>
      </c>
      <c r="I56" s="46" t="s">
        <v>67</v>
      </c>
      <c r="J56" s="46" t="s">
        <v>26</v>
      </c>
      <c r="K56" s="46" t="s">
        <v>1171</v>
      </c>
      <c r="L56" s="46" t="s">
        <v>346</v>
      </c>
      <c r="M56" s="46" t="s">
        <v>25</v>
      </c>
      <c r="N56" s="46" t="s">
        <v>23</v>
      </c>
      <c r="O56" s="48">
        <v>0</v>
      </c>
      <c r="P56" s="47">
        <v>0</v>
      </c>
      <c r="Q56" s="47"/>
      <c r="R56" s="47"/>
      <c r="S56" s="46" t="s">
        <v>1208</v>
      </c>
      <c r="T56" s="46" t="s">
        <v>23</v>
      </c>
      <c r="U56" s="46" t="s">
        <v>32</v>
      </c>
      <c r="V56" s="45">
        <v>0</v>
      </c>
    </row>
    <row r="57" spans="1:23" ht="12.95" hidden="1" customHeight="1" x14ac:dyDescent="0.2">
      <c r="A57" s="50">
        <v>28139</v>
      </c>
      <c r="B57" s="46">
        <v>122088</v>
      </c>
      <c r="C57" s="46" t="s">
        <v>119</v>
      </c>
      <c r="D57" s="46"/>
      <c r="E57" s="49">
        <v>41244</v>
      </c>
      <c r="F57" s="49">
        <v>41248.76458333333</v>
      </c>
      <c r="G57" s="46">
        <v>6861</v>
      </c>
      <c r="H57" s="46" t="s">
        <v>66</v>
      </c>
      <c r="I57" s="46" t="s">
        <v>67</v>
      </c>
      <c r="J57" s="46" t="s">
        <v>26</v>
      </c>
      <c r="K57" s="46" t="s">
        <v>1171</v>
      </c>
      <c r="L57" s="46" t="s">
        <v>346</v>
      </c>
      <c r="M57" s="46" t="s">
        <v>25</v>
      </c>
      <c r="N57" s="46" t="s">
        <v>23</v>
      </c>
      <c r="O57" s="48">
        <v>0</v>
      </c>
      <c r="P57" s="47">
        <v>0</v>
      </c>
      <c r="Q57" s="47"/>
      <c r="R57" s="47"/>
      <c r="S57" s="46" t="s">
        <v>1208</v>
      </c>
      <c r="T57" s="46" t="s">
        <v>23</v>
      </c>
      <c r="U57" s="46" t="s">
        <v>32</v>
      </c>
      <c r="V57" s="45">
        <v>0</v>
      </c>
    </row>
    <row r="58" spans="1:23" ht="12.95" hidden="1" customHeight="1" x14ac:dyDescent="0.2">
      <c r="A58" s="50">
        <v>18782</v>
      </c>
      <c r="B58" s="46">
        <v>113660</v>
      </c>
      <c r="C58" s="46" t="s">
        <v>119</v>
      </c>
      <c r="D58" s="46"/>
      <c r="E58" s="49">
        <v>41244</v>
      </c>
      <c r="F58" s="49">
        <v>41275</v>
      </c>
      <c r="G58" s="46">
        <v>44640</v>
      </c>
      <c r="H58" s="46" t="s">
        <v>974</v>
      </c>
      <c r="I58" s="46" t="s">
        <v>973</v>
      </c>
      <c r="J58" s="46" t="s">
        <v>26</v>
      </c>
      <c r="K58" s="46" t="s">
        <v>354</v>
      </c>
      <c r="L58" s="46" t="s">
        <v>356</v>
      </c>
      <c r="M58" s="46" t="s">
        <v>25</v>
      </c>
      <c r="N58" s="46" t="s">
        <v>23</v>
      </c>
      <c r="O58" s="48">
        <v>0</v>
      </c>
      <c r="P58" s="47">
        <v>0</v>
      </c>
      <c r="Q58" s="47"/>
      <c r="R58" s="47"/>
      <c r="S58" s="46" t="s">
        <v>1203</v>
      </c>
      <c r="T58" s="46" t="s">
        <v>23</v>
      </c>
      <c r="U58" s="46" t="s">
        <v>28</v>
      </c>
      <c r="V58" s="45">
        <v>0</v>
      </c>
    </row>
    <row r="59" spans="1:23" ht="12.95" hidden="1" customHeight="1" x14ac:dyDescent="0.2">
      <c r="A59" s="50">
        <v>26843</v>
      </c>
      <c r="B59" s="46">
        <v>120908</v>
      </c>
      <c r="C59" s="46" t="s">
        <v>119</v>
      </c>
      <c r="D59" s="46"/>
      <c r="E59" s="49">
        <v>41244</v>
      </c>
      <c r="F59" s="49">
        <v>41275</v>
      </c>
      <c r="G59" s="46">
        <v>44640</v>
      </c>
      <c r="H59" s="46" t="s">
        <v>593</v>
      </c>
      <c r="I59" s="46" t="s">
        <v>592</v>
      </c>
      <c r="J59" s="46" t="s">
        <v>26</v>
      </c>
      <c r="K59" s="46" t="s">
        <v>354</v>
      </c>
      <c r="L59" s="46" t="s">
        <v>350</v>
      </c>
      <c r="M59" s="46" t="s">
        <v>25</v>
      </c>
      <c r="N59" s="46" t="s">
        <v>23</v>
      </c>
      <c r="O59" s="48">
        <v>0</v>
      </c>
      <c r="P59" s="47">
        <v>0</v>
      </c>
      <c r="Q59" s="47"/>
      <c r="R59" s="47"/>
      <c r="S59" s="46" t="s">
        <v>1179</v>
      </c>
      <c r="T59" s="46" t="s">
        <v>23</v>
      </c>
      <c r="U59" s="46" t="s">
        <v>32</v>
      </c>
      <c r="V59" s="45">
        <v>0</v>
      </c>
    </row>
    <row r="60" spans="1:23" s="68" customFormat="1" ht="12.95" customHeight="1" x14ac:dyDescent="0.2">
      <c r="A60" s="62">
        <v>28171</v>
      </c>
      <c r="B60" s="63">
        <v>1882</v>
      </c>
      <c r="C60" s="63" t="s">
        <v>119</v>
      </c>
      <c r="D60" s="63">
        <v>2013</v>
      </c>
      <c r="E60" s="64">
        <v>41247.591666666667</v>
      </c>
      <c r="F60" s="64">
        <v>41247.602083333331</v>
      </c>
      <c r="G60" s="63">
        <v>15</v>
      </c>
      <c r="H60" s="63" t="s">
        <v>43</v>
      </c>
      <c r="I60" s="63" t="s">
        <v>44</v>
      </c>
      <c r="J60" s="63" t="s">
        <v>26</v>
      </c>
      <c r="K60" s="63" t="s">
        <v>21</v>
      </c>
      <c r="L60" s="63" t="s">
        <v>45</v>
      </c>
      <c r="M60" s="63" t="s">
        <v>25</v>
      </c>
      <c r="N60" s="63" t="s">
        <v>22</v>
      </c>
      <c r="O60" s="65">
        <v>301</v>
      </c>
      <c r="P60" s="66">
        <v>0.16059999999999999</v>
      </c>
      <c r="Q60" s="43">
        <f>IF(P60&gt;$Q$2,1)</f>
        <v>1</v>
      </c>
      <c r="R60" s="43" t="b">
        <f>IF(P60&gt;$R$2,1)</f>
        <v>0</v>
      </c>
      <c r="S60" s="63" t="s">
        <v>120</v>
      </c>
      <c r="T60" s="63" t="s">
        <v>23</v>
      </c>
      <c r="U60" s="63" t="s">
        <v>32</v>
      </c>
      <c r="V60" s="67">
        <v>22</v>
      </c>
      <c r="W60" s="44"/>
    </row>
    <row r="61" spans="1:23" ht="12.95" hidden="1" customHeight="1" x14ac:dyDescent="0.2">
      <c r="A61" s="50">
        <v>28248</v>
      </c>
      <c r="B61" s="46">
        <v>122154</v>
      </c>
      <c r="C61" s="46" t="s">
        <v>119</v>
      </c>
      <c r="D61" s="46"/>
      <c r="E61" s="49">
        <v>41251.78125</v>
      </c>
      <c r="F61" s="49">
        <v>41252.75</v>
      </c>
      <c r="G61" s="46">
        <v>1395</v>
      </c>
      <c r="H61" s="46" t="s">
        <v>530</v>
      </c>
      <c r="I61" s="46" t="s">
        <v>1177</v>
      </c>
      <c r="J61" s="46" t="s">
        <v>20</v>
      </c>
      <c r="K61" s="46" t="s">
        <v>1171</v>
      </c>
      <c r="L61" s="46" t="s">
        <v>382</v>
      </c>
      <c r="M61" s="46" t="s">
        <v>25</v>
      </c>
      <c r="N61" s="46" t="s">
        <v>23</v>
      </c>
      <c r="O61" s="48">
        <v>0</v>
      </c>
      <c r="P61" s="47">
        <v>0</v>
      </c>
      <c r="Q61" s="47"/>
      <c r="R61" s="47"/>
      <c r="S61" s="46" t="s">
        <v>1207</v>
      </c>
      <c r="T61" s="46" t="s">
        <v>23</v>
      </c>
      <c r="U61" s="46" t="s">
        <v>24</v>
      </c>
      <c r="V61" s="45">
        <v>0</v>
      </c>
    </row>
    <row r="62" spans="1:23" s="68" customFormat="1" ht="12.95" customHeight="1" x14ac:dyDescent="0.2">
      <c r="A62" s="62">
        <v>28176</v>
      </c>
      <c r="B62" s="63">
        <v>1887</v>
      </c>
      <c r="C62" s="63" t="s">
        <v>119</v>
      </c>
      <c r="D62" s="63">
        <v>2013</v>
      </c>
      <c r="E62" s="64">
        <v>41256.254166666666</v>
      </c>
      <c r="F62" s="64">
        <v>41256.258333333331</v>
      </c>
      <c r="G62" s="63">
        <v>6</v>
      </c>
      <c r="H62" s="63" t="s">
        <v>43</v>
      </c>
      <c r="I62" s="63" t="s">
        <v>44</v>
      </c>
      <c r="J62" s="63" t="s">
        <v>26</v>
      </c>
      <c r="K62" s="63" t="s">
        <v>21</v>
      </c>
      <c r="L62" s="63" t="s">
        <v>45</v>
      </c>
      <c r="M62" s="63" t="s">
        <v>25</v>
      </c>
      <c r="N62" s="63" t="s">
        <v>22</v>
      </c>
      <c r="O62" s="65">
        <v>145</v>
      </c>
      <c r="P62" s="66">
        <v>7.7399999999999997E-2</v>
      </c>
      <c r="Q62" s="43">
        <f>IF(P62&gt;$Q$2,1)</f>
        <v>1</v>
      </c>
      <c r="R62" s="43" t="b">
        <f>IF(P62&gt;$R$2,1)</f>
        <v>0</v>
      </c>
      <c r="S62" s="63" t="s">
        <v>121</v>
      </c>
      <c r="T62" s="63" t="s">
        <v>23</v>
      </c>
      <c r="U62" s="63" t="s">
        <v>32</v>
      </c>
      <c r="V62" s="67">
        <v>12</v>
      </c>
      <c r="W62" s="44"/>
    </row>
    <row r="63" spans="1:23" s="68" customFormat="1" ht="12.95" customHeight="1" x14ac:dyDescent="0.2">
      <c r="A63" s="62">
        <v>28296</v>
      </c>
      <c r="B63" s="63">
        <v>1888</v>
      </c>
      <c r="C63" s="63" t="s">
        <v>119</v>
      </c>
      <c r="D63" s="63">
        <v>2013</v>
      </c>
      <c r="E63" s="64">
        <v>41258.461805555555</v>
      </c>
      <c r="F63" s="64">
        <v>41260.755555555552</v>
      </c>
      <c r="G63" s="63">
        <v>3303</v>
      </c>
      <c r="H63" s="63" t="s">
        <v>122</v>
      </c>
      <c r="I63" s="63" t="s">
        <v>123</v>
      </c>
      <c r="J63" s="63" t="s">
        <v>37</v>
      </c>
      <c r="K63" s="63" t="s">
        <v>21</v>
      </c>
      <c r="L63" s="63" t="s">
        <v>57</v>
      </c>
      <c r="M63" s="63" t="s">
        <v>25</v>
      </c>
      <c r="N63" s="63" t="s">
        <v>22</v>
      </c>
      <c r="O63" s="65">
        <v>142</v>
      </c>
      <c r="P63" s="66">
        <v>7.5800000000000006E-2</v>
      </c>
      <c r="Q63" s="43">
        <f>IF(P63&gt;$Q$2,1)</f>
        <v>1</v>
      </c>
      <c r="R63" s="43" t="b">
        <f>IF(P63&gt;$R$2,1)</f>
        <v>0</v>
      </c>
      <c r="S63" s="63" t="s">
        <v>124</v>
      </c>
      <c r="T63" s="63" t="s">
        <v>23</v>
      </c>
      <c r="U63" s="63" t="s">
        <v>32</v>
      </c>
      <c r="V63" s="67">
        <v>1267</v>
      </c>
      <c r="W63" s="44"/>
    </row>
    <row r="64" spans="1:23" ht="12.95" hidden="1" customHeight="1" x14ac:dyDescent="0.2">
      <c r="A64" s="50">
        <v>28220</v>
      </c>
      <c r="B64" s="46">
        <v>122189</v>
      </c>
      <c r="C64" s="46" t="s">
        <v>119</v>
      </c>
      <c r="D64" s="46"/>
      <c r="E64" s="49">
        <v>41258.503472222219</v>
      </c>
      <c r="F64" s="49">
        <v>41260.568055555552</v>
      </c>
      <c r="G64" s="46">
        <v>2973</v>
      </c>
      <c r="H64" s="46" t="s">
        <v>122</v>
      </c>
      <c r="I64" s="46" t="s">
        <v>123</v>
      </c>
      <c r="J64" s="46" t="s">
        <v>37</v>
      </c>
      <c r="K64" s="46" t="s">
        <v>1171</v>
      </c>
      <c r="L64" s="46" t="s">
        <v>346</v>
      </c>
      <c r="M64" s="46" t="s">
        <v>25</v>
      </c>
      <c r="N64" s="46" t="s">
        <v>23</v>
      </c>
      <c r="O64" s="48">
        <v>0</v>
      </c>
      <c r="P64" s="47">
        <v>0</v>
      </c>
      <c r="Q64" s="47"/>
      <c r="R64" s="47"/>
      <c r="S64" s="46" t="s">
        <v>1206</v>
      </c>
      <c r="T64" s="46" t="s">
        <v>23</v>
      </c>
      <c r="U64" s="46" t="s">
        <v>32</v>
      </c>
      <c r="V64" s="45">
        <v>0</v>
      </c>
    </row>
    <row r="65" spans="1:23" s="68" customFormat="1" ht="12.95" customHeight="1" x14ac:dyDescent="0.2">
      <c r="A65" s="62">
        <v>28297</v>
      </c>
      <c r="B65" s="63">
        <v>1889</v>
      </c>
      <c r="C65" s="63" t="s">
        <v>119</v>
      </c>
      <c r="D65" s="63">
        <v>2013</v>
      </c>
      <c r="E65" s="64">
        <v>41267.595833333333</v>
      </c>
      <c r="F65" s="64">
        <v>41267.609722222223</v>
      </c>
      <c r="G65" s="63">
        <v>20</v>
      </c>
      <c r="H65" s="63" t="s">
        <v>96</v>
      </c>
      <c r="I65" s="63" t="s">
        <v>97</v>
      </c>
      <c r="J65" s="63" t="s">
        <v>26</v>
      </c>
      <c r="K65" s="63" t="s">
        <v>21</v>
      </c>
      <c r="L65" s="63" t="s">
        <v>45</v>
      </c>
      <c r="M65" s="63" t="s">
        <v>25</v>
      </c>
      <c r="N65" s="63" t="s">
        <v>22</v>
      </c>
      <c r="O65" s="65">
        <v>70</v>
      </c>
      <c r="P65" s="66">
        <v>3.7400000000000003E-2</v>
      </c>
      <c r="Q65" s="43" t="b">
        <f>IF(P65&gt;$Q$2,1)</f>
        <v>0</v>
      </c>
      <c r="R65" s="43" t="b">
        <f>IF(P65&gt;$R$2,1)</f>
        <v>0</v>
      </c>
      <c r="S65" s="63" t="s">
        <v>125</v>
      </c>
      <c r="T65" s="63" t="s">
        <v>23</v>
      </c>
      <c r="U65" s="63" t="s">
        <v>32</v>
      </c>
      <c r="V65" s="67">
        <v>24</v>
      </c>
      <c r="W65" s="44"/>
    </row>
    <row r="66" spans="1:23" ht="12.95" hidden="1" customHeight="1" x14ac:dyDescent="0.2">
      <c r="A66" s="50">
        <v>18782</v>
      </c>
      <c r="B66" s="46">
        <v>113660</v>
      </c>
      <c r="C66" s="46" t="s">
        <v>1204</v>
      </c>
      <c r="D66" s="46"/>
      <c r="E66" s="49">
        <v>41275</v>
      </c>
      <c r="F66" s="49">
        <v>41306</v>
      </c>
      <c r="G66" s="46">
        <v>44640</v>
      </c>
      <c r="H66" s="46" t="s">
        <v>974</v>
      </c>
      <c r="I66" s="46" t="s">
        <v>973</v>
      </c>
      <c r="J66" s="46" t="s">
        <v>26</v>
      </c>
      <c r="K66" s="46" t="s">
        <v>354</v>
      </c>
      <c r="L66" s="46" t="s">
        <v>356</v>
      </c>
      <c r="M66" s="46" t="s">
        <v>25</v>
      </c>
      <c r="N66" s="46" t="s">
        <v>23</v>
      </c>
      <c r="O66" s="48">
        <v>0</v>
      </c>
      <c r="P66" s="47">
        <v>0</v>
      </c>
      <c r="Q66" s="47"/>
      <c r="R66" s="47"/>
      <c r="S66" s="46" t="s">
        <v>1203</v>
      </c>
      <c r="T66" s="46" t="s">
        <v>23</v>
      </c>
      <c r="U66" s="46" t="s">
        <v>28</v>
      </c>
      <c r="V66" s="45">
        <v>0</v>
      </c>
    </row>
    <row r="67" spans="1:23" ht="12.95" hidden="1" customHeight="1" x14ac:dyDescent="0.2">
      <c r="A67" s="50">
        <v>26843</v>
      </c>
      <c r="B67" s="46">
        <v>120908</v>
      </c>
      <c r="C67" s="46" t="s">
        <v>1204</v>
      </c>
      <c r="D67" s="46"/>
      <c r="E67" s="49">
        <v>41275</v>
      </c>
      <c r="F67" s="49">
        <v>41306</v>
      </c>
      <c r="G67" s="46">
        <v>44640</v>
      </c>
      <c r="H67" s="46" t="s">
        <v>593</v>
      </c>
      <c r="I67" s="46" t="s">
        <v>592</v>
      </c>
      <c r="J67" s="46" t="s">
        <v>26</v>
      </c>
      <c r="K67" s="46" t="s">
        <v>354</v>
      </c>
      <c r="L67" s="46" t="s">
        <v>350</v>
      </c>
      <c r="M67" s="46" t="s">
        <v>25</v>
      </c>
      <c r="N67" s="46" t="s">
        <v>23</v>
      </c>
      <c r="O67" s="48">
        <v>0</v>
      </c>
      <c r="P67" s="47">
        <v>0</v>
      </c>
      <c r="Q67" s="47"/>
      <c r="R67" s="47"/>
      <c r="S67" s="46" t="s">
        <v>1179</v>
      </c>
      <c r="T67" s="46" t="s">
        <v>23</v>
      </c>
      <c r="U67" s="46" t="s">
        <v>32</v>
      </c>
      <c r="V67" s="45">
        <v>0</v>
      </c>
    </row>
    <row r="68" spans="1:23" ht="12.95" hidden="1" customHeight="1" x14ac:dyDescent="0.2">
      <c r="A68" s="50">
        <v>28315</v>
      </c>
      <c r="B68" s="46">
        <v>122236</v>
      </c>
      <c r="C68" s="46" t="s">
        <v>1204</v>
      </c>
      <c r="D68" s="46"/>
      <c r="E68" s="49">
        <v>41281.434027777774</v>
      </c>
      <c r="F68" s="49">
        <v>41281.593055555553</v>
      </c>
      <c r="G68" s="46">
        <v>229</v>
      </c>
      <c r="H68" s="46" t="s">
        <v>978</v>
      </c>
      <c r="I68" s="46" t="s">
        <v>977</v>
      </c>
      <c r="J68" s="46" t="s">
        <v>20</v>
      </c>
      <c r="K68" s="46" t="s">
        <v>354</v>
      </c>
      <c r="L68" s="46" t="s">
        <v>346</v>
      </c>
      <c r="M68" s="46" t="s">
        <v>25</v>
      </c>
      <c r="N68" s="46" t="s">
        <v>22</v>
      </c>
      <c r="O68" s="48">
        <v>0</v>
      </c>
      <c r="P68" s="47">
        <v>0</v>
      </c>
      <c r="Q68" s="47"/>
      <c r="R68" s="47"/>
      <c r="S68" s="46" t="s">
        <v>1205</v>
      </c>
      <c r="T68" s="46" t="s">
        <v>23</v>
      </c>
      <c r="U68" s="46" t="s">
        <v>24</v>
      </c>
      <c r="V68" s="45">
        <v>0</v>
      </c>
    </row>
    <row r="69" spans="1:23" ht="12.95" hidden="1" customHeight="1" x14ac:dyDescent="0.2">
      <c r="A69" s="50">
        <v>28523</v>
      </c>
      <c r="B69" s="46">
        <v>9799</v>
      </c>
      <c r="C69" s="46" t="s">
        <v>1204</v>
      </c>
      <c r="D69" s="46"/>
      <c r="E69" s="49">
        <v>41305.10555555555</v>
      </c>
      <c r="F69" s="49">
        <v>41305.105567129627</v>
      </c>
      <c r="G69" s="46">
        <v>0</v>
      </c>
      <c r="H69" s="46" t="s">
        <v>798</v>
      </c>
      <c r="I69" s="46" t="s">
        <v>797</v>
      </c>
      <c r="J69" s="46" t="s">
        <v>20</v>
      </c>
      <c r="K69" s="46" t="s">
        <v>1171</v>
      </c>
      <c r="L69" s="46"/>
      <c r="M69" s="46" t="s">
        <v>280</v>
      </c>
      <c r="N69" s="46" t="s">
        <v>22</v>
      </c>
      <c r="O69" s="48">
        <v>0</v>
      </c>
      <c r="P69" s="47">
        <v>0</v>
      </c>
      <c r="Q69" s="47"/>
      <c r="R69" s="47"/>
      <c r="S69" s="46"/>
      <c r="T69" s="46" t="s">
        <v>23</v>
      </c>
      <c r="U69" s="46" t="s">
        <v>24</v>
      </c>
      <c r="V69" s="45">
        <v>0</v>
      </c>
    </row>
    <row r="70" spans="1:23" ht="12.95" hidden="1" customHeight="1" x14ac:dyDescent="0.2">
      <c r="A70" s="50">
        <v>18782</v>
      </c>
      <c r="B70" s="46">
        <v>113660</v>
      </c>
      <c r="C70" s="46" t="s">
        <v>126</v>
      </c>
      <c r="D70" s="46"/>
      <c r="E70" s="49">
        <v>41306</v>
      </c>
      <c r="F70" s="49">
        <v>41331.666666666664</v>
      </c>
      <c r="G70" s="46">
        <v>36960</v>
      </c>
      <c r="H70" s="46" t="s">
        <v>974</v>
      </c>
      <c r="I70" s="46" t="s">
        <v>973</v>
      </c>
      <c r="J70" s="46" t="s">
        <v>26</v>
      </c>
      <c r="K70" s="46" t="s">
        <v>354</v>
      </c>
      <c r="L70" s="46" t="s">
        <v>356</v>
      </c>
      <c r="M70" s="46" t="s">
        <v>25</v>
      </c>
      <c r="N70" s="46" t="s">
        <v>23</v>
      </c>
      <c r="O70" s="48">
        <v>0</v>
      </c>
      <c r="P70" s="47">
        <v>0</v>
      </c>
      <c r="Q70" s="47"/>
      <c r="R70" s="47"/>
      <c r="S70" s="46" t="s">
        <v>1203</v>
      </c>
      <c r="T70" s="46" t="s">
        <v>23</v>
      </c>
      <c r="U70" s="46" t="s">
        <v>28</v>
      </c>
      <c r="V70" s="45">
        <v>0</v>
      </c>
    </row>
    <row r="71" spans="1:23" ht="12.95" hidden="1" customHeight="1" x14ac:dyDescent="0.2">
      <c r="A71" s="50">
        <v>26843</v>
      </c>
      <c r="B71" s="46">
        <v>120908</v>
      </c>
      <c r="C71" s="46" t="s">
        <v>126</v>
      </c>
      <c r="D71" s="46"/>
      <c r="E71" s="49">
        <v>41306</v>
      </c>
      <c r="F71" s="49">
        <v>41334</v>
      </c>
      <c r="G71" s="46">
        <v>40320</v>
      </c>
      <c r="H71" s="46" t="s">
        <v>593</v>
      </c>
      <c r="I71" s="46" t="s">
        <v>592</v>
      </c>
      <c r="J71" s="46" t="s">
        <v>26</v>
      </c>
      <c r="K71" s="46" t="s">
        <v>354</v>
      </c>
      <c r="L71" s="46" t="s">
        <v>350</v>
      </c>
      <c r="M71" s="46" t="s">
        <v>25</v>
      </c>
      <c r="N71" s="46" t="s">
        <v>23</v>
      </c>
      <c r="O71" s="48">
        <v>0</v>
      </c>
      <c r="P71" s="47">
        <v>0</v>
      </c>
      <c r="Q71" s="47"/>
      <c r="R71" s="47"/>
      <c r="S71" s="46" t="s">
        <v>1179</v>
      </c>
      <c r="T71" s="46" t="s">
        <v>23</v>
      </c>
      <c r="U71" s="46" t="s">
        <v>32</v>
      </c>
      <c r="V71" s="45">
        <v>0</v>
      </c>
    </row>
    <row r="72" spans="1:23" ht="12.95" hidden="1" customHeight="1" x14ac:dyDescent="0.2">
      <c r="A72" s="50">
        <v>28528</v>
      </c>
      <c r="B72" s="46">
        <v>122404</v>
      </c>
      <c r="C72" s="46" t="s">
        <v>126</v>
      </c>
      <c r="D72" s="46"/>
      <c r="E72" s="49">
        <v>41307.5</v>
      </c>
      <c r="F72" s="49">
        <v>41307.557638888888</v>
      </c>
      <c r="G72" s="46">
        <v>83</v>
      </c>
      <c r="H72" s="46" t="s">
        <v>417</v>
      </c>
      <c r="I72" s="46" t="s">
        <v>416</v>
      </c>
      <c r="J72" s="46" t="s">
        <v>26</v>
      </c>
      <c r="K72" s="46" t="s">
        <v>1171</v>
      </c>
      <c r="L72" s="46" t="s">
        <v>346</v>
      </c>
      <c r="M72" s="46" t="s">
        <v>25</v>
      </c>
      <c r="N72" s="46" t="s">
        <v>23</v>
      </c>
      <c r="O72" s="48">
        <v>0</v>
      </c>
      <c r="P72" s="47">
        <v>0</v>
      </c>
      <c r="Q72" s="47"/>
      <c r="R72" s="47"/>
      <c r="S72" s="46" t="s">
        <v>1202</v>
      </c>
      <c r="T72" s="46" t="s">
        <v>23</v>
      </c>
      <c r="U72" s="46" t="s">
        <v>32</v>
      </c>
      <c r="V72" s="45">
        <v>0</v>
      </c>
    </row>
    <row r="73" spans="1:23" ht="12.95" hidden="1" customHeight="1" x14ac:dyDescent="0.2">
      <c r="A73" s="50">
        <v>28528</v>
      </c>
      <c r="B73" s="46">
        <v>122404</v>
      </c>
      <c r="C73" s="46" t="s">
        <v>126</v>
      </c>
      <c r="D73" s="46"/>
      <c r="E73" s="49">
        <v>41307.5</v>
      </c>
      <c r="F73" s="49">
        <v>41307.557638888888</v>
      </c>
      <c r="G73" s="46">
        <v>83</v>
      </c>
      <c r="H73" s="46" t="s">
        <v>414</v>
      </c>
      <c r="I73" s="46" t="s">
        <v>413</v>
      </c>
      <c r="J73" s="46" t="s">
        <v>26</v>
      </c>
      <c r="K73" s="46" t="s">
        <v>1171</v>
      </c>
      <c r="L73" s="46" t="s">
        <v>346</v>
      </c>
      <c r="M73" s="46" t="s">
        <v>25</v>
      </c>
      <c r="N73" s="46" t="s">
        <v>23</v>
      </c>
      <c r="O73" s="48">
        <v>0</v>
      </c>
      <c r="P73" s="47">
        <v>0</v>
      </c>
      <c r="Q73" s="47"/>
      <c r="R73" s="47"/>
      <c r="S73" s="46" t="s">
        <v>1202</v>
      </c>
      <c r="T73" s="46" t="s">
        <v>23</v>
      </c>
      <c r="U73" s="46" t="s">
        <v>32</v>
      </c>
      <c r="V73" s="45">
        <v>0</v>
      </c>
    </row>
    <row r="74" spans="1:23" ht="12.95" hidden="1" customHeight="1" x14ac:dyDescent="0.2">
      <c r="A74" s="50">
        <v>28528</v>
      </c>
      <c r="B74" s="46">
        <v>122404</v>
      </c>
      <c r="C74" s="46" t="s">
        <v>126</v>
      </c>
      <c r="D74" s="46"/>
      <c r="E74" s="49">
        <v>41307.5</v>
      </c>
      <c r="F74" s="49">
        <v>41307.557638888888</v>
      </c>
      <c r="G74" s="46">
        <v>83</v>
      </c>
      <c r="H74" s="46" t="s">
        <v>576</v>
      </c>
      <c r="I74" s="46" t="s">
        <v>575</v>
      </c>
      <c r="J74" s="46" t="s">
        <v>26</v>
      </c>
      <c r="K74" s="46" t="s">
        <v>1171</v>
      </c>
      <c r="L74" s="46" t="s">
        <v>346</v>
      </c>
      <c r="M74" s="46" t="s">
        <v>25</v>
      </c>
      <c r="N74" s="46" t="s">
        <v>23</v>
      </c>
      <c r="O74" s="48">
        <v>0</v>
      </c>
      <c r="P74" s="47">
        <v>0</v>
      </c>
      <c r="Q74" s="47"/>
      <c r="R74" s="47"/>
      <c r="S74" s="46" t="s">
        <v>1202</v>
      </c>
      <c r="T74" s="46" t="s">
        <v>23</v>
      </c>
      <c r="U74" s="46" t="s">
        <v>28</v>
      </c>
      <c r="V74" s="45">
        <v>0</v>
      </c>
    </row>
    <row r="75" spans="1:23" ht="12.95" hidden="1" customHeight="1" x14ac:dyDescent="0.2">
      <c r="A75" s="50">
        <v>28528</v>
      </c>
      <c r="B75" s="46">
        <v>122404</v>
      </c>
      <c r="C75" s="46" t="s">
        <v>126</v>
      </c>
      <c r="D75" s="46"/>
      <c r="E75" s="49">
        <v>41307.5</v>
      </c>
      <c r="F75" s="49">
        <v>41307.557638888888</v>
      </c>
      <c r="G75" s="46">
        <v>83</v>
      </c>
      <c r="H75" s="46" t="s">
        <v>681</v>
      </c>
      <c r="I75" s="46" t="s">
        <v>680</v>
      </c>
      <c r="J75" s="46" t="s">
        <v>37</v>
      </c>
      <c r="K75" s="46" t="s">
        <v>1171</v>
      </c>
      <c r="L75" s="46" t="s">
        <v>346</v>
      </c>
      <c r="M75" s="46" t="s">
        <v>25</v>
      </c>
      <c r="N75" s="46" t="s">
        <v>23</v>
      </c>
      <c r="O75" s="48">
        <v>0</v>
      </c>
      <c r="P75" s="47">
        <v>0</v>
      </c>
      <c r="Q75" s="47"/>
      <c r="R75" s="47"/>
      <c r="S75" s="46" t="s">
        <v>1202</v>
      </c>
      <c r="T75" s="46" t="s">
        <v>23</v>
      </c>
      <c r="U75" s="46" t="s">
        <v>32</v>
      </c>
      <c r="V75" s="45">
        <v>0</v>
      </c>
    </row>
    <row r="76" spans="1:23" ht="12.95" hidden="1" customHeight="1" x14ac:dyDescent="0.2">
      <c r="A76" s="50">
        <v>28528</v>
      </c>
      <c r="B76" s="46">
        <v>122404</v>
      </c>
      <c r="C76" s="46" t="s">
        <v>126</v>
      </c>
      <c r="D76" s="46"/>
      <c r="E76" s="49">
        <v>41307.5</v>
      </c>
      <c r="F76" s="49">
        <v>41307.557638888888</v>
      </c>
      <c r="G76" s="46">
        <v>83</v>
      </c>
      <c r="H76" s="46" t="s">
        <v>1094</v>
      </c>
      <c r="I76" s="46" t="s">
        <v>1093</v>
      </c>
      <c r="J76" s="46" t="s">
        <v>26</v>
      </c>
      <c r="K76" s="46" t="s">
        <v>1171</v>
      </c>
      <c r="L76" s="46" t="s">
        <v>346</v>
      </c>
      <c r="M76" s="46" t="s">
        <v>25</v>
      </c>
      <c r="N76" s="46" t="s">
        <v>23</v>
      </c>
      <c r="O76" s="48">
        <v>0</v>
      </c>
      <c r="P76" s="47">
        <v>0</v>
      </c>
      <c r="Q76" s="47"/>
      <c r="R76" s="47"/>
      <c r="S76" s="46" t="s">
        <v>1202</v>
      </c>
      <c r="T76" s="46" t="s">
        <v>23</v>
      </c>
      <c r="U76" s="46" t="s">
        <v>24</v>
      </c>
      <c r="V76" s="45">
        <v>0</v>
      </c>
    </row>
    <row r="77" spans="1:23" s="68" customFormat="1" ht="12.95" customHeight="1" x14ac:dyDescent="0.2">
      <c r="A77" s="62">
        <v>28635</v>
      </c>
      <c r="B77" s="63">
        <v>1892</v>
      </c>
      <c r="C77" s="63" t="s">
        <v>126</v>
      </c>
      <c r="D77" s="63">
        <v>2013</v>
      </c>
      <c r="E77" s="64">
        <v>41311.268055555556</v>
      </c>
      <c r="F77" s="64">
        <v>41311.311805555553</v>
      </c>
      <c r="G77" s="63">
        <v>63</v>
      </c>
      <c r="H77" s="63" t="s">
        <v>127</v>
      </c>
      <c r="I77" s="63" t="s">
        <v>128</v>
      </c>
      <c r="J77" s="63" t="s">
        <v>37</v>
      </c>
      <c r="K77" s="63" t="s">
        <v>21</v>
      </c>
      <c r="L77" s="63" t="s">
        <v>75</v>
      </c>
      <c r="M77" s="63" t="s">
        <v>25</v>
      </c>
      <c r="N77" s="63" t="s">
        <v>22</v>
      </c>
      <c r="O77" s="65">
        <v>299</v>
      </c>
      <c r="P77" s="66">
        <v>0.15959999999999999</v>
      </c>
      <c r="Q77" s="43">
        <f>IF(P77&gt;$Q$2,1)</f>
        <v>1</v>
      </c>
      <c r="R77" s="43" t="b">
        <f>IF(P77&gt;$R$2,1)</f>
        <v>0</v>
      </c>
      <c r="S77" s="63" t="s">
        <v>129</v>
      </c>
      <c r="T77" s="63" t="s">
        <v>23</v>
      </c>
      <c r="U77" s="63" t="s">
        <v>32</v>
      </c>
      <c r="V77" s="67">
        <v>63</v>
      </c>
      <c r="W77" s="44"/>
    </row>
    <row r="78" spans="1:23" ht="12.95" hidden="1" customHeight="1" x14ac:dyDescent="0.2">
      <c r="A78" s="50">
        <v>28617</v>
      </c>
      <c r="B78" s="46">
        <v>122437</v>
      </c>
      <c r="C78" s="46" t="s">
        <v>126</v>
      </c>
      <c r="D78" s="46"/>
      <c r="E78" s="49">
        <v>41314.530555555553</v>
      </c>
      <c r="F78" s="49">
        <v>41314.645833333328</v>
      </c>
      <c r="G78" s="46">
        <v>166</v>
      </c>
      <c r="H78" s="46" t="s">
        <v>70</v>
      </c>
      <c r="I78" s="46" t="s">
        <v>71</v>
      </c>
      <c r="J78" s="46" t="s">
        <v>37</v>
      </c>
      <c r="K78" s="46" t="s">
        <v>1171</v>
      </c>
      <c r="L78" s="46" t="s">
        <v>346</v>
      </c>
      <c r="M78" s="46" t="s">
        <v>25</v>
      </c>
      <c r="N78" s="46" t="s">
        <v>23</v>
      </c>
      <c r="O78" s="48">
        <v>0</v>
      </c>
      <c r="P78" s="47">
        <v>0</v>
      </c>
      <c r="Q78" s="47"/>
      <c r="R78" s="47"/>
      <c r="S78" s="46" t="s">
        <v>1201</v>
      </c>
      <c r="T78" s="46" t="s">
        <v>23</v>
      </c>
      <c r="U78" s="46" t="s">
        <v>32</v>
      </c>
      <c r="V78" s="45">
        <v>0</v>
      </c>
    </row>
    <row r="79" spans="1:23" ht="12.95" hidden="1" customHeight="1" x14ac:dyDescent="0.2">
      <c r="A79" s="50">
        <v>28616</v>
      </c>
      <c r="B79" s="46">
        <v>122438</v>
      </c>
      <c r="C79" s="46" t="s">
        <v>126</v>
      </c>
      <c r="D79" s="46"/>
      <c r="E79" s="49">
        <v>41314.885416666664</v>
      </c>
      <c r="F79" s="49">
        <v>41316.392361111109</v>
      </c>
      <c r="G79" s="46">
        <v>2170</v>
      </c>
      <c r="H79" s="46" t="s">
        <v>386</v>
      </c>
      <c r="I79" s="46" t="s">
        <v>385</v>
      </c>
      <c r="J79" s="46" t="s">
        <v>26</v>
      </c>
      <c r="K79" s="46" t="s">
        <v>354</v>
      </c>
      <c r="L79" s="46" t="s">
        <v>346</v>
      </c>
      <c r="M79" s="46" t="s">
        <v>1198</v>
      </c>
      <c r="N79" s="46" t="s">
        <v>22</v>
      </c>
      <c r="O79" s="48">
        <v>0</v>
      </c>
      <c r="P79" s="47">
        <v>0</v>
      </c>
      <c r="Q79" s="47"/>
      <c r="R79" s="47"/>
      <c r="S79" s="46" t="s">
        <v>1200</v>
      </c>
      <c r="T79" s="46" t="s">
        <v>23</v>
      </c>
      <c r="U79" s="46" t="s">
        <v>28</v>
      </c>
      <c r="V79" s="45">
        <v>0</v>
      </c>
    </row>
    <row r="80" spans="1:23" ht="12.95" hidden="1" customHeight="1" x14ac:dyDescent="0.2">
      <c r="A80" s="50">
        <v>28616</v>
      </c>
      <c r="B80" s="46">
        <v>122438</v>
      </c>
      <c r="C80" s="46" t="s">
        <v>126</v>
      </c>
      <c r="D80" s="46"/>
      <c r="E80" s="49">
        <v>41314.886111111111</v>
      </c>
      <c r="F80" s="49">
        <v>41316.392361111109</v>
      </c>
      <c r="G80" s="46">
        <v>2169</v>
      </c>
      <c r="H80" s="46" t="s">
        <v>410</v>
      </c>
      <c r="I80" s="46" t="s">
        <v>409</v>
      </c>
      <c r="J80" s="46" t="s">
        <v>26</v>
      </c>
      <c r="K80" s="46" t="s">
        <v>354</v>
      </c>
      <c r="L80" s="46" t="s">
        <v>346</v>
      </c>
      <c r="M80" s="46" t="s">
        <v>1198</v>
      </c>
      <c r="N80" s="46" t="s">
        <v>22</v>
      </c>
      <c r="O80" s="48">
        <v>0</v>
      </c>
      <c r="P80" s="47">
        <v>0</v>
      </c>
      <c r="Q80" s="47"/>
      <c r="R80" s="47"/>
      <c r="S80" s="46" t="s">
        <v>1200</v>
      </c>
      <c r="T80" s="46" t="s">
        <v>23</v>
      </c>
      <c r="U80" s="46" t="s">
        <v>28</v>
      </c>
      <c r="V80" s="45">
        <v>0</v>
      </c>
    </row>
    <row r="81" spans="1:23" ht="12.95" hidden="1" customHeight="1" x14ac:dyDescent="0.2">
      <c r="A81" s="50">
        <v>28692</v>
      </c>
      <c r="B81" s="46">
        <v>122524</v>
      </c>
      <c r="C81" s="46" t="s">
        <v>126</v>
      </c>
      <c r="D81" s="46"/>
      <c r="E81" s="49">
        <v>41330.542361111111</v>
      </c>
      <c r="F81" s="49">
        <v>41330.611111111109</v>
      </c>
      <c r="G81" s="46">
        <v>99</v>
      </c>
      <c r="H81" s="46" t="s">
        <v>392</v>
      </c>
      <c r="I81" s="46" t="s">
        <v>391</v>
      </c>
      <c r="J81" s="46" t="s">
        <v>26</v>
      </c>
      <c r="K81" s="46" t="s">
        <v>354</v>
      </c>
      <c r="L81" s="46" t="s">
        <v>350</v>
      </c>
      <c r="M81" s="46" t="s">
        <v>25</v>
      </c>
      <c r="N81" s="46" t="s">
        <v>23</v>
      </c>
      <c r="O81" s="48">
        <v>0</v>
      </c>
      <c r="P81" s="47">
        <v>0</v>
      </c>
      <c r="Q81" s="47"/>
      <c r="R81" s="47"/>
      <c r="S81" s="46" t="s">
        <v>1199</v>
      </c>
      <c r="T81" s="46" t="s">
        <v>23</v>
      </c>
      <c r="U81" s="46" t="s">
        <v>28</v>
      </c>
      <c r="V81" s="45">
        <v>0</v>
      </c>
    </row>
    <row r="82" spans="1:23" ht="12.95" hidden="1" customHeight="1" x14ac:dyDescent="0.2">
      <c r="A82" s="50">
        <v>26843</v>
      </c>
      <c r="B82" s="46">
        <v>120908</v>
      </c>
      <c r="C82" s="46" t="s">
        <v>130</v>
      </c>
      <c r="D82" s="46"/>
      <c r="E82" s="49">
        <v>41334</v>
      </c>
      <c r="F82" s="49">
        <v>41365</v>
      </c>
      <c r="G82" s="46">
        <v>44640</v>
      </c>
      <c r="H82" s="46" t="s">
        <v>593</v>
      </c>
      <c r="I82" s="46" t="s">
        <v>592</v>
      </c>
      <c r="J82" s="46" t="s">
        <v>26</v>
      </c>
      <c r="K82" s="46" t="s">
        <v>354</v>
      </c>
      <c r="L82" s="46" t="s">
        <v>350</v>
      </c>
      <c r="M82" s="46" t="s">
        <v>25</v>
      </c>
      <c r="N82" s="46" t="s">
        <v>23</v>
      </c>
      <c r="O82" s="48">
        <v>0</v>
      </c>
      <c r="P82" s="47">
        <v>0</v>
      </c>
      <c r="Q82" s="47"/>
      <c r="R82" s="47"/>
      <c r="S82" s="46" t="s">
        <v>1179</v>
      </c>
      <c r="T82" s="46" t="s">
        <v>23</v>
      </c>
      <c r="U82" s="46" t="s">
        <v>32</v>
      </c>
      <c r="V82" s="45">
        <v>0</v>
      </c>
    </row>
    <row r="83" spans="1:23" ht="12.95" hidden="1" customHeight="1" x14ac:dyDescent="0.2">
      <c r="A83" s="50">
        <v>28973</v>
      </c>
      <c r="B83" s="46">
        <v>1896</v>
      </c>
      <c r="C83" s="46" t="s">
        <v>130</v>
      </c>
      <c r="D83" s="46"/>
      <c r="E83" s="49">
        <v>41339.65</v>
      </c>
      <c r="F83" s="49">
        <v>41339.73055555555</v>
      </c>
      <c r="G83" s="46">
        <v>116</v>
      </c>
      <c r="H83" s="46" t="s">
        <v>96</v>
      </c>
      <c r="I83" s="46" t="s">
        <v>97</v>
      </c>
      <c r="J83" s="46" t="s">
        <v>26</v>
      </c>
      <c r="K83" s="46" t="s">
        <v>354</v>
      </c>
      <c r="L83" s="46" t="s">
        <v>1022</v>
      </c>
      <c r="M83" s="46" t="s">
        <v>1198</v>
      </c>
      <c r="N83" s="46" t="s">
        <v>22</v>
      </c>
      <c r="O83" s="48">
        <v>982</v>
      </c>
      <c r="P83" s="47">
        <v>0.52400000000000002</v>
      </c>
      <c r="Q83" s="47"/>
      <c r="R83" s="47"/>
      <c r="S83" s="46" t="s">
        <v>1197</v>
      </c>
      <c r="T83" s="46" t="s">
        <v>23</v>
      </c>
      <c r="U83" s="46" t="s">
        <v>32</v>
      </c>
      <c r="V83" s="45">
        <v>57</v>
      </c>
    </row>
    <row r="84" spans="1:23" ht="12.95" hidden="1" customHeight="1" x14ac:dyDescent="0.2">
      <c r="A84" s="50">
        <v>28973</v>
      </c>
      <c r="B84" s="46">
        <v>1896</v>
      </c>
      <c r="C84" s="46" t="s">
        <v>130</v>
      </c>
      <c r="D84" s="46"/>
      <c r="E84" s="49">
        <v>41339.65</v>
      </c>
      <c r="F84" s="49">
        <v>41339.73055555555</v>
      </c>
      <c r="G84" s="46">
        <v>116</v>
      </c>
      <c r="H84" s="46" t="s">
        <v>580</v>
      </c>
      <c r="I84" s="46" t="s">
        <v>579</v>
      </c>
      <c r="J84" s="46" t="s">
        <v>26</v>
      </c>
      <c r="K84" s="46" t="s">
        <v>354</v>
      </c>
      <c r="L84" s="46" t="s">
        <v>1022</v>
      </c>
      <c r="M84" s="46" t="s">
        <v>1198</v>
      </c>
      <c r="N84" s="46" t="s">
        <v>22</v>
      </c>
      <c r="O84" s="48">
        <v>0</v>
      </c>
      <c r="P84" s="47">
        <v>0</v>
      </c>
      <c r="Q84" s="47"/>
      <c r="R84" s="47"/>
      <c r="S84" s="46" t="s">
        <v>1197</v>
      </c>
      <c r="T84" s="46" t="s">
        <v>23</v>
      </c>
      <c r="U84" s="46" t="s">
        <v>32</v>
      </c>
      <c r="V84" s="45">
        <v>0</v>
      </c>
    </row>
    <row r="85" spans="1:23" ht="12.95" hidden="1" customHeight="1" x14ac:dyDescent="0.2">
      <c r="A85" s="50">
        <v>28795</v>
      </c>
      <c r="B85" s="46">
        <v>122646</v>
      </c>
      <c r="C85" s="46" t="s">
        <v>130</v>
      </c>
      <c r="D85" s="46"/>
      <c r="E85" s="49">
        <v>41341.493055555555</v>
      </c>
      <c r="F85" s="49">
        <v>41341.549305555556</v>
      </c>
      <c r="G85" s="46">
        <v>81</v>
      </c>
      <c r="H85" s="46" t="s">
        <v>1145</v>
      </c>
      <c r="I85" s="46" t="s">
        <v>1144</v>
      </c>
      <c r="J85" s="46" t="s">
        <v>376</v>
      </c>
      <c r="K85" s="46" t="s">
        <v>354</v>
      </c>
      <c r="L85" s="46" t="s">
        <v>350</v>
      </c>
      <c r="M85" s="46" t="s">
        <v>25</v>
      </c>
      <c r="N85" s="46" t="s">
        <v>23</v>
      </c>
      <c r="O85" s="48">
        <v>0</v>
      </c>
      <c r="P85" s="47">
        <v>0</v>
      </c>
      <c r="Q85" s="47"/>
      <c r="R85" s="47"/>
      <c r="S85" s="46" t="s">
        <v>1196</v>
      </c>
      <c r="T85" s="46" t="s">
        <v>23</v>
      </c>
      <c r="U85" s="46" t="s">
        <v>24</v>
      </c>
      <c r="V85" s="45">
        <v>0</v>
      </c>
    </row>
    <row r="86" spans="1:23" s="68" customFormat="1" ht="12.95" customHeight="1" x14ac:dyDescent="0.2">
      <c r="A86" s="62">
        <v>28834</v>
      </c>
      <c r="B86" s="63">
        <v>1898</v>
      </c>
      <c r="C86" s="63" t="s">
        <v>130</v>
      </c>
      <c r="D86" s="63">
        <v>2013</v>
      </c>
      <c r="E86" s="64">
        <v>41343.59375</v>
      </c>
      <c r="F86" s="64">
        <v>41343.599305555552</v>
      </c>
      <c r="G86" s="63">
        <v>8</v>
      </c>
      <c r="H86" s="63" t="s">
        <v>80</v>
      </c>
      <c r="I86" s="63" t="s">
        <v>81</v>
      </c>
      <c r="J86" s="63" t="s">
        <v>26</v>
      </c>
      <c r="K86" s="63" t="s">
        <v>21</v>
      </c>
      <c r="L86" s="63" t="s">
        <v>45</v>
      </c>
      <c r="M86" s="63" t="s">
        <v>25</v>
      </c>
      <c r="N86" s="63" t="s">
        <v>22</v>
      </c>
      <c r="O86" s="65">
        <v>165</v>
      </c>
      <c r="P86" s="66">
        <v>8.7999999999999995E-2</v>
      </c>
      <c r="Q86" s="43">
        <f>IF(P86&gt;$Q$2,1)</f>
        <v>1</v>
      </c>
      <c r="R86" s="43" t="b">
        <f>IF(P86&gt;$R$2,1)</f>
        <v>0</v>
      </c>
      <c r="S86" s="63" t="s">
        <v>131</v>
      </c>
      <c r="T86" s="63" t="s">
        <v>23</v>
      </c>
      <c r="U86" s="63" t="s">
        <v>32</v>
      </c>
      <c r="V86" s="67">
        <v>8</v>
      </c>
      <c r="W86" s="44"/>
    </row>
    <row r="87" spans="1:23" ht="12.95" hidden="1" customHeight="1" x14ac:dyDescent="0.2">
      <c r="A87" s="50">
        <v>28914</v>
      </c>
      <c r="B87" s="46">
        <v>122683</v>
      </c>
      <c r="C87" s="46" t="s">
        <v>130</v>
      </c>
      <c r="D87" s="46"/>
      <c r="E87" s="49">
        <v>41348.32708333333</v>
      </c>
      <c r="F87" s="49">
        <v>41348.436805555553</v>
      </c>
      <c r="G87" s="46">
        <v>158</v>
      </c>
      <c r="H87" s="46" t="s">
        <v>665</v>
      </c>
      <c r="I87" s="46" t="s">
        <v>664</v>
      </c>
      <c r="J87" s="46" t="s">
        <v>37</v>
      </c>
      <c r="K87" s="46" t="s">
        <v>354</v>
      </c>
      <c r="L87" s="46" t="s">
        <v>346</v>
      </c>
      <c r="M87" s="46" t="s">
        <v>25</v>
      </c>
      <c r="N87" s="46" t="s">
        <v>22</v>
      </c>
      <c r="O87" s="48">
        <v>0</v>
      </c>
      <c r="P87" s="47">
        <v>0</v>
      </c>
      <c r="Q87" s="47"/>
      <c r="R87" s="47"/>
      <c r="S87" s="46" t="s">
        <v>1195</v>
      </c>
      <c r="T87" s="46" t="s">
        <v>23</v>
      </c>
      <c r="U87" s="46" t="s">
        <v>32</v>
      </c>
      <c r="V87" s="45">
        <v>0</v>
      </c>
    </row>
    <row r="88" spans="1:23" ht="12.95" hidden="1" customHeight="1" x14ac:dyDescent="0.2">
      <c r="A88" s="50">
        <v>28903</v>
      </c>
      <c r="B88" s="46">
        <v>122694</v>
      </c>
      <c r="C88" s="46" t="s">
        <v>130</v>
      </c>
      <c r="D88" s="46"/>
      <c r="E88" s="49">
        <v>41352.367361111108</v>
      </c>
      <c r="F88" s="49">
        <v>41352.588194444441</v>
      </c>
      <c r="G88" s="46">
        <v>318</v>
      </c>
      <c r="H88" s="46" t="s">
        <v>477</v>
      </c>
      <c r="I88" s="46" t="s">
        <v>476</v>
      </c>
      <c r="J88" s="46" t="s">
        <v>37</v>
      </c>
      <c r="K88" s="46" t="s">
        <v>354</v>
      </c>
      <c r="L88" s="46" t="s">
        <v>346</v>
      </c>
      <c r="M88" s="46" t="s">
        <v>25</v>
      </c>
      <c r="N88" s="46" t="s">
        <v>22</v>
      </c>
      <c r="O88" s="48">
        <v>0</v>
      </c>
      <c r="P88" s="47">
        <v>0</v>
      </c>
      <c r="Q88" s="47"/>
      <c r="R88" s="47"/>
      <c r="S88" s="46" t="s">
        <v>1194</v>
      </c>
      <c r="T88" s="46" t="s">
        <v>22</v>
      </c>
      <c r="U88" s="46" t="s">
        <v>32</v>
      </c>
      <c r="V88" s="45">
        <v>0</v>
      </c>
    </row>
    <row r="89" spans="1:23" ht="12.95" hidden="1" customHeight="1" x14ac:dyDescent="0.2">
      <c r="A89" s="50">
        <v>28884</v>
      </c>
      <c r="B89" s="46">
        <v>122715</v>
      </c>
      <c r="C89" s="46" t="s">
        <v>130</v>
      </c>
      <c r="D89" s="46"/>
      <c r="E89" s="49">
        <v>41354.956249999996</v>
      </c>
      <c r="F89" s="49">
        <v>41355.560416666667</v>
      </c>
      <c r="G89" s="46">
        <v>870</v>
      </c>
      <c r="H89" s="46" t="s">
        <v>392</v>
      </c>
      <c r="I89" s="46" t="s">
        <v>391</v>
      </c>
      <c r="J89" s="46" t="s">
        <v>26</v>
      </c>
      <c r="K89" s="46" t="s">
        <v>1171</v>
      </c>
      <c r="L89" s="46" t="s">
        <v>346</v>
      </c>
      <c r="M89" s="46" t="s">
        <v>25</v>
      </c>
      <c r="N89" s="46" t="s">
        <v>23</v>
      </c>
      <c r="O89" s="48">
        <v>0</v>
      </c>
      <c r="P89" s="47">
        <v>0</v>
      </c>
      <c r="Q89" s="47"/>
      <c r="R89" s="47"/>
      <c r="S89" s="46" t="s">
        <v>1193</v>
      </c>
      <c r="T89" s="46" t="s">
        <v>23</v>
      </c>
      <c r="U89" s="46" t="s">
        <v>28</v>
      </c>
      <c r="V89" s="45">
        <v>0</v>
      </c>
    </row>
    <row r="90" spans="1:23" s="68" customFormat="1" ht="12.95" customHeight="1" x14ac:dyDescent="0.2">
      <c r="A90" s="62">
        <v>28978</v>
      </c>
      <c r="B90" s="63">
        <v>1913</v>
      </c>
      <c r="C90" s="63" t="s">
        <v>130</v>
      </c>
      <c r="D90" s="63">
        <v>2013</v>
      </c>
      <c r="E90" s="64">
        <v>41360.377083333333</v>
      </c>
      <c r="F90" s="64">
        <v>41360.386111111111</v>
      </c>
      <c r="G90" s="63">
        <v>13</v>
      </c>
      <c r="H90" s="63" t="s">
        <v>78</v>
      </c>
      <c r="I90" s="63" t="s">
        <v>79</v>
      </c>
      <c r="J90" s="63" t="s">
        <v>26</v>
      </c>
      <c r="K90" s="63" t="s">
        <v>21</v>
      </c>
      <c r="L90" s="63" t="s">
        <v>34</v>
      </c>
      <c r="M90" s="63" t="s">
        <v>25</v>
      </c>
      <c r="N90" s="63" t="s">
        <v>22</v>
      </c>
      <c r="O90" s="65">
        <v>34</v>
      </c>
      <c r="P90" s="66">
        <v>1.8100000000000002E-2</v>
      </c>
      <c r="Q90" s="43" t="b">
        <f>IF(P90&gt;$Q$2,1)</f>
        <v>0</v>
      </c>
      <c r="R90" s="43" t="b">
        <f>IF(P90&gt;$R$2,1)</f>
        <v>0</v>
      </c>
      <c r="S90" s="63" t="s">
        <v>132</v>
      </c>
      <c r="T90" s="63" t="s">
        <v>23</v>
      </c>
      <c r="U90" s="63" t="s">
        <v>32</v>
      </c>
      <c r="V90" s="67">
        <v>13</v>
      </c>
      <c r="W90" s="44"/>
    </row>
    <row r="91" spans="1:23" ht="12.95" hidden="1" customHeight="1" x14ac:dyDescent="0.2">
      <c r="A91" s="50">
        <v>28840</v>
      </c>
      <c r="B91" s="46">
        <v>122764</v>
      </c>
      <c r="C91" s="46" t="s">
        <v>130</v>
      </c>
      <c r="D91" s="46"/>
      <c r="E91" s="49">
        <v>41360.833333333328</v>
      </c>
      <c r="F91" s="49">
        <v>41365</v>
      </c>
      <c r="G91" s="46">
        <v>6000</v>
      </c>
      <c r="H91" s="46" t="s">
        <v>732</v>
      </c>
      <c r="I91" s="46" t="s">
        <v>731</v>
      </c>
      <c r="J91" s="46" t="s">
        <v>20</v>
      </c>
      <c r="K91" s="46" t="s">
        <v>1171</v>
      </c>
      <c r="L91" s="46" t="s">
        <v>346</v>
      </c>
      <c r="M91" s="46" t="s">
        <v>25</v>
      </c>
      <c r="N91" s="46" t="s">
        <v>22</v>
      </c>
      <c r="O91" s="48">
        <v>0</v>
      </c>
      <c r="P91" s="47">
        <v>0</v>
      </c>
      <c r="Q91" s="47"/>
      <c r="R91" s="47"/>
      <c r="S91" s="46" t="s">
        <v>1183</v>
      </c>
      <c r="T91" s="46" t="s">
        <v>23</v>
      </c>
      <c r="U91" s="46" t="s">
        <v>24</v>
      </c>
      <c r="V91" s="45">
        <v>0</v>
      </c>
    </row>
    <row r="92" spans="1:23" ht="12.95" hidden="1" customHeight="1" x14ac:dyDescent="0.2">
      <c r="A92" s="50">
        <v>28840</v>
      </c>
      <c r="B92" s="46">
        <v>122764</v>
      </c>
      <c r="C92" s="46" t="s">
        <v>133</v>
      </c>
      <c r="D92" s="46"/>
      <c r="E92" s="49">
        <v>41365</v>
      </c>
      <c r="F92" s="49">
        <v>41395</v>
      </c>
      <c r="G92" s="46">
        <v>43200</v>
      </c>
      <c r="H92" s="46" t="s">
        <v>732</v>
      </c>
      <c r="I92" s="46" t="s">
        <v>731</v>
      </c>
      <c r="J92" s="46" t="s">
        <v>20</v>
      </c>
      <c r="K92" s="46" t="s">
        <v>1171</v>
      </c>
      <c r="L92" s="46" t="s">
        <v>346</v>
      </c>
      <c r="M92" s="46" t="s">
        <v>25</v>
      </c>
      <c r="N92" s="46" t="s">
        <v>22</v>
      </c>
      <c r="O92" s="48">
        <v>0</v>
      </c>
      <c r="P92" s="47">
        <v>0</v>
      </c>
      <c r="Q92" s="47"/>
      <c r="R92" s="47"/>
      <c r="S92" s="46" t="s">
        <v>1183</v>
      </c>
      <c r="T92" s="46" t="s">
        <v>23</v>
      </c>
      <c r="U92" s="46" t="s">
        <v>24</v>
      </c>
      <c r="V92" s="45">
        <v>0</v>
      </c>
    </row>
    <row r="93" spans="1:23" ht="12.95" hidden="1" customHeight="1" x14ac:dyDescent="0.2">
      <c r="A93" s="50">
        <v>26843</v>
      </c>
      <c r="B93" s="46">
        <v>120908</v>
      </c>
      <c r="C93" s="46" t="s">
        <v>133</v>
      </c>
      <c r="D93" s="46"/>
      <c r="E93" s="49">
        <v>41365</v>
      </c>
      <c r="F93" s="49">
        <v>41395</v>
      </c>
      <c r="G93" s="46">
        <v>43200</v>
      </c>
      <c r="H93" s="46" t="s">
        <v>593</v>
      </c>
      <c r="I93" s="46" t="s">
        <v>592</v>
      </c>
      <c r="J93" s="46" t="s">
        <v>26</v>
      </c>
      <c r="K93" s="46" t="s">
        <v>354</v>
      </c>
      <c r="L93" s="46" t="s">
        <v>350</v>
      </c>
      <c r="M93" s="46" t="s">
        <v>25</v>
      </c>
      <c r="N93" s="46" t="s">
        <v>23</v>
      </c>
      <c r="O93" s="48">
        <v>0</v>
      </c>
      <c r="P93" s="47">
        <v>0</v>
      </c>
      <c r="Q93" s="47"/>
      <c r="R93" s="47"/>
      <c r="S93" s="46" t="s">
        <v>1179</v>
      </c>
      <c r="T93" s="46" t="s">
        <v>23</v>
      </c>
      <c r="U93" s="46" t="s">
        <v>32</v>
      </c>
      <c r="V93" s="45">
        <v>0</v>
      </c>
    </row>
    <row r="94" spans="1:23" ht="12.95" hidden="1" customHeight="1" x14ac:dyDescent="0.2">
      <c r="A94" s="50">
        <v>28998</v>
      </c>
      <c r="B94" s="46">
        <v>122810</v>
      </c>
      <c r="C94" s="46" t="s">
        <v>133</v>
      </c>
      <c r="D94" s="46"/>
      <c r="E94" s="49">
        <v>41372.786805555552</v>
      </c>
      <c r="F94" s="49">
        <v>41373.118055555555</v>
      </c>
      <c r="G94" s="46">
        <v>477</v>
      </c>
      <c r="H94" s="46" t="s">
        <v>428</v>
      </c>
      <c r="I94" s="46" t="s">
        <v>427</v>
      </c>
      <c r="J94" s="46" t="s">
        <v>26</v>
      </c>
      <c r="K94" s="46" t="s">
        <v>354</v>
      </c>
      <c r="L94" s="46" t="s">
        <v>346</v>
      </c>
      <c r="M94" s="46" t="s">
        <v>25</v>
      </c>
      <c r="N94" s="46" t="s">
        <v>22</v>
      </c>
      <c r="O94" s="48">
        <v>0</v>
      </c>
      <c r="P94" s="47">
        <v>0</v>
      </c>
      <c r="Q94" s="47"/>
      <c r="R94" s="47"/>
      <c r="S94" s="46" t="s">
        <v>1191</v>
      </c>
      <c r="T94" s="46" t="s">
        <v>23</v>
      </c>
      <c r="U94" s="46" t="s">
        <v>32</v>
      </c>
      <c r="V94" s="45">
        <v>0</v>
      </c>
    </row>
    <row r="95" spans="1:23" ht="12.95" hidden="1" customHeight="1" x14ac:dyDescent="0.2">
      <c r="A95" s="50">
        <v>28998</v>
      </c>
      <c r="B95" s="46">
        <v>122810</v>
      </c>
      <c r="C95" s="46" t="s">
        <v>133</v>
      </c>
      <c r="D95" s="46"/>
      <c r="E95" s="49">
        <v>41372.786805555552</v>
      </c>
      <c r="F95" s="49">
        <v>41373.118055555555</v>
      </c>
      <c r="G95" s="46">
        <v>477</v>
      </c>
      <c r="H95" s="46" t="s">
        <v>426</v>
      </c>
      <c r="I95" s="46" t="s">
        <v>425</v>
      </c>
      <c r="J95" s="46" t="s">
        <v>26</v>
      </c>
      <c r="K95" s="46" t="s">
        <v>354</v>
      </c>
      <c r="L95" s="46" t="s">
        <v>346</v>
      </c>
      <c r="M95" s="46" t="s">
        <v>25</v>
      </c>
      <c r="N95" s="46" t="s">
        <v>22</v>
      </c>
      <c r="O95" s="48">
        <v>0</v>
      </c>
      <c r="P95" s="47">
        <v>0</v>
      </c>
      <c r="Q95" s="47"/>
      <c r="R95" s="47"/>
      <c r="S95" s="46" t="s">
        <v>1191</v>
      </c>
      <c r="T95" s="46" t="s">
        <v>23</v>
      </c>
      <c r="U95" s="46" t="s">
        <v>32</v>
      </c>
      <c r="V95" s="45">
        <v>0</v>
      </c>
    </row>
    <row r="96" spans="1:23" s="68" customFormat="1" ht="12.95" customHeight="1" x14ac:dyDescent="0.2">
      <c r="A96" s="62">
        <v>29420</v>
      </c>
      <c r="B96" s="63">
        <v>1918</v>
      </c>
      <c r="C96" s="63" t="s">
        <v>133</v>
      </c>
      <c r="D96" s="63">
        <v>2013</v>
      </c>
      <c r="E96" s="64">
        <v>41391.581944444442</v>
      </c>
      <c r="F96" s="64">
        <v>41392.515277777777</v>
      </c>
      <c r="G96" s="63">
        <v>1344</v>
      </c>
      <c r="H96" s="63" t="s">
        <v>96</v>
      </c>
      <c r="I96" s="63" t="s">
        <v>97</v>
      </c>
      <c r="J96" s="63" t="s">
        <v>26</v>
      </c>
      <c r="K96" s="63" t="s">
        <v>21</v>
      </c>
      <c r="L96" s="63" t="s">
        <v>39</v>
      </c>
      <c r="M96" s="63" t="s">
        <v>25</v>
      </c>
      <c r="N96" s="63" t="s">
        <v>22</v>
      </c>
      <c r="O96" s="65">
        <v>538</v>
      </c>
      <c r="P96" s="66">
        <v>0.28710000000000002</v>
      </c>
      <c r="Q96" s="43">
        <f>IF(P96&gt;$Q$2,1)</f>
        <v>1</v>
      </c>
      <c r="R96" s="43" t="b">
        <f>IF(P96&gt;$R$2,1)</f>
        <v>0</v>
      </c>
      <c r="S96" s="63" t="s">
        <v>136</v>
      </c>
      <c r="T96" s="63" t="s">
        <v>23</v>
      </c>
      <c r="U96" s="63" t="s">
        <v>32</v>
      </c>
      <c r="V96" s="67">
        <v>503</v>
      </c>
      <c r="W96" s="44"/>
    </row>
    <row r="97" spans="1:23" ht="12.95" hidden="1" customHeight="1" x14ac:dyDescent="0.2">
      <c r="A97" s="50">
        <v>28840</v>
      </c>
      <c r="B97" s="46">
        <v>122764</v>
      </c>
      <c r="C97" s="46" t="s">
        <v>137</v>
      </c>
      <c r="D97" s="46"/>
      <c r="E97" s="49">
        <v>41395</v>
      </c>
      <c r="F97" s="49">
        <v>41426</v>
      </c>
      <c r="G97" s="46">
        <v>44640</v>
      </c>
      <c r="H97" s="46" t="s">
        <v>732</v>
      </c>
      <c r="I97" s="46" t="s">
        <v>731</v>
      </c>
      <c r="J97" s="46" t="s">
        <v>20</v>
      </c>
      <c r="K97" s="46" t="s">
        <v>1171</v>
      </c>
      <c r="L97" s="46" t="s">
        <v>346</v>
      </c>
      <c r="M97" s="46" t="s">
        <v>25</v>
      </c>
      <c r="N97" s="46" t="s">
        <v>22</v>
      </c>
      <c r="O97" s="48">
        <v>0</v>
      </c>
      <c r="P97" s="47">
        <v>0</v>
      </c>
      <c r="Q97" s="47"/>
      <c r="R97" s="47"/>
      <c r="S97" s="46" t="s">
        <v>1183</v>
      </c>
      <c r="T97" s="46" t="s">
        <v>23</v>
      </c>
      <c r="U97" s="46" t="s">
        <v>24</v>
      </c>
      <c r="V97" s="45">
        <v>0</v>
      </c>
    </row>
    <row r="98" spans="1:23" ht="12.95" hidden="1" customHeight="1" x14ac:dyDescent="0.2">
      <c r="A98" s="50">
        <v>26843</v>
      </c>
      <c r="B98" s="46">
        <v>120908</v>
      </c>
      <c r="C98" s="46" t="s">
        <v>137</v>
      </c>
      <c r="D98" s="46"/>
      <c r="E98" s="49">
        <v>41395</v>
      </c>
      <c r="F98" s="49">
        <v>41426</v>
      </c>
      <c r="G98" s="46">
        <v>44640</v>
      </c>
      <c r="H98" s="46" t="s">
        <v>593</v>
      </c>
      <c r="I98" s="46" t="s">
        <v>592</v>
      </c>
      <c r="J98" s="46" t="s">
        <v>26</v>
      </c>
      <c r="K98" s="46" t="s">
        <v>354</v>
      </c>
      <c r="L98" s="46" t="s">
        <v>350</v>
      </c>
      <c r="M98" s="46" t="s">
        <v>25</v>
      </c>
      <c r="N98" s="46" t="s">
        <v>23</v>
      </c>
      <c r="O98" s="48">
        <v>0</v>
      </c>
      <c r="P98" s="47">
        <v>0</v>
      </c>
      <c r="Q98" s="47"/>
      <c r="R98" s="47"/>
      <c r="S98" s="46" t="s">
        <v>1179</v>
      </c>
      <c r="T98" s="46" t="s">
        <v>23</v>
      </c>
      <c r="U98" s="46" t="s">
        <v>32</v>
      </c>
      <c r="V98" s="45">
        <v>0</v>
      </c>
    </row>
    <row r="99" spans="1:23" s="68" customFormat="1" ht="12.95" customHeight="1" x14ac:dyDescent="0.2">
      <c r="A99" s="62">
        <v>29421</v>
      </c>
      <c r="B99" s="63">
        <v>1919</v>
      </c>
      <c r="C99" s="63" t="s">
        <v>137</v>
      </c>
      <c r="D99" s="63">
        <v>2013</v>
      </c>
      <c r="E99" s="64">
        <v>41395.157638888886</v>
      </c>
      <c r="F99" s="64">
        <v>41395.277777777774</v>
      </c>
      <c r="G99" s="63">
        <v>173</v>
      </c>
      <c r="H99" s="63" t="s">
        <v>88</v>
      </c>
      <c r="I99" s="63" t="s">
        <v>89</v>
      </c>
      <c r="J99" s="63" t="s">
        <v>37</v>
      </c>
      <c r="K99" s="63" t="s">
        <v>21</v>
      </c>
      <c r="L99" s="63" t="s">
        <v>34</v>
      </c>
      <c r="M99" s="63" t="s">
        <v>25</v>
      </c>
      <c r="N99" s="63" t="s">
        <v>22</v>
      </c>
      <c r="O99" s="65">
        <v>18</v>
      </c>
      <c r="P99" s="66">
        <v>9.5999999999999992E-3</v>
      </c>
      <c r="Q99" s="43" t="b">
        <f>IF(P99&gt;$Q$2,1)</f>
        <v>0</v>
      </c>
      <c r="R99" s="43" t="b">
        <f>IF(P99&gt;$R$2,1)</f>
        <v>0</v>
      </c>
      <c r="S99" s="63" t="s">
        <v>138</v>
      </c>
      <c r="T99" s="63" t="s">
        <v>23</v>
      </c>
      <c r="U99" s="63" t="s">
        <v>32</v>
      </c>
      <c r="V99" s="67">
        <v>173</v>
      </c>
      <c r="W99" s="44"/>
    </row>
    <row r="100" spans="1:23" ht="12.95" hidden="1" customHeight="1" x14ac:dyDescent="0.2">
      <c r="A100" s="50">
        <v>29057</v>
      </c>
      <c r="B100" s="46">
        <v>122878</v>
      </c>
      <c r="C100" s="46" t="s">
        <v>137</v>
      </c>
      <c r="D100" s="46"/>
      <c r="E100" s="49">
        <v>41395.381944444445</v>
      </c>
      <c r="F100" s="49">
        <v>41395.412499999999</v>
      </c>
      <c r="G100" s="46">
        <v>44</v>
      </c>
      <c r="H100" s="46" t="s">
        <v>738</v>
      </c>
      <c r="I100" s="46" t="s">
        <v>737</v>
      </c>
      <c r="J100" s="46" t="s">
        <v>415</v>
      </c>
      <c r="K100" s="46" t="s">
        <v>354</v>
      </c>
      <c r="L100" s="46" t="s">
        <v>346</v>
      </c>
      <c r="M100" s="46" t="s">
        <v>25</v>
      </c>
      <c r="N100" s="46" t="s">
        <v>22</v>
      </c>
      <c r="O100" s="48">
        <v>0</v>
      </c>
      <c r="P100" s="47">
        <v>0</v>
      </c>
      <c r="Q100" s="47"/>
      <c r="R100" s="47"/>
      <c r="S100" s="46" t="s">
        <v>1190</v>
      </c>
      <c r="T100" s="46" t="s">
        <v>23</v>
      </c>
      <c r="U100" s="46" t="s">
        <v>24</v>
      </c>
      <c r="V100" s="45">
        <v>0</v>
      </c>
    </row>
    <row r="101" spans="1:23" ht="12.95" hidden="1" customHeight="1" x14ac:dyDescent="0.2">
      <c r="A101" s="50">
        <v>29284</v>
      </c>
      <c r="B101" s="46">
        <v>123017</v>
      </c>
      <c r="C101" s="46" t="s">
        <v>137</v>
      </c>
      <c r="D101" s="46"/>
      <c r="E101" s="49">
        <v>41403.436111111107</v>
      </c>
      <c r="F101" s="49">
        <v>41403.647222222222</v>
      </c>
      <c r="G101" s="46">
        <v>304</v>
      </c>
      <c r="H101" s="46" t="s">
        <v>618</v>
      </c>
      <c r="I101" s="46" t="s">
        <v>617</v>
      </c>
      <c r="J101" s="46" t="s">
        <v>415</v>
      </c>
      <c r="K101" s="46" t="s">
        <v>354</v>
      </c>
      <c r="L101" s="46" t="s">
        <v>346</v>
      </c>
      <c r="M101" s="46" t="s">
        <v>25</v>
      </c>
      <c r="N101" s="46" t="s">
        <v>22</v>
      </c>
      <c r="O101" s="48">
        <v>0</v>
      </c>
      <c r="P101" s="47">
        <v>0</v>
      </c>
      <c r="Q101" s="47"/>
      <c r="R101" s="47"/>
      <c r="S101" s="46" t="s">
        <v>1189</v>
      </c>
      <c r="T101" s="46" t="s">
        <v>23</v>
      </c>
      <c r="U101" s="46" t="s">
        <v>72</v>
      </c>
      <c r="V101" s="45">
        <v>0</v>
      </c>
    </row>
    <row r="102" spans="1:23" s="68" customFormat="1" ht="12.95" customHeight="1" x14ac:dyDescent="0.2">
      <c r="A102" s="62">
        <v>29422</v>
      </c>
      <c r="B102" s="63">
        <v>1920</v>
      </c>
      <c r="C102" s="63" t="s">
        <v>137</v>
      </c>
      <c r="D102" s="63">
        <v>2013</v>
      </c>
      <c r="E102" s="64">
        <v>41403.689583333333</v>
      </c>
      <c r="F102" s="64">
        <v>41403.715277777774</v>
      </c>
      <c r="G102" s="63">
        <v>37</v>
      </c>
      <c r="H102" s="63" t="s">
        <v>139</v>
      </c>
      <c r="I102" s="63" t="s">
        <v>140</v>
      </c>
      <c r="J102" s="63" t="s">
        <v>33</v>
      </c>
      <c r="K102" s="63" t="s">
        <v>21</v>
      </c>
      <c r="L102" s="63" t="s">
        <v>75</v>
      </c>
      <c r="M102" s="63" t="s">
        <v>25</v>
      </c>
      <c r="N102" s="63" t="s">
        <v>22</v>
      </c>
      <c r="O102" s="65">
        <v>464</v>
      </c>
      <c r="P102" s="66">
        <v>0.24759999999999999</v>
      </c>
      <c r="Q102" s="43">
        <f>IF(P102&gt;$Q$2,1)</f>
        <v>1</v>
      </c>
      <c r="R102" s="43" t="b">
        <f>IF(P102&gt;$R$2,1)</f>
        <v>0</v>
      </c>
      <c r="S102" s="63" t="s">
        <v>141</v>
      </c>
      <c r="T102" s="63" t="s">
        <v>23</v>
      </c>
      <c r="U102" s="63" t="s">
        <v>24</v>
      </c>
      <c r="V102" s="67">
        <v>48</v>
      </c>
      <c r="W102" s="44"/>
    </row>
    <row r="103" spans="1:23" ht="12.95" hidden="1" customHeight="1" x14ac:dyDescent="0.2">
      <c r="A103" s="50">
        <v>29267</v>
      </c>
      <c r="B103" s="46">
        <v>123038</v>
      </c>
      <c r="C103" s="46" t="s">
        <v>137</v>
      </c>
      <c r="D103" s="46"/>
      <c r="E103" s="49">
        <v>41407.315972222219</v>
      </c>
      <c r="F103" s="49">
        <v>41422.490277777775</v>
      </c>
      <c r="G103" s="46">
        <v>21851</v>
      </c>
      <c r="H103" s="46" t="s">
        <v>965</v>
      </c>
      <c r="I103" s="46" t="s">
        <v>964</v>
      </c>
      <c r="J103" s="46" t="s">
        <v>20</v>
      </c>
      <c r="K103" s="46" t="s">
        <v>1171</v>
      </c>
      <c r="L103" s="46" t="s">
        <v>346</v>
      </c>
      <c r="M103" s="46" t="s">
        <v>25</v>
      </c>
      <c r="N103" s="46" t="s">
        <v>22</v>
      </c>
      <c r="O103" s="48">
        <v>0</v>
      </c>
      <c r="P103" s="47">
        <v>0</v>
      </c>
      <c r="Q103" s="47"/>
      <c r="R103" s="47"/>
      <c r="S103" s="46" t="s">
        <v>1188</v>
      </c>
      <c r="T103" s="46" t="s">
        <v>23</v>
      </c>
      <c r="U103" s="46" t="s">
        <v>24</v>
      </c>
      <c r="V103" s="45">
        <v>0</v>
      </c>
    </row>
    <row r="104" spans="1:23" ht="12.95" hidden="1" customHeight="1" x14ac:dyDescent="0.2">
      <c r="A104" s="50">
        <v>29275</v>
      </c>
      <c r="B104" s="46">
        <v>123028</v>
      </c>
      <c r="C104" s="46" t="s">
        <v>137</v>
      </c>
      <c r="D104" s="46"/>
      <c r="E104" s="49">
        <v>41411.333333333328</v>
      </c>
      <c r="F104" s="49">
        <v>41411.354166666664</v>
      </c>
      <c r="G104" s="46">
        <v>30</v>
      </c>
      <c r="H104" s="46" t="s">
        <v>1187</v>
      </c>
      <c r="I104" s="46" t="s">
        <v>1186</v>
      </c>
      <c r="J104" s="46" t="s">
        <v>415</v>
      </c>
      <c r="K104" s="46" t="s">
        <v>354</v>
      </c>
      <c r="L104" s="46" t="s">
        <v>350</v>
      </c>
      <c r="M104" s="46" t="s">
        <v>25</v>
      </c>
      <c r="N104" s="46" t="s">
        <v>23</v>
      </c>
      <c r="O104" s="48">
        <v>0</v>
      </c>
      <c r="P104" s="47">
        <v>0</v>
      </c>
      <c r="Q104" s="47"/>
      <c r="R104" s="47"/>
      <c r="S104" s="46" t="s">
        <v>1185</v>
      </c>
      <c r="T104" s="46" t="s">
        <v>23</v>
      </c>
      <c r="U104" s="46" t="s">
        <v>24</v>
      </c>
      <c r="V104" s="45">
        <v>0</v>
      </c>
    </row>
    <row r="105" spans="1:23" ht="12.95" hidden="1" customHeight="1" x14ac:dyDescent="0.2">
      <c r="A105" s="50">
        <v>29296</v>
      </c>
      <c r="B105" s="46">
        <v>123099</v>
      </c>
      <c r="C105" s="46" t="s">
        <v>137</v>
      </c>
      <c r="D105" s="46"/>
      <c r="E105" s="49">
        <v>41414.677083333328</v>
      </c>
      <c r="F105" s="49">
        <v>41416.530555555553</v>
      </c>
      <c r="G105" s="46">
        <v>2669</v>
      </c>
      <c r="H105" s="46" t="s">
        <v>805</v>
      </c>
      <c r="I105" s="46" t="s">
        <v>804</v>
      </c>
      <c r="J105" s="46" t="s">
        <v>264</v>
      </c>
      <c r="K105" s="46" t="s">
        <v>1171</v>
      </c>
      <c r="L105" s="46" t="s">
        <v>346</v>
      </c>
      <c r="M105" s="46" t="s">
        <v>25</v>
      </c>
      <c r="N105" s="46" t="s">
        <v>22</v>
      </c>
      <c r="O105" s="48">
        <v>0</v>
      </c>
      <c r="P105" s="47">
        <v>0</v>
      </c>
      <c r="Q105" s="47"/>
      <c r="R105" s="47"/>
      <c r="S105" s="46" t="s">
        <v>1184</v>
      </c>
      <c r="T105" s="46" t="s">
        <v>23</v>
      </c>
      <c r="U105" s="46" t="s">
        <v>32</v>
      </c>
      <c r="V105" s="45">
        <v>0</v>
      </c>
    </row>
    <row r="106" spans="1:23" s="68" customFormat="1" ht="12.95" customHeight="1" x14ac:dyDescent="0.2">
      <c r="A106" s="62">
        <v>29424</v>
      </c>
      <c r="B106" s="63">
        <v>1922</v>
      </c>
      <c r="C106" s="63" t="s">
        <v>137</v>
      </c>
      <c r="D106" s="63">
        <v>2013</v>
      </c>
      <c r="E106" s="64">
        <v>41416.469444444439</v>
      </c>
      <c r="F106" s="64">
        <v>41416.481249999997</v>
      </c>
      <c r="G106" s="63">
        <v>17</v>
      </c>
      <c r="H106" s="63" t="s">
        <v>142</v>
      </c>
      <c r="I106" s="63" t="s">
        <v>143</v>
      </c>
      <c r="J106" s="63" t="s">
        <v>20</v>
      </c>
      <c r="K106" s="63" t="s">
        <v>21</v>
      </c>
      <c r="L106" s="63" t="s">
        <v>34</v>
      </c>
      <c r="M106" s="63" t="s">
        <v>25</v>
      </c>
      <c r="N106" s="63" t="s">
        <v>22</v>
      </c>
      <c r="O106" s="65">
        <v>262</v>
      </c>
      <c r="P106" s="66">
        <v>0.13980000000000001</v>
      </c>
      <c r="Q106" s="43">
        <f>IF(P106&gt;$Q$2,1)</f>
        <v>1</v>
      </c>
      <c r="R106" s="43" t="b">
        <f>IF(P106&gt;$R$2,1)</f>
        <v>0</v>
      </c>
      <c r="S106" s="63" t="s">
        <v>144</v>
      </c>
      <c r="T106" s="63" t="s">
        <v>23</v>
      </c>
      <c r="U106" s="63" t="s">
        <v>24</v>
      </c>
      <c r="V106" s="67">
        <v>18</v>
      </c>
      <c r="W106" s="44"/>
    </row>
    <row r="107" spans="1:23" ht="12.95" hidden="1" customHeight="1" x14ac:dyDescent="0.2">
      <c r="A107" s="50">
        <v>28840</v>
      </c>
      <c r="B107" s="46">
        <v>122764</v>
      </c>
      <c r="C107" s="46" t="s">
        <v>145</v>
      </c>
      <c r="D107" s="46"/>
      <c r="E107" s="49">
        <v>41426</v>
      </c>
      <c r="F107" s="49">
        <v>41445.595833333333</v>
      </c>
      <c r="G107" s="46">
        <v>28218</v>
      </c>
      <c r="H107" s="46" t="s">
        <v>732</v>
      </c>
      <c r="I107" s="46" t="s">
        <v>731</v>
      </c>
      <c r="J107" s="46" t="s">
        <v>20</v>
      </c>
      <c r="K107" s="46" t="s">
        <v>1171</v>
      </c>
      <c r="L107" s="46" t="s">
        <v>346</v>
      </c>
      <c r="M107" s="46" t="s">
        <v>25</v>
      </c>
      <c r="N107" s="46" t="s">
        <v>22</v>
      </c>
      <c r="O107" s="48">
        <v>0</v>
      </c>
      <c r="P107" s="47">
        <v>0</v>
      </c>
      <c r="Q107" s="47"/>
      <c r="R107" s="47"/>
      <c r="S107" s="46" t="s">
        <v>1183</v>
      </c>
      <c r="T107" s="46" t="s">
        <v>23</v>
      </c>
      <c r="U107" s="46" t="s">
        <v>24</v>
      </c>
      <c r="V107" s="45">
        <v>0</v>
      </c>
    </row>
    <row r="108" spans="1:23" ht="12.95" hidden="1" customHeight="1" x14ac:dyDescent="0.2">
      <c r="A108" s="50">
        <v>26843</v>
      </c>
      <c r="B108" s="46">
        <v>120908</v>
      </c>
      <c r="C108" s="46" t="s">
        <v>145</v>
      </c>
      <c r="D108" s="46"/>
      <c r="E108" s="49">
        <v>41426</v>
      </c>
      <c r="F108" s="49">
        <v>41456</v>
      </c>
      <c r="G108" s="46">
        <v>43200</v>
      </c>
      <c r="H108" s="46" t="s">
        <v>593</v>
      </c>
      <c r="I108" s="46" t="s">
        <v>592</v>
      </c>
      <c r="J108" s="46" t="s">
        <v>26</v>
      </c>
      <c r="K108" s="46" t="s">
        <v>354</v>
      </c>
      <c r="L108" s="46" t="s">
        <v>350</v>
      </c>
      <c r="M108" s="46" t="s">
        <v>25</v>
      </c>
      <c r="N108" s="46" t="s">
        <v>23</v>
      </c>
      <c r="O108" s="48">
        <v>0</v>
      </c>
      <c r="P108" s="47">
        <v>0</v>
      </c>
      <c r="Q108" s="47"/>
      <c r="R108" s="47"/>
      <c r="S108" s="46" t="s">
        <v>1179</v>
      </c>
      <c r="T108" s="46" t="s">
        <v>23</v>
      </c>
      <c r="U108" s="46" t="s">
        <v>32</v>
      </c>
      <c r="V108" s="45">
        <v>0</v>
      </c>
    </row>
    <row r="109" spans="1:23" s="68" customFormat="1" ht="12.95" customHeight="1" x14ac:dyDescent="0.2">
      <c r="A109" s="62">
        <v>29626</v>
      </c>
      <c r="B109" s="63">
        <v>1929</v>
      </c>
      <c r="C109" s="63" t="s">
        <v>145</v>
      </c>
      <c r="D109" s="63">
        <v>2013</v>
      </c>
      <c r="E109" s="64">
        <v>41437.620833333334</v>
      </c>
      <c r="F109" s="64">
        <v>41438.526388888888</v>
      </c>
      <c r="G109" s="63">
        <v>1304</v>
      </c>
      <c r="H109" s="63" t="s">
        <v>80</v>
      </c>
      <c r="I109" s="63" t="s">
        <v>81</v>
      </c>
      <c r="J109" s="63" t="s">
        <v>26</v>
      </c>
      <c r="K109" s="63" t="s">
        <v>21</v>
      </c>
      <c r="L109" s="63" t="s">
        <v>82</v>
      </c>
      <c r="M109" s="63" t="s">
        <v>25</v>
      </c>
      <c r="N109" s="63" t="s">
        <v>22</v>
      </c>
      <c r="O109" s="65">
        <v>26638</v>
      </c>
      <c r="P109" s="66">
        <v>14.214499999999999</v>
      </c>
      <c r="Q109" s="43">
        <f>IF(P109&gt;$Q$2,1)</f>
        <v>1</v>
      </c>
      <c r="R109" s="43">
        <f>IF(P109&gt;$R$2,1)</f>
        <v>1</v>
      </c>
      <c r="S109" s="63" t="s">
        <v>146</v>
      </c>
      <c r="T109" s="63" t="s">
        <v>23</v>
      </c>
      <c r="U109" s="63" t="s">
        <v>32</v>
      </c>
      <c r="V109" s="67">
        <v>1298</v>
      </c>
      <c r="W109" s="44"/>
    </row>
    <row r="110" spans="1:23" ht="12.95" hidden="1" customHeight="1" x14ac:dyDescent="0.2">
      <c r="A110" s="50">
        <v>29548</v>
      </c>
      <c r="B110" s="46">
        <v>123222</v>
      </c>
      <c r="C110" s="46" t="s">
        <v>145</v>
      </c>
      <c r="D110" s="46"/>
      <c r="E110" s="49">
        <v>41437.620833333334</v>
      </c>
      <c r="F110" s="49">
        <v>41438.520833333328</v>
      </c>
      <c r="G110" s="46">
        <v>1296</v>
      </c>
      <c r="H110" s="46" t="s">
        <v>1182</v>
      </c>
      <c r="I110" s="46" t="s">
        <v>1181</v>
      </c>
      <c r="J110" s="46" t="s">
        <v>26</v>
      </c>
      <c r="K110" s="46" t="s">
        <v>354</v>
      </c>
      <c r="L110" s="46" t="s">
        <v>346</v>
      </c>
      <c r="M110" s="46" t="s">
        <v>25</v>
      </c>
      <c r="N110" s="46" t="s">
        <v>23</v>
      </c>
      <c r="O110" s="48">
        <v>0</v>
      </c>
      <c r="P110" s="47">
        <v>0</v>
      </c>
      <c r="Q110" s="47"/>
      <c r="R110" s="47"/>
      <c r="S110" s="46" t="s">
        <v>1180</v>
      </c>
      <c r="T110" s="46" t="s">
        <v>23</v>
      </c>
      <c r="U110" s="46" t="s">
        <v>24</v>
      </c>
      <c r="V110" s="45">
        <v>0</v>
      </c>
    </row>
    <row r="111" spans="1:23" s="68" customFormat="1" ht="12.95" customHeight="1" x14ac:dyDescent="0.2">
      <c r="A111" s="62">
        <v>29643</v>
      </c>
      <c r="B111" s="63">
        <v>1930</v>
      </c>
      <c r="C111" s="63" t="s">
        <v>145</v>
      </c>
      <c r="D111" s="63">
        <v>2013</v>
      </c>
      <c r="E111" s="64">
        <v>41438.458333333328</v>
      </c>
      <c r="F111" s="64">
        <v>41438.464583333334</v>
      </c>
      <c r="G111" s="63">
        <v>9</v>
      </c>
      <c r="H111" s="63" t="s">
        <v>76</v>
      </c>
      <c r="I111" s="63" t="s">
        <v>77</v>
      </c>
      <c r="J111" s="63" t="s">
        <v>37</v>
      </c>
      <c r="K111" s="63" t="s">
        <v>21</v>
      </c>
      <c r="L111" s="63" t="s">
        <v>75</v>
      </c>
      <c r="M111" s="63" t="s">
        <v>25</v>
      </c>
      <c r="N111" s="63" t="s">
        <v>23</v>
      </c>
      <c r="O111" s="65">
        <v>1</v>
      </c>
      <c r="P111" s="66">
        <v>5.0000000000000001E-4</v>
      </c>
      <c r="Q111" s="43" t="b">
        <f>IF(P111&gt;$Q$2,1)</f>
        <v>0</v>
      </c>
      <c r="R111" s="43" t="b">
        <f>IF(P111&gt;$R$2,1)</f>
        <v>0</v>
      </c>
      <c r="S111" s="63" t="s">
        <v>147</v>
      </c>
      <c r="T111" s="63" t="s">
        <v>23</v>
      </c>
      <c r="U111" s="63" t="s">
        <v>32</v>
      </c>
      <c r="V111" s="67"/>
      <c r="W111" s="44"/>
    </row>
    <row r="112" spans="1:23" ht="12.95" hidden="1" customHeight="1" x14ac:dyDescent="0.2">
      <c r="A112" s="50">
        <v>26843</v>
      </c>
      <c r="B112" s="46">
        <v>120908</v>
      </c>
      <c r="C112" s="46" t="s">
        <v>148</v>
      </c>
      <c r="D112" s="46"/>
      <c r="E112" s="49">
        <v>41456</v>
      </c>
      <c r="F112" s="49">
        <v>41471.541666666664</v>
      </c>
      <c r="G112" s="46">
        <v>22380</v>
      </c>
      <c r="H112" s="46" t="s">
        <v>593</v>
      </c>
      <c r="I112" s="46" t="s">
        <v>592</v>
      </c>
      <c r="J112" s="46" t="s">
        <v>26</v>
      </c>
      <c r="K112" s="46" t="s">
        <v>354</v>
      </c>
      <c r="L112" s="46" t="s">
        <v>350</v>
      </c>
      <c r="M112" s="46" t="s">
        <v>25</v>
      </c>
      <c r="N112" s="46" t="s">
        <v>23</v>
      </c>
      <c r="O112" s="48">
        <v>0</v>
      </c>
      <c r="P112" s="47">
        <v>0</v>
      </c>
      <c r="Q112" s="47"/>
      <c r="R112" s="47"/>
      <c r="S112" s="46" t="s">
        <v>1179</v>
      </c>
      <c r="T112" s="46" t="s">
        <v>23</v>
      </c>
      <c r="U112" s="46" t="s">
        <v>32</v>
      </c>
      <c r="V112" s="45">
        <v>0</v>
      </c>
    </row>
    <row r="113" spans="1:22" ht="12.95" hidden="1" customHeight="1" x14ac:dyDescent="0.2">
      <c r="A113" s="50">
        <v>29715</v>
      </c>
      <c r="B113" s="46">
        <v>123415</v>
      </c>
      <c r="C113" s="46" t="s">
        <v>148</v>
      </c>
      <c r="D113" s="46"/>
      <c r="E113" s="49">
        <v>41459.817361111112</v>
      </c>
      <c r="F113" s="49">
        <v>41460.482638888891</v>
      </c>
      <c r="G113" s="46">
        <v>958</v>
      </c>
      <c r="H113" s="46" t="s">
        <v>588</v>
      </c>
      <c r="I113" s="46" t="s">
        <v>587</v>
      </c>
      <c r="J113" s="46" t="s">
        <v>37</v>
      </c>
      <c r="K113" s="46" t="s">
        <v>354</v>
      </c>
      <c r="L113" s="46"/>
      <c r="M113" s="46" t="s">
        <v>25</v>
      </c>
      <c r="N113" s="46" t="s">
        <v>23</v>
      </c>
      <c r="O113" s="48">
        <v>0</v>
      </c>
      <c r="P113" s="47">
        <v>0</v>
      </c>
      <c r="Q113" s="47"/>
      <c r="R113" s="47"/>
      <c r="S113" s="46" t="s">
        <v>1178</v>
      </c>
      <c r="T113" s="46" t="s">
        <v>23</v>
      </c>
      <c r="U113" s="46" t="s">
        <v>32</v>
      </c>
      <c r="V113" s="45">
        <v>0</v>
      </c>
    </row>
    <row r="114" spans="1:22" ht="12.95" hidden="1" customHeight="1" x14ac:dyDescent="0.2">
      <c r="A114" s="50">
        <v>29716</v>
      </c>
      <c r="B114" s="46">
        <v>123471</v>
      </c>
      <c r="C114" s="46" t="s">
        <v>148</v>
      </c>
      <c r="D114" s="46"/>
      <c r="E114" s="49">
        <v>41464.630555555552</v>
      </c>
      <c r="F114" s="49">
        <v>41464.649305555555</v>
      </c>
      <c r="G114" s="46">
        <v>27</v>
      </c>
      <c r="H114" s="46" t="s">
        <v>1076</v>
      </c>
      <c r="I114" s="46" t="s">
        <v>1075</v>
      </c>
      <c r="J114" s="46" t="s">
        <v>26</v>
      </c>
      <c r="K114" s="46" t="s">
        <v>354</v>
      </c>
      <c r="L114" s="46"/>
      <c r="M114" s="46" t="s">
        <v>25</v>
      </c>
      <c r="N114" s="46" t="s">
        <v>23</v>
      </c>
      <c r="O114" s="48">
        <v>0</v>
      </c>
      <c r="P114" s="47">
        <v>0</v>
      </c>
      <c r="Q114" s="47"/>
      <c r="R114" s="47"/>
      <c r="S114" s="46" t="s">
        <v>1176</v>
      </c>
      <c r="T114" s="46" t="s">
        <v>23</v>
      </c>
      <c r="U114" s="46" t="s">
        <v>28</v>
      </c>
      <c r="V114" s="45">
        <v>0</v>
      </c>
    </row>
    <row r="115" spans="1:22" ht="12.95" customHeight="1" x14ac:dyDescent="0.2">
      <c r="A115" s="50">
        <v>29849</v>
      </c>
      <c r="B115" s="46">
        <v>1938</v>
      </c>
      <c r="C115" s="46" t="s">
        <v>148</v>
      </c>
      <c r="D115" s="46">
        <v>2014</v>
      </c>
      <c r="E115" s="49">
        <v>41471.799305555556</v>
      </c>
      <c r="F115" s="49">
        <v>41472.603472222218</v>
      </c>
      <c r="G115" s="46">
        <v>1158</v>
      </c>
      <c r="H115" s="46" t="s">
        <v>150</v>
      </c>
      <c r="I115" s="46" t="s">
        <v>151</v>
      </c>
      <c r="J115" s="46" t="s">
        <v>33</v>
      </c>
      <c r="K115" s="46" t="s">
        <v>21</v>
      </c>
      <c r="L115" s="46" t="s">
        <v>82</v>
      </c>
      <c r="M115" s="46" t="s">
        <v>25</v>
      </c>
      <c r="N115" s="46" t="s">
        <v>22</v>
      </c>
      <c r="O115" s="48">
        <v>535</v>
      </c>
      <c r="P115" s="47">
        <v>0.28549999999999998</v>
      </c>
      <c r="Q115" s="5">
        <f>IF(P115&gt;$Q$2,1)</f>
        <v>1</v>
      </c>
      <c r="R115" s="5" t="b">
        <f>IF(P115&gt;$R$2,1)</f>
        <v>0</v>
      </c>
      <c r="S115" s="46" t="s">
        <v>149</v>
      </c>
      <c r="T115" s="46" t="s">
        <v>23</v>
      </c>
      <c r="U115" s="46" t="s">
        <v>72</v>
      </c>
      <c r="V115" s="45">
        <v>47</v>
      </c>
    </row>
    <row r="116" spans="1:22" ht="12.95" hidden="1" customHeight="1" x14ac:dyDescent="0.2">
      <c r="A116" s="50">
        <v>29825</v>
      </c>
      <c r="B116" s="46">
        <v>123545</v>
      </c>
      <c r="C116" s="46" t="s">
        <v>148</v>
      </c>
      <c r="D116" s="46"/>
      <c r="E116" s="49">
        <v>41474.076388888891</v>
      </c>
      <c r="F116" s="49">
        <v>41474.106944444444</v>
      </c>
      <c r="G116" s="46">
        <v>44</v>
      </c>
      <c r="H116" s="46" t="s">
        <v>522</v>
      </c>
      <c r="I116" s="46" t="s">
        <v>521</v>
      </c>
      <c r="J116" s="46" t="s">
        <v>26</v>
      </c>
      <c r="K116" s="46" t="s">
        <v>354</v>
      </c>
      <c r="L116" s="46" t="s">
        <v>346</v>
      </c>
      <c r="M116" s="46" t="s">
        <v>25</v>
      </c>
      <c r="N116" s="46" t="s">
        <v>23</v>
      </c>
      <c r="O116" s="48">
        <v>0</v>
      </c>
      <c r="P116" s="47">
        <v>0</v>
      </c>
      <c r="Q116" s="47"/>
      <c r="R116" s="47"/>
      <c r="S116" s="46" t="s">
        <v>1175</v>
      </c>
      <c r="T116" s="46" t="s">
        <v>23</v>
      </c>
      <c r="U116" s="46" t="s">
        <v>32</v>
      </c>
      <c r="V116" s="45">
        <v>0</v>
      </c>
    </row>
    <row r="117" spans="1:22" ht="12.95" customHeight="1" x14ac:dyDescent="0.2">
      <c r="A117" s="50">
        <v>30274</v>
      </c>
      <c r="B117" s="46">
        <v>1942</v>
      </c>
      <c r="C117" s="46" t="s">
        <v>152</v>
      </c>
      <c r="D117" s="46">
        <v>2014</v>
      </c>
      <c r="E117" s="49">
        <v>41491.82708333333</v>
      </c>
      <c r="F117" s="49">
        <v>41491.838194444441</v>
      </c>
      <c r="G117" s="46">
        <v>16</v>
      </c>
      <c r="H117" s="46" t="s">
        <v>88</v>
      </c>
      <c r="I117" s="46" t="s">
        <v>89</v>
      </c>
      <c r="J117" s="46" t="s">
        <v>37</v>
      </c>
      <c r="K117" s="46" t="s">
        <v>21</v>
      </c>
      <c r="L117" s="46" t="s">
        <v>34</v>
      </c>
      <c r="M117" s="46" t="s">
        <v>25</v>
      </c>
      <c r="N117" s="46" t="s">
        <v>22</v>
      </c>
      <c r="O117" s="48">
        <v>2</v>
      </c>
      <c r="P117" s="47">
        <v>1.1000000000000001E-3</v>
      </c>
      <c r="Q117" s="5" t="b">
        <f>IF(P117&gt;$Q$2,1)</f>
        <v>0</v>
      </c>
      <c r="R117" s="5" t="b">
        <f>IF(P117&gt;$R$2,1)</f>
        <v>0</v>
      </c>
      <c r="S117" s="46" t="s">
        <v>153</v>
      </c>
      <c r="T117" s="46" t="s">
        <v>23</v>
      </c>
      <c r="U117" s="46" t="s">
        <v>32</v>
      </c>
      <c r="V117" s="45">
        <v>15</v>
      </c>
    </row>
    <row r="118" spans="1:22" ht="12.95" hidden="1" customHeight="1" x14ac:dyDescent="0.2">
      <c r="A118" s="50">
        <v>29991</v>
      </c>
      <c r="B118" s="46">
        <v>123878</v>
      </c>
      <c r="C118" s="46" t="s">
        <v>152</v>
      </c>
      <c r="D118" s="46"/>
      <c r="E118" s="49">
        <v>41493.644444444442</v>
      </c>
      <c r="F118" s="49">
        <v>41493.750694444439</v>
      </c>
      <c r="G118" s="46">
        <v>153</v>
      </c>
      <c r="H118" s="46" t="s">
        <v>352</v>
      </c>
      <c r="I118" s="46" t="s">
        <v>351</v>
      </c>
      <c r="J118" s="46" t="s">
        <v>26</v>
      </c>
      <c r="K118" s="46" t="s">
        <v>354</v>
      </c>
      <c r="L118" s="46" t="s">
        <v>346</v>
      </c>
      <c r="M118" s="46" t="s">
        <v>25</v>
      </c>
      <c r="N118" s="46" t="s">
        <v>22</v>
      </c>
      <c r="O118" s="48">
        <v>0</v>
      </c>
      <c r="P118" s="47">
        <v>0</v>
      </c>
      <c r="Q118" s="47"/>
      <c r="R118" s="47"/>
      <c r="S118" s="46" t="s">
        <v>1174</v>
      </c>
      <c r="T118" s="46" t="s">
        <v>23</v>
      </c>
      <c r="U118" s="46" t="s">
        <v>32</v>
      </c>
      <c r="V118" s="45">
        <v>0</v>
      </c>
    </row>
    <row r="119" spans="1:22" ht="12.95" hidden="1" customHeight="1" x14ac:dyDescent="0.2">
      <c r="A119" s="50">
        <v>29991</v>
      </c>
      <c r="B119" s="46">
        <v>123878</v>
      </c>
      <c r="C119" s="46" t="s">
        <v>152</v>
      </c>
      <c r="D119" s="46"/>
      <c r="E119" s="49">
        <v>41493.644444444442</v>
      </c>
      <c r="F119" s="49">
        <v>41493.750694444439</v>
      </c>
      <c r="G119" s="46">
        <v>153</v>
      </c>
      <c r="H119" s="46" t="s">
        <v>46</v>
      </c>
      <c r="I119" s="46" t="s">
        <v>47</v>
      </c>
      <c r="J119" s="46" t="s">
        <v>26</v>
      </c>
      <c r="K119" s="46" t="s">
        <v>354</v>
      </c>
      <c r="L119" s="46" t="s">
        <v>346</v>
      </c>
      <c r="M119" s="46" t="s">
        <v>25</v>
      </c>
      <c r="N119" s="46" t="s">
        <v>22</v>
      </c>
      <c r="O119" s="48">
        <v>0</v>
      </c>
      <c r="P119" s="47">
        <v>0</v>
      </c>
      <c r="Q119" s="47"/>
      <c r="R119" s="47"/>
      <c r="S119" s="46" t="s">
        <v>1174</v>
      </c>
      <c r="T119" s="46" t="s">
        <v>23</v>
      </c>
      <c r="U119" s="46" t="s">
        <v>32</v>
      </c>
      <c r="V119" s="45">
        <v>0</v>
      </c>
    </row>
    <row r="120" spans="1:22" ht="12.95" customHeight="1" x14ac:dyDescent="0.2">
      <c r="A120" s="50">
        <v>30277</v>
      </c>
      <c r="B120" s="46">
        <v>1946</v>
      </c>
      <c r="C120" s="46" t="s">
        <v>152</v>
      </c>
      <c r="D120" s="46">
        <v>2014</v>
      </c>
      <c r="E120" s="49">
        <v>41505.066666666666</v>
      </c>
      <c r="F120" s="49">
        <v>41505.138888888891</v>
      </c>
      <c r="G120" s="46">
        <v>104</v>
      </c>
      <c r="H120" s="46" t="s">
        <v>78</v>
      </c>
      <c r="I120" s="46" t="s">
        <v>79</v>
      </c>
      <c r="J120" s="46" t="s">
        <v>26</v>
      </c>
      <c r="K120" s="46" t="s">
        <v>21</v>
      </c>
      <c r="L120" s="46" t="s">
        <v>45</v>
      </c>
      <c r="M120" s="46" t="s">
        <v>25</v>
      </c>
      <c r="N120" s="46" t="s">
        <v>22</v>
      </c>
      <c r="O120" s="48">
        <v>527</v>
      </c>
      <c r="P120" s="47">
        <v>0.28120000000000001</v>
      </c>
      <c r="Q120" s="5">
        <f>IF(P120&gt;$Q$2,1)</f>
        <v>1</v>
      </c>
      <c r="R120" s="5" t="b">
        <f>IF(P120&gt;$R$2,1)</f>
        <v>0</v>
      </c>
      <c r="S120" s="46" t="s">
        <v>154</v>
      </c>
      <c r="T120" s="46" t="s">
        <v>23</v>
      </c>
      <c r="U120" s="46" t="s">
        <v>32</v>
      </c>
      <c r="V120" s="45">
        <v>176</v>
      </c>
    </row>
    <row r="121" spans="1:22" ht="12.95" customHeight="1" x14ac:dyDescent="0.2">
      <c r="A121" s="50">
        <v>30314</v>
      </c>
      <c r="B121" s="46">
        <v>1949</v>
      </c>
      <c r="C121" s="46" t="s">
        <v>152</v>
      </c>
      <c r="D121" s="46">
        <v>2014</v>
      </c>
      <c r="E121" s="49">
        <v>41506.28402777778</v>
      </c>
      <c r="F121" s="49">
        <v>41506.286805555552</v>
      </c>
      <c r="G121" s="46">
        <v>4</v>
      </c>
      <c r="H121" s="46" t="s">
        <v>88</v>
      </c>
      <c r="I121" s="46" t="s">
        <v>89</v>
      </c>
      <c r="J121" s="46" t="s">
        <v>37</v>
      </c>
      <c r="K121" s="46" t="s">
        <v>21</v>
      </c>
      <c r="L121" s="46" t="s">
        <v>34</v>
      </c>
      <c r="M121" s="46" t="s">
        <v>25</v>
      </c>
      <c r="N121" s="46" t="s">
        <v>22</v>
      </c>
      <c r="O121" s="48">
        <v>1</v>
      </c>
      <c r="P121" s="47">
        <v>5.0000000000000001E-4</v>
      </c>
      <c r="Q121" s="5" t="b">
        <f>IF(P121&gt;$Q$2,1)</f>
        <v>0</v>
      </c>
      <c r="R121" s="5" t="b">
        <f>IF(P121&gt;$R$2,1)</f>
        <v>0</v>
      </c>
      <c r="S121" s="46" t="s">
        <v>155</v>
      </c>
      <c r="T121" s="46" t="s">
        <v>23</v>
      </c>
      <c r="U121" s="46" t="s">
        <v>32</v>
      </c>
      <c r="V121" s="45">
        <v>3</v>
      </c>
    </row>
    <row r="122" spans="1:22" ht="12.95" hidden="1" customHeight="1" x14ac:dyDescent="0.2">
      <c r="A122" s="50">
        <v>30290</v>
      </c>
      <c r="B122" s="46">
        <v>124102</v>
      </c>
      <c r="C122" s="46" t="s">
        <v>156</v>
      </c>
      <c r="D122" s="46"/>
      <c r="E122" s="49">
        <v>41519.45208333333</v>
      </c>
      <c r="F122" s="49">
        <v>41519.544444444444</v>
      </c>
      <c r="G122" s="46">
        <v>133</v>
      </c>
      <c r="H122" s="46" t="s">
        <v>373</v>
      </c>
      <c r="I122" s="46" t="s">
        <v>372</v>
      </c>
      <c r="J122" s="46" t="s">
        <v>26</v>
      </c>
      <c r="K122" s="46" t="s">
        <v>354</v>
      </c>
      <c r="L122" s="46" t="s">
        <v>356</v>
      </c>
      <c r="M122" s="46" t="s">
        <v>40</v>
      </c>
      <c r="N122" s="46" t="s">
        <v>22</v>
      </c>
      <c r="O122" s="48">
        <v>0</v>
      </c>
      <c r="P122" s="47">
        <v>0</v>
      </c>
      <c r="Q122" s="47"/>
      <c r="R122" s="47"/>
      <c r="S122" s="46" t="s">
        <v>1173</v>
      </c>
      <c r="T122" s="46" t="s">
        <v>23</v>
      </c>
      <c r="U122" s="46" t="s">
        <v>32</v>
      </c>
      <c r="V122" s="45">
        <v>0</v>
      </c>
    </row>
    <row r="123" spans="1:22" ht="12.95" hidden="1" customHeight="1" x14ac:dyDescent="0.2">
      <c r="A123" s="50">
        <v>30359</v>
      </c>
      <c r="B123" s="46">
        <v>124182</v>
      </c>
      <c r="C123" s="46" t="s">
        <v>156</v>
      </c>
      <c r="D123" s="46"/>
      <c r="E123" s="49">
        <v>41529.388888888891</v>
      </c>
      <c r="F123" s="49">
        <v>41530.679166666661</v>
      </c>
      <c r="G123" s="46">
        <v>1858</v>
      </c>
      <c r="H123" s="46" t="s">
        <v>688</v>
      </c>
      <c r="I123" s="46" t="s">
        <v>687</v>
      </c>
      <c r="J123" s="46" t="s">
        <v>26</v>
      </c>
      <c r="K123" s="46" t="s">
        <v>354</v>
      </c>
      <c r="L123" s="46" t="s">
        <v>346</v>
      </c>
      <c r="M123" s="46" t="s">
        <v>25</v>
      </c>
      <c r="N123" s="46" t="s">
        <v>22</v>
      </c>
      <c r="O123" s="48">
        <v>0</v>
      </c>
      <c r="P123" s="47">
        <v>0</v>
      </c>
      <c r="Q123" s="47"/>
      <c r="R123" s="47"/>
      <c r="S123" s="46" t="s">
        <v>1172</v>
      </c>
      <c r="T123" s="46" t="s">
        <v>23</v>
      </c>
      <c r="U123" s="46" t="s">
        <v>32</v>
      </c>
      <c r="V123" s="45">
        <v>0</v>
      </c>
    </row>
    <row r="124" spans="1:22" ht="12.95" hidden="1" customHeight="1" x14ac:dyDescent="0.2">
      <c r="A124" s="50">
        <v>30513</v>
      </c>
      <c r="B124" s="46">
        <v>10167</v>
      </c>
      <c r="C124" s="46" t="s">
        <v>156</v>
      </c>
      <c r="D124" s="46"/>
      <c r="E124" s="49">
        <v>41539.913888888885</v>
      </c>
      <c r="F124" s="49">
        <v>41539.913900462961</v>
      </c>
      <c r="G124" s="46">
        <v>0</v>
      </c>
      <c r="H124" s="46" t="s">
        <v>958</v>
      </c>
      <c r="I124" s="46" t="s">
        <v>957</v>
      </c>
      <c r="J124" s="46" t="s">
        <v>20</v>
      </c>
      <c r="K124" s="46" t="s">
        <v>1171</v>
      </c>
      <c r="L124" s="46"/>
      <c r="M124" s="46" t="s">
        <v>280</v>
      </c>
      <c r="N124" s="46" t="s">
        <v>22</v>
      </c>
      <c r="O124" s="48">
        <v>0</v>
      </c>
      <c r="P124" s="47">
        <v>0</v>
      </c>
      <c r="Q124" s="47"/>
      <c r="R124" s="47"/>
      <c r="S124" s="46"/>
      <c r="T124" s="46" t="s">
        <v>23</v>
      </c>
      <c r="U124" s="46" t="s">
        <v>24</v>
      </c>
      <c r="V124" s="45">
        <v>0</v>
      </c>
    </row>
    <row r="125" spans="1:22" ht="12.95" customHeight="1" x14ac:dyDescent="0.2">
      <c r="A125" s="50">
        <v>30467</v>
      </c>
      <c r="B125" s="46">
        <v>1956</v>
      </c>
      <c r="C125" s="46" t="s">
        <v>156</v>
      </c>
      <c r="D125" s="46">
        <v>2014</v>
      </c>
      <c r="E125" s="49">
        <v>41541.689583333333</v>
      </c>
      <c r="F125" s="49">
        <v>41541.706249999996</v>
      </c>
      <c r="G125" s="46">
        <v>24</v>
      </c>
      <c r="H125" s="46" t="s">
        <v>43</v>
      </c>
      <c r="I125" s="46" t="s">
        <v>44</v>
      </c>
      <c r="J125" s="46" t="s">
        <v>26</v>
      </c>
      <c r="K125" s="46" t="s">
        <v>21</v>
      </c>
      <c r="L125" s="46" t="s">
        <v>34</v>
      </c>
      <c r="M125" s="46" t="s">
        <v>25</v>
      </c>
      <c r="N125" s="46" t="s">
        <v>22</v>
      </c>
      <c r="O125" s="48">
        <v>925</v>
      </c>
      <c r="P125" s="47">
        <v>0.49359999999999998</v>
      </c>
      <c r="Q125" s="5">
        <f>IF(P125&gt;$Q$2,1)</f>
        <v>1</v>
      </c>
      <c r="R125" s="5">
        <f>IF(P125&gt;$R$2,1)</f>
        <v>1</v>
      </c>
      <c r="S125" s="46" t="s">
        <v>157</v>
      </c>
      <c r="T125" s="46" t="s">
        <v>23</v>
      </c>
      <c r="U125" s="46" t="s">
        <v>32</v>
      </c>
      <c r="V125" s="45">
        <v>60</v>
      </c>
    </row>
    <row r="126" spans="1:22" ht="12.95" customHeight="1" x14ac:dyDescent="0.2">
      <c r="A126" s="50">
        <v>30602</v>
      </c>
      <c r="B126" s="46">
        <v>1961</v>
      </c>
      <c r="C126" s="46" t="s">
        <v>158</v>
      </c>
      <c r="D126" s="46">
        <v>2014</v>
      </c>
      <c r="E126" s="49">
        <v>41548.017361111109</v>
      </c>
      <c r="F126" s="49">
        <v>41548.025000000001</v>
      </c>
      <c r="G126" s="46">
        <v>11</v>
      </c>
      <c r="H126" s="46" t="s">
        <v>43</v>
      </c>
      <c r="I126" s="46" t="s">
        <v>44</v>
      </c>
      <c r="J126" s="46" t="s">
        <v>26</v>
      </c>
      <c r="K126" s="46" t="s">
        <v>21</v>
      </c>
      <c r="L126" s="46" t="s">
        <v>45</v>
      </c>
      <c r="M126" s="46" t="s">
        <v>25</v>
      </c>
      <c r="N126" s="46" t="s">
        <v>22</v>
      </c>
      <c r="O126" s="48">
        <v>1051</v>
      </c>
      <c r="P126" s="47">
        <v>0.56079999999999997</v>
      </c>
      <c r="Q126" s="5">
        <f t="shared" ref="Q126:Q127" si="0">IF(P126&gt;$Q$2,1)</f>
        <v>1</v>
      </c>
      <c r="R126" s="5">
        <f t="shared" ref="R126:R127" si="1">IF(P126&gt;$R$2,1)</f>
        <v>1</v>
      </c>
      <c r="S126" s="46" t="s">
        <v>159</v>
      </c>
      <c r="T126" s="46" t="s">
        <v>23</v>
      </c>
      <c r="U126" s="46" t="s">
        <v>32</v>
      </c>
      <c r="V126" s="45">
        <v>220</v>
      </c>
    </row>
    <row r="127" spans="1:22" ht="12.95" customHeight="1" x14ac:dyDescent="0.2">
      <c r="A127" s="50">
        <v>30604</v>
      </c>
      <c r="B127" s="46">
        <v>1960</v>
      </c>
      <c r="C127" s="46" t="s">
        <v>158</v>
      </c>
      <c r="D127" s="46">
        <v>2014</v>
      </c>
      <c r="E127" s="49">
        <v>41548.157638888886</v>
      </c>
      <c r="F127" s="49">
        <v>41548.162499999999</v>
      </c>
      <c r="G127" s="46">
        <v>7</v>
      </c>
      <c r="H127" s="46" t="s">
        <v>43</v>
      </c>
      <c r="I127" s="46" t="s">
        <v>44</v>
      </c>
      <c r="J127" s="46" t="s">
        <v>26</v>
      </c>
      <c r="K127" s="46" t="s">
        <v>21</v>
      </c>
      <c r="L127" s="46" t="s">
        <v>45</v>
      </c>
      <c r="M127" s="46" t="s">
        <v>25</v>
      </c>
      <c r="N127" s="46" t="s">
        <v>22</v>
      </c>
      <c r="O127" s="48">
        <v>126</v>
      </c>
      <c r="P127" s="47">
        <v>6.7199999999999996E-2</v>
      </c>
      <c r="Q127" s="5">
        <f t="shared" si="0"/>
        <v>1</v>
      </c>
      <c r="R127" s="5" t="b">
        <f t="shared" si="1"/>
        <v>0</v>
      </c>
      <c r="S127" s="46" t="s">
        <v>160</v>
      </c>
      <c r="T127" s="46" t="s">
        <v>23</v>
      </c>
      <c r="U127" s="46" t="s">
        <v>32</v>
      </c>
      <c r="V127" s="45">
        <v>14</v>
      </c>
    </row>
    <row r="128" spans="1:22" ht="12.95" customHeight="1" x14ac:dyDescent="0.2">
      <c r="A128" s="50">
        <v>30653</v>
      </c>
      <c r="B128" s="46">
        <v>1966</v>
      </c>
      <c r="C128" s="46" t="s">
        <v>158</v>
      </c>
      <c r="D128" s="46">
        <v>2014</v>
      </c>
      <c r="E128" s="49">
        <v>41562.637499999997</v>
      </c>
      <c r="F128" s="49">
        <v>41562.641666666663</v>
      </c>
      <c r="G128" s="46">
        <v>6</v>
      </c>
      <c r="H128" s="46" t="s">
        <v>163</v>
      </c>
      <c r="I128" s="46" t="s">
        <v>164</v>
      </c>
      <c r="J128" s="46" t="s">
        <v>33</v>
      </c>
      <c r="K128" s="46" t="s">
        <v>21</v>
      </c>
      <c r="L128" s="46" t="s">
        <v>57</v>
      </c>
      <c r="M128" s="46" t="s">
        <v>25</v>
      </c>
      <c r="N128" s="46" t="s">
        <v>22</v>
      </c>
      <c r="O128" s="48">
        <v>23</v>
      </c>
      <c r="P128" s="47">
        <v>1.23E-2</v>
      </c>
      <c r="Q128" s="5" t="b">
        <f>IF(P128&gt;$Q$2,1)</f>
        <v>0</v>
      </c>
      <c r="R128" s="5" t="b">
        <f>IF(P128&gt;$R$2,1)</f>
        <v>0</v>
      </c>
      <c r="S128" s="46" t="s">
        <v>165</v>
      </c>
      <c r="T128" s="46" t="s">
        <v>23</v>
      </c>
      <c r="U128" s="46" t="s">
        <v>24</v>
      </c>
      <c r="V128" s="45">
        <v>6</v>
      </c>
    </row>
    <row r="129" spans="1:22" ht="12.95" hidden="1" customHeight="1" x14ac:dyDescent="0.2">
      <c r="A129" s="50">
        <v>30645</v>
      </c>
      <c r="B129" s="46">
        <v>124356</v>
      </c>
      <c r="C129" s="46" t="s">
        <v>158</v>
      </c>
      <c r="D129" s="46"/>
      <c r="E129" s="49">
        <v>41563.440972222219</v>
      </c>
      <c r="F129" s="49">
        <v>41563.799305555556</v>
      </c>
      <c r="G129" s="46">
        <v>516</v>
      </c>
      <c r="H129" s="46" t="s">
        <v>558</v>
      </c>
      <c r="I129" s="46" t="s">
        <v>557</v>
      </c>
      <c r="J129" s="46" t="s">
        <v>37</v>
      </c>
      <c r="K129" s="46" t="s">
        <v>354</v>
      </c>
      <c r="L129" s="46" t="s">
        <v>346</v>
      </c>
      <c r="M129" s="46" t="s">
        <v>25</v>
      </c>
      <c r="N129" s="46" t="s">
        <v>22</v>
      </c>
      <c r="O129" s="48">
        <v>0</v>
      </c>
      <c r="P129" s="47">
        <v>0</v>
      </c>
      <c r="Q129" s="47"/>
      <c r="R129" s="47"/>
      <c r="S129" s="46" t="s">
        <v>1170</v>
      </c>
      <c r="T129" s="46" t="s">
        <v>23</v>
      </c>
      <c r="U129" s="46" t="s">
        <v>32</v>
      </c>
      <c r="V129" s="45">
        <v>0</v>
      </c>
    </row>
    <row r="130" spans="1:22" ht="12.95" hidden="1" customHeight="1" x14ac:dyDescent="0.2">
      <c r="A130" s="50">
        <v>30623</v>
      </c>
      <c r="B130" s="46">
        <v>124389</v>
      </c>
      <c r="C130" s="46" t="s">
        <v>158</v>
      </c>
      <c r="D130" s="46"/>
      <c r="E130" s="49">
        <v>41566.32430555555</v>
      </c>
      <c r="F130" s="49">
        <v>41566.520138888889</v>
      </c>
      <c r="G130" s="46">
        <v>282</v>
      </c>
      <c r="H130" s="46" t="s">
        <v>614</v>
      </c>
      <c r="I130" s="46" t="s">
        <v>613</v>
      </c>
      <c r="J130" s="46" t="s">
        <v>26</v>
      </c>
      <c r="K130" s="46" t="s">
        <v>354</v>
      </c>
      <c r="L130" s="46" t="s">
        <v>346</v>
      </c>
      <c r="M130" s="46" t="s">
        <v>40</v>
      </c>
      <c r="N130" s="46" t="s">
        <v>22</v>
      </c>
      <c r="O130" s="48">
        <v>0</v>
      </c>
      <c r="P130" s="47">
        <v>0</v>
      </c>
      <c r="Q130" s="47"/>
      <c r="R130" s="47"/>
      <c r="S130" s="46" t="s">
        <v>1169</v>
      </c>
      <c r="T130" s="46" t="s">
        <v>23</v>
      </c>
      <c r="U130" s="46" t="s">
        <v>32</v>
      </c>
      <c r="V130" s="45">
        <v>0</v>
      </c>
    </row>
    <row r="131" spans="1:22" ht="12.95" hidden="1" customHeight="1" x14ac:dyDescent="0.2">
      <c r="A131" s="50">
        <v>30620</v>
      </c>
      <c r="B131" s="46">
        <v>124393</v>
      </c>
      <c r="C131" s="46" t="s">
        <v>158</v>
      </c>
      <c r="D131" s="46"/>
      <c r="E131" s="49">
        <v>41568.335416666661</v>
      </c>
      <c r="F131" s="49">
        <v>41568.673611111109</v>
      </c>
      <c r="G131" s="46">
        <v>487</v>
      </c>
      <c r="H131" s="46" t="s">
        <v>693</v>
      </c>
      <c r="I131" s="46" t="s">
        <v>692</v>
      </c>
      <c r="J131" s="46" t="s">
        <v>415</v>
      </c>
      <c r="K131" s="46" t="s">
        <v>354</v>
      </c>
      <c r="L131" s="46" t="s">
        <v>346</v>
      </c>
      <c r="M131" s="46" t="s">
        <v>25</v>
      </c>
      <c r="N131" s="46" t="s">
        <v>22</v>
      </c>
      <c r="O131" s="48">
        <v>0</v>
      </c>
      <c r="P131" s="47">
        <v>0</v>
      </c>
      <c r="Q131" s="47"/>
      <c r="R131" s="47"/>
      <c r="S131" s="46" t="s">
        <v>1168</v>
      </c>
      <c r="T131" s="46" t="s">
        <v>23</v>
      </c>
      <c r="U131" s="46" t="s">
        <v>24</v>
      </c>
      <c r="V131" s="45">
        <v>0</v>
      </c>
    </row>
    <row r="132" spans="1:22" ht="12.95" hidden="1" customHeight="1" x14ac:dyDescent="0.2">
      <c r="A132" s="50">
        <v>30690</v>
      </c>
      <c r="B132" s="46">
        <v>124419</v>
      </c>
      <c r="C132" s="46" t="s">
        <v>158</v>
      </c>
      <c r="D132" s="46"/>
      <c r="E132" s="49">
        <v>41570.638888888891</v>
      </c>
      <c r="F132" s="49">
        <v>41570.786111111112</v>
      </c>
      <c r="G132" s="46">
        <v>212</v>
      </c>
      <c r="H132" s="46" t="s">
        <v>502</v>
      </c>
      <c r="I132" s="46" t="s">
        <v>501</v>
      </c>
      <c r="J132" s="46" t="s">
        <v>33</v>
      </c>
      <c r="K132" s="46" t="s">
        <v>354</v>
      </c>
      <c r="L132" s="46" t="s">
        <v>350</v>
      </c>
      <c r="M132" s="46" t="s">
        <v>25</v>
      </c>
      <c r="N132" s="46" t="s">
        <v>23</v>
      </c>
      <c r="O132" s="48">
        <v>0</v>
      </c>
      <c r="P132" s="47">
        <v>0</v>
      </c>
      <c r="Q132" s="47"/>
      <c r="R132" s="47"/>
      <c r="S132" s="46" t="s">
        <v>1167</v>
      </c>
      <c r="T132" s="46" t="s">
        <v>23</v>
      </c>
      <c r="U132" s="46" t="s">
        <v>24</v>
      </c>
      <c r="V132" s="45">
        <v>0</v>
      </c>
    </row>
    <row r="133" spans="1:22" ht="12.95" hidden="1" customHeight="1" x14ac:dyDescent="0.2">
      <c r="A133" s="50">
        <v>30690</v>
      </c>
      <c r="B133" s="46">
        <v>124419</v>
      </c>
      <c r="C133" s="46" t="s">
        <v>158</v>
      </c>
      <c r="D133" s="46"/>
      <c r="E133" s="49">
        <v>41570.638888888891</v>
      </c>
      <c r="F133" s="49">
        <v>41570.786111111112</v>
      </c>
      <c r="G133" s="46">
        <v>212</v>
      </c>
      <c r="H133" s="46" t="s">
        <v>627</v>
      </c>
      <c r="I133" s="46" t="s">
        <v>626</v>
      </c>
      <c r="J133" s="46" t="s">
        <v>33</v>
      </c>
      <c r="K133" s="46" t="s">
        <v>354</v>
      </c>
      <c r="L133" s="46" t="s">
        <v>350</v>
      </c>
      <c r="M133" s="46" t="s">
        <v>25</v>
      </c>
      <c r="N133" s="46" t="s">
        <v>23</v>
      </c>
      <c r="O133" s="48">
        <v>0</v>
      </c>
      <c r="P133" s="47">
        <v>0</v>
      </c>
      <c r="Q133" s="47"/>
      <c r="R133" s="47"/>
      <c r="S133" s="46" t="s">
        <v>1167</v>
      </c>
      <c r="T133" s="46" t="s">
        <v>23</v>
      </c>
      <c r="U133" s="46" t="s">
        <v>24</v>
      </c>
      <c r="V133" s="45">
        <v>0</v>
      </c>
    </row>
    <row r="134" spans="1:22" ht="12.95" hidden="1" customHeight="1" x14ac:dyDescent="0.2">
      <c r="A134" s="50">
        <v>30690</v>
      </c>
      <c r="B134" s="46">
        <v>124419</v>
      </c>
      <c r="C134" s="46" t="s">
        <v>158</v>
      </c>
      <c r="D134" s="46"/>
      <c r="E134" s="49">
        <v>41570.638888888891</v>
      </c>
      <c r="F134" s="49">
        <v>41570.786111111112</v>
      </c>
      <c r="G134" s="46">
        <v>212</v>
      </c>
      <c r="H134" s="46" t="s">
        <v>924</v>
      </c>
      <c r="I134" s="46" t="s">
        <v>923</v>
      </c>
      <c r="J134" s="46" t="s">
        <v>33</v>
      </c>
      <c r="K134" s="46" t="s">
        <v>354</v>
      </c>
      <c r="L134" s="46" t="s">
        <v>350</v>
      </c>
      <c r="M134" s="46" t="s">
        <v>25</v>
      </c>
      <c r="N134" s="46" t="s">
        <v>23</v>
      </c>
      <c r="O134" s="48">
        <v>0</v>
      </c>
      <c r="P134" s="47">
        <v>0</v>
      </c>
      <c r="Q134" s="47"/>
      <c r="R134" s="47"/>
      <c r="S134" s="46" t="s">
        <v>1167</v>
      </c>
      <c r="T134" s="46" t="s">
        <v>23</v>
      </c>
      <c r="U134" s="46" t="s">
        <v>24</v>
      </c>
      <c r="V134" s="45">
        <v>0</v>
      </c>
    </row>
    <row r="135" spans="1:22" ht="12.95" hidden="1" customHeight="1" x14ac:dyDescent="0.2">
      <c r="A135" s="50">
        <v>30672</v>
      </c>
      <c r="B135" s="46">
        <v>124443</v>
      </c>
      <c r="C135" s="46" t="s">
        <v>158</v>
      </c>
      <c r="D135" s="46"/>
      <c r="E135" s="49">
        <v>41575.444444444445</v>
      </c>
      <c r="F135" s="49">
        <v>41575.482638888891</v>
      </c>
      <c r="G135" s="46">
        <v>55</v>
      </c>
      <c r="H135" s="46" t="s">
        <v>803</v>
      </c>
      <c r="I135" s="46" t="s">
        <v>802</v>
      </c>
      <c r="J135" s="46" t="s">
        <v>264</v>
      </c>
      <c r="K135" s="46" t="s">
        <v>354</v>
      </c>
      <c r="L135" s="46" t="s">
        <v>350</v>
      </c>
      <c r="M135" s="46" t="s">
        <v>25</v>
      </c>
      <c r="N135" s="46" t="s">
        <v>22</v>
      </c>
      <c r="O135" s="48">
        <v>0</v>
      </c>
      <c r="P135" s="47">
        <v>0</v>
      </c>
      <c r="Q135" s="47"/>
      <c r="R135" s="47"/>
      <c r="S135" s="46" t="s">
        <v>1166</v>
      </c>
      <c r="T135" s="46" t="s">
        <v>23</v>
      </c>
      <c r="U135" s="46" t="s">
        <v>32</v>
      </c>
      <c r="V135" s="45">
        <v>0</v>
      </c>
    </row>
    <row r="136" spans="1:22" ht="12.95" hidden="1" customHeight="1" x14ac:dyDescent="0.2">
      <c r="A136" s="50">
        <v>30662</v>
      </c>
      <c r="B136" s="46">
        <v>124454</v>
      </c>
      <c r="C136" s="46" t="s">
        <v>158</v>
      </c>
      <c r="D136" s="46"/>
      <c r="E136" s="49">
        <v>41576.520833333328</v>
      </c>
      <c r="F136" s="49">
        <v>41576.75</v>
      </c>
      <c r="G136" s="46">
        <v>330</v>
      </c>
      <c r="H136" s="46" t="s">
        <v>406</v>
      </c>
      <c r="I136" s="46" t="s">
        <v>405</v>
      </c>
      <c r="J136" s="46" t="s">
        <v>26</v>
      </c>
      <c r="K136" s="46" t="s">
        <v>354</v>
      </c>
      <c r="L136" s="46" t="s">
        <v>350</v>
      </c>
      <c r="M136" s="46" t="s">
        <v>25</v>
      </c>
      <c r="N136" s="46" t="s">
        <v>23</v>
      </c>
      <c r="O136" s="48">
        <v>0</v>
      </c>
      <c r="P136" s="47">
        <v>0</v>
      </c>
      <c r="Q136" s="47"/>
      <c r="R136" s="47"/>
      <c r="S136" s="46" t="s">
        <v>1165</v>
      </c>
      <c r="T136" s="46" t="s">
        <v>23</v>
      </c>
      <c r="U136" s="46" t="s">
        <v>32</v>
      </c>
      <c r="V136" s="45">
        <v>0</v>
      </c>
    </row>
    <row r="137" spans="1:22" ht="12.95" hidden="1" customHeight="1" x14ac:dyDescent="0.2">
      <c r="A137" s="50">
        <v>30711</v>
      </c>
      <c r="B137" s="46">
        <v>124457</v>
      </c>
      <c r="C137" s="46" t="s">
        <v>158</v>
      </c>
      <c r="D137" s="46"/>
      <c r="E137" s="49">
        <v>41577.128472222219</v>
      </c>
      <c r="F137" s="49">
        <v>41579</v>
      </c>
      <c r="G137" s="46">
        <v>2695</v>
      </c>
      <c r="H137" s="46" t="s">
        <v>640</v>
      </c>
      <c r="I137" s="46" t="s">
        <v>639</v>
      </c>
      <c r="J137" s="46" t="s">
        <v>26</v>
      </c>
      <c r="K137" s="46" t="s">
        <v>354</v>
      </c>
      <c r="L137" s="46" t="s">
        <v>356</v>
      </c>
      <c r="M137" s="46" t="s">
        <v>25</v>
      </c>
      <c r="N137" s="46" t="s">
        <v>23</v>
      </c>
      <c r="O137" s="48">
        <v>0</v>
      </c>
      <c r="P137" s="47">
        <v>0</v>
      </c>
      <c r="Q137" s="47"/>
      <c r="R137" s="47"/>
      <c r="S137" s="46" t="s">
        <v>1162</v>
      </c>
      <c r="T137" s="46" t="s">
        <v>22</v>
      </c>
      <c r="U137" s="46" t="s">
        <v>28</v>
      </c>
      <c r="V137" s="45">
        <v>0</v>
      </c>
    </row>
    <row r="138" spans="1:22" ht="12.95" hidden="1" customHeight="1" x14ac:dyDescent="0.2">
      <c r="A138" s="50">
        <v>30711</v>
      </c>
      <c r="B138" s="46">
        <v>124457</v>
      </c>
      <c r="C138" s="46" t="s">
        <v>158</v>
      </c>
      <c r="D138" s="46"/>
      <c r="E138" s="49">
        <v>41577.128472222219</v>
      </c>
      <c r="F138" s="49">
        <v>41579</v>
      </c>
      <c r="G138" s="46">
        <v>2695</v>
      </c>
      <c r="H138" s="46" t="s">
        <v>564</v>
      </c>
      <c r="I138" s="46" t="s">
        <v>563</v>
      </c>
      <c r="J138" s="46" t="s">
        <v>26</v>
      </c>
      <c r="K138" s="46" t="s">
        <v>354</v>
      </c>
      <c r="L138" s="46" t="s">
        <v>356</v>
      </c>
      <c r="M138" s="46" t="s">
        <v>25</v>
      </c>
      <c r="N138" s="46" t="s">
        <v>23</v>
      </c>
      <c r="O138" s="48">
        <v>0</v>
      </c>
      <c r="P138" s="47">
        <v>0</v>
      </c>
      <c r="Q138" s="47"/>
      <c r="R138" s="47"/>
      <c r="S138" s="46" t="s">
        <v>1162</v>
      </c>
      <c r="T138" s="46" t="s">
        <v>22</v>
      </c>
      <c r="U138" s="46" t="s">
        <v>28</v>
      </c>
      <c r="V138" s="45">
        <v>0</v>
      </c>
    </row>
    <row r="139" spans="1:22" ht="12.95" hidden="1" customHeight="1" x14ac:dyDescent="0.2">
      <c r="A139" s="50">
        <v>30711</v>
      </c>
      <c r="B139" s="46">
        <v>124457</v>
      </c>
      <c r="C139" s="46" t="s">
        <v>158</v>
      </c>
      <c r="D139" s="46"/>
      <c r="E139" s="49">
        <v>41577.128472222219</v>
      </c>
      <c r="F139" s="49">
        <v>41579</v>
      </c>
      <c r="G139" s="46">
        <v>2695</v>
      </c>
      <c r="H139" s="46" t="s">
        <v>562</v>
      </c>
      <c r="I139" s="46" t="s">
        <v>561</v>
      </c>
      <c r="J139" s="46" t="s">
        <v>26</v>
      </c>
      <c r="K139" s="46" t="s">
        <v>354</v>
      </c>
      <c r="L139" s="46" t="s">
        <v>356</v>
      </c>
      <c r="M139" s="46" t="s">
        <v>25</v>
      </c>
      <c r="N139" s="46" t="s">
        <v>23</v>
      </c>
      <c r="O139" s="48">
        <v>0</v>
      </c>
      <c r="P139" s="47">
        <v>0</v>
      </c>
      <c r="Q139" s="47"/>
      <c r="R139" s="47"/>
      <c r="S139" s="46" t="s">
        <v>1162</v>
      </c>
      <c r="T139" s="46" t="s">
        <v>22</v>
      </c>
      <c r="U139" s="46" t="s">
        <v>28</v>
      </c>
      <c r="V139" s="45">
        <v>0</v>
      </c>
    </row>
    <row r="140" spans="1:22" ht="12.95" hidden="1" customHeight="1" x14ac:dyDescent="0.2">
      <c r="A140" s="50">
        <v>30711</v>
      </c>
      <c r="B140" s="46">
        <v>124457</v>
      </c>
      <c r="C140" s="46" t="s">
        <v>158</v>
      </c>
      <c r="D140" s="46"/>
      <c r="E140" s="49">
        <v>41577.128472222219</v>
      </c>
      <c r="F140" s="49">
        <v>41579</v>
      </c>
      <c r="G140" s="46">
        <v>2695</v>
      </c>
      <c r="H140" s="46" t="s">
        <v>647</v>
      </c>
      <c r="I140" s="46" t="s">
        <v>646</v>
      </c>
      <c r="J140" s="46" t="s">
        <v>26</v>
      </c>
      <c r="K140" s="46" t="s">
        <v>354</v>
      </c>
      <c r="L140" s="46" t="s">
        <v>356</v>
      </c>
      <c r="M140" s="46" t="s">
        <v>25</v>
      </c>
      <c r="N140" s="46" t="s">
        <v>23</v>
      </c>
      <c r="O140" s="48">
        <v>0</v>
      </c>
      <c r="P140" s="47">
        <v>0</v>
      </c>
      <c r="Q140" s="47"/>
      <c r="R140" s="47"/>
      <c r="S140" s="46" t="s">
        <v>1162</v>
      </c>
      <c r="T140" s="46" t="s">
        <v>22</v>
      </c>
      <c r="U140" s="46" t="s">
        <v>28</v>
      </c>
      <c r="V140" s="45">
        <v>0</v>
      </c>
    </row>
    <row r="141" spans="1:22" ht="12.95" hidden="1" customHeight="1" x14ac:dyDescent="0.2">
      <c r="A141" s="50">
        <v>30712</v>
      </c>
      <c r="B141" s="46">
        <v>124456</v>
      </c>
      <c r="C141" s="46" t="s">
        <v>158</v>
      </c>
      <c r="D141" s="46"/>
      <c r="E141" s="49">
        <v>41577.451388888891</v>
      </c>
      <c r="F141" s="49">
        <v>41577.638888888891</v>
      </c>
      <c r="G141" s="46">
        <v>270</v>
      </c>
      <c r="H141" s="46" t="s">
        <v>796</v>
      </c>
      <c r="I141" s="46" t="s">
        <v>795</v>
      </c>
      <c r="J141" s="46" t="s">
        <v>20</v>
      </c>
      <c r="K141" s="46" t="s">
        <v>354</v>
      </c>
      <c r="L141" s="46" t="s">
        <v>346</v>
      </c>
      <c r="M141" s="46" t="s">
        <v>25</v>
      </c>
      <c r="N141" s="46" t="s">
        <v>22</v>
      </c>
      <c r="O141" s="48">
        <v>0</v>
      </c>
      <c r="P141" s="47">
        <v>0</v>
      </c>
      <c r="Q141" s="47"/>
      <c r="R141" s="47"/>
      <c r="S141" s="46" t="s">
        <v>1164</v>
      </c>
      <c r="T141" s="46" t="s">
        <v>23</v>
      </c>
      <c r="U141" s="46" t="s">
        <v>24</v>
      </c>
      <c r="V141" s="45">
        <v>0</v>
      </c>
    </row>
    <row r="142" spans="1:22" ht="12.95" hidden="1" customHeight="1" x14ac:dyDescent="0.2">
      <c r="A142" s="50">
        <v>30699</v>
      </c>
      <c r="B142" s="46">
        <v>124470</v>
      </c>
      <c r="C142" s="46" t="s">
        <v>158</v>
      </c>
      <c r="D142" s="46"/>
      <c r="E142" s="49">
        <v>41578.333333333328</v>
      </c>
      <c r="F142" s="49">
        <v>41579</v>
      </c>
      <c r="G142" s="46">
        <v>960</v>
      </c>
      <c r="H142" s="46" t="s">
        <v>201</v>
      </c>
      <c r="I142" s="46" t="s">
        <v>202</v>
      </c>
      <c r="J142" s="46" t="s">
        <v>26</v>
      </c>
      <c r="K142" s="46" t="s">
        <v>354</v>
      </c>
      <c r="L142" s="46" t="s">
        <v>346</v>
      </c>
      <c r="M142" s="46" t="s">
        <v>25</v>
      </c>
      <c r="N142" s="46" t="s">
        <v>23</v>
      </c>
      <c r="O142" s="48">
        <v>0</v>
      </c>
      <c r="P142" s="47">
        <v>0</v>
      </c>
      <c r="Q142" s="47"/>
      <c r="R142" s="47"/>
      <c r="S142" s="46" t="s">
        <v>422</v>
      </c>
      <c r="T142" s="46" t="s">
        <v>23</v>
      </c>
      <c r="U142" s="46" t="s">
        <v>32</v>
      </c>
      <c r="V142" s="45">
        <v>0</v>
      </c>
    </row>
    <row r="143" spans="1:22" ht="12.95" hidden="1" customHeight="1" x14ac:dyDescent="0.2">
      <c r="A143" s="50">
        <v>30704</v>
      </c>
      <c r="B143" s="46">
        <v>124465</v>
      </c>
      <c r="C143" s="46" t="s">
        <v>158</v>
      </c>
      <c r="D143" s="46"/>
      <c r="E143" s="49">
        <v>41578.493750000001</v>
      </c>
      <c r="F143" s="49">
        <v>41578.506944444445</v>
      </c>
      <c r="G143" s="46">
        <v>19</v>
      </c>
      <c r="H143" s="46" t="s">
        <v>991</v>
      </c>
      <c r="I143" s="46" t="s">
        <v>990</v>
      </c>
      <c r="J143" s="46" t="s">
        <v>26</v>
      </c>
      <c r="K143" s="46" t="s">
        <v>354</v>
      </c>
      <c r="L143" s="46" t="s">
        <v>346</v>
      </c>
      <c r="M143" s="46" t="s">
        <v>25</v>
      </c>
      <c r="N143" s="46" t="s">
        <v>22</v>
      </c>
      <c r="O143" s="48">
        <v>0</v>
      </c>
      <c r="P143" s="47">
        <v>0</v>
      </c>
      <c r="Q143" s="47"/>
      <c r="R143" s="47"/>
      <c r="S143" s="46" t="s">
        <v>1163</v>
      </c>
      <c r="T143" s="46" t="s">
        <v>23</v>
      </c>
      <c r="U143" s="46" t="s">
        <v>32</v>
      </c>
      <c r="V143" s="45">
        <v>0</v>
      </c>
    </row>
    <row r="144" spans="1:22" ht="12.95" hidden="1" customHeight="1" x14ac:dyDescent="0.2">
      <c r="A144" s="50">
        <v>30699</v>
      </c>
      <c r="B144" s="46">
        <v>124470</v>
      </c>
      <c r="C144" s="46" t="s">
        <v>1154</v>
      </c>
      <c r="D144" s="46"/>
      <c r="E144" s="49">
        <v>41579</v>
      </c>
      <c r="F144" s="49">
        <v>41609</v>
      </c>
      <c r="G144" s="46">
        <v>43200</v>
      </c>
      <c r="H144" s="46" t="s">
        <v>201</v>
      </c>
      <c r="I144" s="46" t="s">
        <v>202</v>
      </c>
      <c r="J144" s="46" t="s">
        <v>26</v>
      </c>
      <c r="K144" s="46" t="s">
        <v>354</v>
      </c>
      <c r="L144" s="46" t="s">
        <v>346</v>
      </c>
      <c r="M144" s="46" t="s">
        <v>25</v>
      </c>
      <c r="N144" s="46" t="s">
        <v>23</v>
      </c>
      <c r="O144" s="48">
        <v>0</v>
      </c>
      <c r="P144" s="47">
        <v>0</v>
      </c>
      <c r="Q144" s="47"/>
      <c r="R144" s="47"/>
      <c r="S144" s="46" t="s">
        <v>422</v>
      </c>
      <c r="T144" s="46" t="s">
        <v>23</v>
      </c>
      <c r="U144" s="46" t="s">
        <v>32</v>
      </c>
      <c r="V144" s="45">
        <v>0</v>
      </c>
    </row>
    <row r="145" spans="1:22" ht="12.95" hidden="1" customHeight="1" x14ac:dyDescent="0.2">
      <c r="A145" s="50">
        <v>30711</v>
      </c>
      <c r="B145" s="46">
        <v>124457</v>
      </c>
      <c r="C145" s="46" t="s">
        <v>1154</v>
      </c>
      <c r="D145" s="46"/>
      <c r="E145" s="49">
        <v>41579</v>
      </c>
      <c r="F145" s="49">
        <v>41607.666666666664</v>
      </c>
      <c r="G145" s="46">
        <v>41280</v>
      </c>
      <c r="H145" s="46" t="s">
        <v>562</v>
      </c>
      <c r="I145" s="46" t="s">
        <v>561</v>
      </c>
      <c r="J145" s="46" t="s">
        <v>26</v>
      </c>
      <c r="K145" s="46" t="s">
        <v>354</v>
      </c>
      <c r="L145" s="46" t="s">
        <v>356</v>
      </c>
      <c r="M145" s="46" t="s">
        <v>25</v>
      </c>
      <c r="N145" s="46" t="s">
        <v>23</v>
      </c>
      <c r="O145" s="48">
        <v>0</v>
      </c>
      <c r="P145" s="47">
        <v>0</v>
      </c>
      <c r="Q145" s="47"/>
      <c r="R145" s="47"/>
      <c r="S145" s="46" t="s">
        <v>1162</v>
      </c>
      <c r="T145" s="46" t="s">
        <v>22</v>
      </c>
      <c r="U145" s="46" t="s">
        <v>28</v>
      </c>
      <c r="V145" s="45">
        <v>0</v>
      </c>
    </row>
    <row r="146" spans="1:22" ht="12.95" hidden="1" customHeight="1" x14ac:dyDescent="0.2">
      <c r="A146" s="50">
        <v>30711</v>
      </c>
      <c r="B146" s="46">
        <v>124457</v>
      </c>
      <c r="C146" s="46" t="s">
        <v>1154</v>
      </c>
      <c r="D146" s="46"/>
      <c r="E146" s="49">
        <v>41579</v>
      </c>
      <c r="F146" s="49">
        <v>41607.666666666664</v>
      </c>
      <c r="G146" s="46">
        <v>41280</v>
      </c>
      <c r="H146" s="46" t="s">
        <v>564</v>
      </c>
      <c r="I146" s="46" t="s">
        <v>563</v>
      </c>
      <c r="J146" s="46" t="s">
        <v>26</v>
      </c>
      <c r="K146" s="46" t="s">
        <v>354</v>
      </c>
      <c r="L146" s="46" t="s">
        <v>356</v>
      </c>
      <c r="M146" s="46" t="s">
        <v>25</v>
      </c>
      <c r="N146" s="46" t="s">
        <v>23</v>
      </c>
      <c r="O146" s="48">
        <v>0</v>
      </c>
      <c r="P146" s="47">
        <v>0</v>
      </c>
      <c r="Q146" s="47"/>
      <c r="R146" s="47"/>
      <c r="S146" s="46" t="s">
        <v>1162</v>
      </c>
      <c r="T146" s="46" t="s">
        <v>22</v>
      </c>
      <c r="U146" s="46" t="s">
        <v>28</v>
      </c>
      <c r="V146" s="45">
        <v>0</v>
      </c>
    </row>
    <row r="147" spans="1:22" ht="12.95" hidden="1" customHeight="1" x14ac:dyDescent="0.2">
      <c r="A147" s="50">
        <v>30711</v>
      </c>
      <c r="B147" s="46">
        <v>124457</v>
      </c>
      <c r="C147" s="46" t="s">
        <v>1154</v>
      </c>
      <c r="D147" s="46"/>
      <c r="E147" s="49">
        <v>41579</v>
      </c>
      <c r="F147" s="49">
        <v>41607.666666666664</v>
      </c>
      <c r="G147" s="46">
        <v>41280</v>
      </c>
      <c r="H147" s="46" t="s">
        <v>640</v>
      </c>
      <c r="I147" s="46" t="s">
        <v>639</v>
      </c>
      <c r="J147" s="46" t="s">
        <v>26</v>
      </c>
      <c r="K147" s="46" t="s">
        <v>354</v>
      </c>
      <c r="L147" s="46" t="s">
        <v>356</v>
      </c>
      <c r="M147" s="46" t="s">
        <v>25</v>
      </c>
      <c r="N147" s="46" t="s">
        <v>23</v>
      </c>
      <c r="O147" s="48">
        <v>0</v>
      </c>
      <c r="P147" s="47">
        <v>0</v>
      </c>
      <c r="Q147" s="47"/>
      <c r="R147" s="47"/>
      <c r="S147" s="46" t="s">
        <v>1162</v>
      </c>
      <c r="T147" s="46" t="s">
        <v>22</v>
      </c>
      <c r="U147" s="46" t="s">
        <v>28</v>
      </c>
      <c r="V147" s="45">
        <v>0</v>
      </c>
    </row>
    <row r="148" spans="1:22" ht="12.95" hidden="1" customHeight="1" x14ac:dyDescent="0.2">
      <c r="A148" s="50">
        <v>30711</v>
      </c>
      <c r="B148" s="46">
        <v>124457</v>
      </c>
      <c r="C148" s="46" t="s">
        <v>1154</v>
      </c>
      <c r="D148" s="46"/>
      <c r="E148" s="49">
        <v>41579</v>
      </c>
      <c r="F148" s="49">
        <v>41607.666666666664</v>
      </c>
      <c r="G148" s="46">
        <v>41280</v>
      </c>
      <c r="H148" s="46" t="s">
        <v>647</v>
      </c>
      <c r="I148" s="46" t="s">
        <v>646</v>
      </c>
      <c r="J148" s="46" t="s">
        <v>26</v>
      </c>
      <c r="K148" s="46" t="s">
        <v>354</v>
      </c>
      <c r="L148" s="46" t="s">
        <v>356</v>
      </c>
      <c r="M148" s="46" t="s">
        <v>25</v>
      </c>
      <c r="N148" s="46" t="s">
        <v>23</v>
      </c>
      <c r="O148" s="48">
        <v>0</v>
      </c>
      <c r="P148" s="47">
        <v>0</v>
      </c>
      <c r="Q148" s="47"/>
      <c r="R148" s="47"/>
      <c r="S148" s="46" t="s">
        <v>1162</v>
      </c>
      <c r="T148" s="46" t="s">
        <v>22</v>
      </c>
      <c r="U148" s="46" t="s">
        <v>28</v>
      </c>
      <c r="V148" s="45">
        <v>0</v>
      </c>
    </row>
    <row r="149" spans="1:22" ht="12.95" hidden="1" customHeight="1" x14ac:dyDescent="0.2">
      <c r="A149" s="50">
        <v>30753</v>
      </c>
      <c r="B149" s="46">
        <v>124480</v>
      </c>
      <c r="C149" s="46" t="s">
        <v>1154</v>
      </c>
      <c r="D149" s="46"/>
      <c r="E149" s="49">
        <v>41583.496527777774</v>
      </c>
      <c r="F149" s="49">
        <v>41583.536805555552</v>
      </c>
      <c r="G149" s="46">
        <v>58</v>
      </c>
      <c r="H149" s="46" t="s">
        <v>388</v>
      </c>
      <c r="I149" s="46" t="s">
        <v>387</v>
      </c>
      <c r="J149" s="46" t="s">
        <v>26</v>
      </c>
      <c r="K149" s="46" t="s">
        <v>354</v>
      </c>
      <c r="L149" s="46" t="s">
        <v>346</v>
      </c>
      <c r="M149" s="46" t="s">
        <v>40</v>
      </c>
      <c r="N149" s="46" t="s">
        <v>22</v>
      </c>
      <c r="O149" s="48">
        <v>0</v>
      </c>
      <c r="P149" s="47">
        <v>0</v>
      </c>
      <c r="Q149" s="47"/>
      <c r="R149" s="47"/>
      <c r="S149" s="46" t="s">
        <v>1161</v>
      </c>
      <c r="T149" s="46" t="s">
        <v>23</v>
      </c>
      <c r="U149" s="46" t="s">
        <v>28</v>
      </c>
      <c r="V149" s="45">
        <v>0</v>
      </c>
    </row>
    <row r="150" spans="1:22" ht="12.95" hidden="1" customHeight="1" x14ac:dyDescent="0.2">
      <c r="A150" s="50">
        <v>30751</v>
      </c>
      <c r="B150" s="46">
        <v>124482</v>
      </c>
      <c r="C150" s="46" t="s">
        <v>1154</v>
      </c>
      <c r="D150" s="46"/>
      <c r="E150" s="49">
        <v>41583.822916666664</v>
      </c>
      <c r="F150" s="49">
        <v>41591.397222222222</v>
      </c>
      <c r="G150" s="46">
        <v>10907</v>
      </c>
      <c r="H150" s="46" t="s">
        <v>670</v>
      </c>
      <c r="I150" s="46" t="s">
        <v>669</v>
      </c>
      <c r="J150" s="46" t="s">
        <v>20</v>
      </c>
      <c r="K150" s="46" t="s">
        <v>354</v>
      </c>
      <c r="L150" s="46" t="s">
        <v>346</v>
      </c>
      <c r="M150" s="46" t="s">
        <v>25</v>
      </c>
      <c r="N150" s="46" t="s">
        <v>22</v>
      </c>
      <c r="O150" s="48">
        <v>0</v>
      </c>
      <c r="P150" s="47">
        <v>0</v>
      </c>
      <c r="Q150" s="47"/>
      <c r="R150" s="47"/>
      <c r="S150" s="46" t="s">
        <v>1160</v>
      </c>
      <c r="T150" s="46" t="s">
        <v>23</v>
      </c>
      <c r="U150" s="46" t="s">
        <v>24</v>
      </c>
      <c r="V150" s="45">
        <v>0</v>
      </c>
    </row>
    <row r="151" spans="1:22" ht="12.95" hidden="1" customHeight="1" x14ac:dyDescent="0.2">
      <c r="A151" s="50">
        <v>30736</v>
      </c>
      <c r="B151" s="46">
        <v>124498</v>
      </c>
      <c r="C151" s="46" t="s">
        <v>1154</v>
      </c>
      <c r="D151" s="46"/>
      <c r="E151" s="49">
        <v>41585.834722222222</v>
      </c>
      <c r="F151" s="49">
        <v>41586.038194444445</v>
      </c>
      <c r="G151" s="46">
        <v>293</v>
      </c>
      <c r="H151" s="46" t="s">
        <v>734</v>
      </c>
      <c r="I151" s="46" t="s">
        <v>733</v>
      </c>
      <c r="J151" s="46" t="s">
        <v>20</v>
      </c>
      <c r="K151" s="46" t="s">
        <v>354</v>
      </c>
      <c r="L151" s="46" t="s">
        <v>346</v>
      </c>
      <c r="M151" s="46" t="s">
        <v>280</v>
      </c>
      <c r="N151" s="46" t="s">
        <v>23</v>
      </c>
      <c r="O151" s="48">
        <v>0</v>
      </c>
      <c r="P151" s="47">
        <v>0</v>
      </c>
      <c r="Q151" s="47"/>
      <c r="R151" s="47"/>
      <c r="S151" s="46" t="s">
        <v>1158</v>
      </c>
      <c r="T151" s="46" t="s">
        <v>23</v>
      </c>
      <c r="U151" s="46" t="s">
        <v>24</v>
      </c>
      <c r="V151" s="45">
        <v>0</v>
      </c>
    </row>
    <row r="152" spans="1:22" ht="12.95" hidden="1" customHeight="1" x14ac:dyDescent="0.2">
      <c r="A152" s="50">
        <v>30735</v>
      </c>
      <c r="B152" s="46">
        <v>124499</v>
      </c>
      <c r="C152" s="46" t="s">
        <v>1154</v>
      </c>
      <c r="D152" s="46"/>
      <c r="E152" s="49">
        <v>41586.450694444444</v>
      </c>
      <c r="F152" s="49">
        <v>41586.642361111109</v>
      </c>
      <c r="G152" s="46">
        <v>276</v>
      </c>
      <c r="H152" s="46" t="s">
        <v>544</v>
      </c>
      <c r="I152" s="46" t="s">
        <v>543</v>
      </c>
      <c r="J152" s="46" t="s">
        <v>20</v>
      </c>
      <c r="K152" s="46" t="s">
        <v>354</v>
      </c>
      <c r="L152" s="46" t="s">
        <v>346</v>
      </c>
      <c r="M152" s="46" t="s">
        <v>280</v>
      </c>
      <c r="N152" s="46" t="s">
        <v>23</v>
      </c>
      <c r="O152" s="48">
        <v>0</v>
      </c>
      <c r="P152" s="47">
        <v>0</v>
      </c>
      <c r="Q152" s="47"/>
      <c r="R152" s="47"/>
      <c r="S152" s="46" t="s">
        <v>542</v>
      </c>
      <c r="T152" s="46" t="s">
        <v>23</v>
      </c>
      <c r="U152" s="46" t="s">
        <v>24</v>
      </c>
      <c r="V152" s="45">
        <v>0</v>
      </c>
    </row>
    <row r="153" spans="1:22" ht="12.95" hidden="1" customHeight="1" x14ac:dyDescent="0.2">
      <c r="A153" s="50">
        <v>30727</v>
      </c>
      <c r="B153" s="46">
        <v>124512</v>
      </c>
      <c r="C153" s="46" t="s">
        <v>1154</v>
      </c>
      <c r="D153" s="46"/>
      <c r="E153" s="49">
        <v>41590.408333333333</v>
      </c>
      <c r="F153" s="49">
        <v>41590.732638888891</v>
      </c>
      <c r="G153" s="46">
        <v>467</v>
      </c>
      <c r="H153" s="46" t="s">
        <v>468</v>
      </c>
      <c r="I153" s="46" t="s">
        <v>467</v>
      </c>
      <c r="J153" s="46" t="s">
        <v>37</v>
      </c>
      <c r="K153" s="46" t="s">
        <v>354</v>
      </c>
      <c r="L153" s="46" t="s">
        <v>350</v>
      </c>
      <c r="M153" s="46" t="s">
        <v>25</v>
      </c>
      <c r="N153" s="46" t="s">
        <v>23</v>
      </c>
      <c r="O153" s="48">
        <v>0</v>
      </c>
      <c r="P153" s="47">
        <v>0</v>
      </c>
      <c r="Q153" s="47"/>
      <c r="R153" s="47"/>
      <c r="S153" s="46" t="s">
        <v>1157</v>
      </c>
      <c r="T153" s="46" t="s">
        <v>23</v>
      </c>
      <c r="U153" s="46" t="s">
        <v>32</v>
      </c>
      <c r="V153" s="45">
        <v>0</v>
      </c>
    </row>
    <row r="154" spans="1:22" ht="12.95" hidden="1" customHeight="1" x14ac:dyDescent="0.2">
      <c r="A154" s="50">
        <v>30768</v>
      </c>
      <c r="B154" s="46">
        <v>124553</v>
      </c>
      <c r="C154" s="46" t="s">
        <v>1154</v>
      </c>
      <c r="D154" s="46"/>
      <c r="E154" s="49">
        <v>41596.338888888888</v>
      </c>
      <c r="F154" s="49">
        <v>41596.681944444441</v>
      </c>
      <c r="G154" s="46">
        <v>494</v>
      </c>
      <c r="H154" s="46" t="s">
        <v>705</v>
      </c>
      <c r="I154" s="46" t="s">
        <v>704</v>
      </c>
      <c r="J154" s="46" t="s">
        <v>20</v>
      </c>
      <c r="K154" s="46" t="s">
        <v>354</v>
      </c>
      <c r="L154" s="46" t="s">
        <v>346</v>
      </c>
      <c r="M154" s="46" t="s">
        <v>280</v>
      </c>
      <c r="N154" s="46" t="s">
        <v>22</v>
      </c>
      <c r="O154" s="48">
        <v>0</v>
      </c>
      <c r="P154" s="47">
        <v>0</v>
      </c>
      <c r="Q154" s="47"/>
      <c r="R154" s="47"/>
      <c r="S154" s="46" t="s">
        <v>1156</v>
      </c>
      <c r="T154" s="46" t="s">
        <v>23</v>
      </c>
      <c r="U154" s="46" t="s">
        <v>24</v>
      </c>
      <c r="V154" s="45">
        <v>0</v>
      </c>
    </row>
    <row r="155" spans="1:22" ht="12.95" hidden="1" customHeight="1" x14ac:dyDescent="0.2">
      <c r="A155" s="50">
        <v>30767</v>
      </c>
      <c r="B155" s="46">
        <v>124555</v>
      </c>
      <c r="C155" s="46" t="s">
        <v>1154</v>
      </c>
      <c r="D155" s="46"/>
      <c r="E155" s="49">
        <v>41596.449999999997</v>
      </c>
      <c r="F155" s="49">
        <v>41596.728472222218</v>
      </c>
      <c r="G155" s="46">
        <v>401</v>
      </c>
      <c r="H155" s="46" t="s">
        <v>998</v>
      </c>
      <c r="I155" s="46" t="s">
        <v>997</v>
      </c>
      <c r="J155" s="46" t="s">
        <v>33</v>
      </c>
      <c r="K155" s="46" t="s">
        <v>354</v>
      </c>
      <c r="L155" s="46" t="s">
        <v>346</v>
      </c>
      <c r="M155" s="46" t="s">
        <v>40</v>
      </c>
      <c r="N155" s="46" t="s">
        <v>22</v>
      </c>
      <c r="O155" s="48">
        <v>0</v>
      </c>
      <c r="P155" s="47">
        <v>0</v>
      </c>
      <c r="Q155" s="47"/>
      <c r="R155" s="47"/>
      <c r="S155" s="46" t="s">
        <v>431</v>
      </c>
      <c r="T155" s="46" t="s">
        <v>23</v>
      </c>
      <c r="U155" s="46" t="s">
        <v>24</v>
      </c>
      <c r="V155" s="45">
        <v>0</v>
      </c>
    </row>
    <row r="156" spans="1:22" ht="12.95" hidden="1" customHeight="1" x14ac:dyDescent="0.2">
      <c r="A156" s="50">
        <v>30767</v>
      </c>
      <c r="B156" s="46">
        <v>124555</v>
      </c>
      <c r="C156" s="46" t="s">
        <v>1154</v>
      </c>
      <c r="D156" s="46"/>
      <c r="E156" s="49">
        <v>41597.32430555555</v>
      </c>
      <c r="F156" s="49">
        <v>41597.673611111109</v>
      </c>
      <c r="G156" s="46">
        <v>503</v>
      </c>
      <c r="H156" s="46" t="s">
        <v>998</v>
      </c>
      <c r="I156" s="46" t="s">
        <v>997</v>
      </c>
      <c r="J156" s="46" t="s">
        <v>33</v>
      </c>
      <c r="K156" s="46" t="s">
        <v>354</v>
      </c>
      <c r="L156" s="46" t="s">
        <v>346</v>
      </c>
      <c r="M156" s="46" t="s">
        <v>40</v>
      </c>
      <c r="N156" s="46" t="s">
        <v>22</v>
      </c>
      <c r="O156" s="48">
        <v>0</v>
      </c>
      <c r="P156" s="47">
        <v>0</v>
      </c>
      <c r="Q156" s="47"/>
      <c r="R156" s="47"/>
      <c r="S156" s="46" t="s">
        <v>431</v>
      </c>
      <c r="T156" s="46" t="s">
        <v>23</v>
      </c>
      <c r="U156" s="46" t="s">
        <v>24</v>
      </c>
      <c r="V156" s="45">
        <v>0</v>
      </c>
    </row>
    <row r="157" spans="1:22" ht="12.95" hidden="1" customHeight="1" x14ac:dyDescent="0.2">
      <c r="A157" s="50">
        <v>30838</v>
      </c>
      <c r="B157" s="46">
        <v>124568</v>
      </c>
      <c r="C157" s="46" t="s">
        <v>1154</v>
      </c>
      <c r="D157" s="46"/>
      <c r="E157" s="49">
        <v>41602.318749999999</v>
      </c>
      <c r="F157" s="49">
        <v>41602.374305555553</v>
      </c>
      <c r="G157" s="46">
        <v>80</v>
      </c>
      <c r="H157" s="46" t="s">
        <v>970</v>
      </c>
      <c r="I157" s="46" t="s">
        <v>969</v>
      </c>
      <c r="J157" s="46" t="s">
        <v>20</v>
      </c>
      <c r="K157" s="46" t="s">
        <v>354</v>
      </c>
      <c r="L157" s="46" t="s">
        <v>346</v>
      </c>
      <c r="M157" s="46" t="s">
        <v>280</v>
      </c>
      <c r="N157" s="46" t="s">
        <v>22</v>
      </c>
      <c r="O157" s="48">
        <v>0</v>
      </c>
      <c r="P157" s="47">
        <v>0</v>
      </c>
      <c r="Q157" s="47"/>
      <c r="R157" s="47"/>
      <c r="S157" s="46" t="s">
        <v>1155</v>
      </c>
      <c r="T157" s="46" t="s">
        <v>23</v>
      </c>
      <c r="U157" s="46" t="s">
        <v>24</v>
      </c>
      <c r="V157" s="45">
        <v>0</v>
      </c>
    </row>
    <row r="158" spans="1:22" ht="12.95" hidden="1" customHeight="1" x14ac:dyDescent="0.2">
      <c r="A158" s="50">
        <v>30699</v>
      </c>
      <c r="B158" s="46">
        <v>124470</v>
      </c>
      <c r="C158" s="46" t="s">
        <v>166</v>
      </c>
      <c r="D158" s="46"/>
      <c r="E158" s="49">
        <v>41609</v>
      </c>
      <c r="F158" s="49">
        <v>41640</v>
      </c>
      <c r="G158" s="46">
        <v>44640</v>
      </c>
      <c r="H158" s="46" t="s">
        <v>201</v>
      </c>
      <c r="I158" s="46" t="s">
        <v>202</v>
      </c>
      <c r="J158" s="46" t="s">
        <v>26</v>
      </c>
      <c r="K158" s="46" t="s">
        <v>354</v>
      </c>
      <c r="L158" s="46" t="s">
        <v>346</v>
      </c>
      <c r="M158" s="46" t="s">
        <v>25</v>
      </c>
      <c r="N158" s="46" t="s">
        <v>23</v>
      </c>
      <c r="O158" s="48">
        <v>0</v>
      </c>
      <c r="P158" s="47">
        <v>0</v>
      </c>
      <c r="Q158" s="47"/>
      <c r="R158" s="47"/>
      <c r="S158" s="46" t="s">
        <v>422</v>
      </c>
      <c r="T158" s="46" t="s">
        <v>23</v>
      </c>
      <c r="U158" s="46" t="s">
        <v>32</v>
      </c>
      <c r="V158" s="45">
        <v>0</v>
      </c>
    </row>
    <row r="159" spans="1:22" ht="12.95" hidden="1" customHeight="1" x14ac:dyDescent="0.2">
      <c r="A159" s="50">
        <v>30990</v>
      </c>
      <c r="B159" s="46">
        <v>124644</v>
      </c>
      <c r="C159" s="46" t="s">
        <v>166</v>
      </c>
      <c r="D159" s="46"/>
      <c r="E159" s="49">
        <v>41610.760416666664</v>
      </c>
      <c r="F159" s="49">
        <v>41640</v>
      </c>
      <c r="G159" s="46">
        <v>42105</v>
      </c>
      <c r="H159" s="46" t="s">
        <v>1145</v>
      </c>
      <c r="I159" s="46" t="s">
        <v>1144</v>
      </c>
      <c r="J159" s="46" t="s">
        <v>376</v>
      </c>
      <c r="K159" s="46" t="s">
        <v>354</v>
      </c>
      <c r="L159" s="46" t="s">
        <v>356</v>
      </c>
      <c r="M159" s="46" t="s">
        <v>25</v>
      </c>
      <c r="N159" s="46" t="s">
        <v>23</v>
      </c>
      <c r="O159" s="48">
        <v>0</v>
      </c>
      <c r="P159" s="47">
        <v>0</v>
      </c>
      <c r="Q159" s="47"/>
      <c r="R159" s="47"/>
      <c r="S159" s="46" t="s">
        <v>1143</v>
      </c>
      <c r="T159" s="46" t="s">
        <v>22</v>
      </c>
      <c r="U159" s="46" t="s">
        <v>24</v>
      </c>
      <c r="V159" s="45">
        <v>0</v>
      </c>
    </row>
    <row r="160" spans="1:22" ht="12.95" hidden="1" customHeight="1" x14ac:dyDescent="0.2">
      <c r="A160" s="50">
        <v>30841</v>
      </c>
      <c r="B160" s="46">
        <v>124640</v>
      </c>
      <c r="C160" s="46" t="s">
        <v>166</v>
      </c>
      <c r="D160" s="46"/>
      <c r="E160" s="49">
        <v>41613.395833333328</v>
      </c>
      <c r="F160" s="49">
        <v>41613.709722222222</v>
      </c>
      <c r="G160" s="46">
        <v>452</v>
      </c>
      <c r="H160" s="46" t="s">
        <v>645</v>
      </c>
      <c r="I160" s="46" t="s">
        <v>644</v>
      </c>
      <c r="J160" s="46" t="s">
        <v>37</v>
      </c>
      <c r="K160" s="46" t="s">
        <v>354</v>
      </c>
      <c r="L160" s="46" t="s">
        <v>346</v>
      </c>
      <c r="M160" s="46" t="s">
        <v>25</v>
      </c>
      <c r="N160" s="46" t="s">
        <v>23</v>
      </c>
      <c r="O160" s="48">
        <v>0</v>
      </c>
      <c r="P160" s="47">
        <v>0</v>
      </c>
      <c r="Q160" s="47"/>
      <c r="R160" s="47"/>
      <c r="S160" s="46" t="s">
        <v>1153</v>
      </c>
      <c r="T160" s="46" t="s">
        <v>23</v>
      </c>
      <c r="U160" s="46" t="s">
        <v>32</v>
      </c>
      <c r="V160" s="45">
        <v>0</v>
      </c>
    </row>
    <row r="161" spans="1:22" ht="12.95" hidden="1" customHeight="1" x14ac:dyDescent="0.2">
      <c r="A161" s="50">
        <v>30841</v>
      </c>
      <c r="B161" s="46">
        <v>124640</v>
      </c>
      <c r="C161" s="46" t="s">
        <v>166</v>
      </c>
      <c r="D161" s="46"/>
      <c r="E161" s="49">
        <v>41613.395833333328</v>
      </c>
      <c r="F161" s="49">
        <v>41613.709722222222</v>
      </c>
      <c r="G161" s="46">
        <v>452</v>
      </c>
      <c r="H161" s="46" t="s">
        <v>604</v>
      </c>
      <c r="I161" s="46" t="s">
        <v>603</v>
      </c>
      <c r="J161" s="46" t="s">
        <v>37</v>
      </c>
      <c r="K161" s="46" t="s">
        <v>354</v>
      </c>
      <c r="L161" s="46" t="s">
        <v>346</v>
      </c>
      <c r="M161" s="46" t="s">
        <v>25</v>
      </c>
      <c r="N161" s="46" t="s">
        <v>23</v>
      </c>
      <c r="O161" s="48">
        <v>0</v>
      </c>
      <c r="P161" s="47">
        <v>0</v>
      </c>
      <c r="Q161" s="47"/>
      <c r="R161" s="47"/>
      <c r="S161" s="46" t="s">
        <v>1153</v>
      </c>
      <c r="T161" s="46" t="s">
        <v>23</v>
      </c>
      <c r="U161" s="46" t="s">
        <v>32</v>
      </c>
      <c r="V161" s="45">
        <v>0</v>
      </c>
    </row>
    <row r="162" spans="1:22" ht="12.95" hidden="1" customHeight="1" x14ac:dyDescent="0.2">
      <c r="A162" s="50">
        <v>30841</v>
      </c>
      <c r="B162" s="46">
        <v>124640</v>
      </c>
      <c r="C162" s="46" t="s">
        <v>166</v>
      </c>
      <c r="D162" s="46"/>
      <c r="E162" s="49">
        <v>41613.395833333328</v>
      </c>
      <c r="F162" s="49">
        <v>41613.709722222222</v>
      </c>
      <c r="G162" s="46">
        <v>452</v>
      </c>
      <c r="H162" s="46" t="s">
        <v>643</v>
      </c>
      <c r="I162" s="46" t="s">
        <v>642</v>
      </c>
      <c r="J162" s="46" t="s">
        <v>37</v>
      </c>
      <c r="K162" s="46" t="s">
        <v>354</v>
      </c>
      <c r="L162" s="46" t="s">
        <v>346</v>
      </c>
      <c r="M162" s="46" t="s">
        <v>25</v>
      </c>
      <c r="N162" s="46" t="s">
        <v>23</v>
      </c>
      <c r="O162" s="48">
        <v>0</v>
      </c>
      <c r="P162" s="47">
        <v>0</v>
      </c>
      <c r="Q162" s="47"/>
      <c r="R162" s="47"/>
      <c r="S162" s="46" t="s">
        <v>1153</v>
      </c>
      <c r="T162" s="46" t="s">
        <v>23</v>
      </c>
      <c r="U162" s="46" t="s">
        <v>32</v>
      </c>
      <c r="V162" s="45">
        <v>0</v>
      </c>
    </row>
    <row r="163" spans="1:22" ht="12.95" hidden="1" customHeight="1" x14ac:dyDescent="0.2">
      <c r="A163" s="50">
        <v>30982</v>
      </c>
      <c r="B163" s="46">
        <v>124652</v>
      </c>
      <c r="C163" s="46" t="s">
        <v>166</v>
      </c>
      <c r="D163" s="46"/>
      <c r="E163" s="49">
        <v>41617.488888888889</v>
      </c>
      <c r="F163" s="49">
        <v>41618.665972222218</v>
      </c>
      <c r="G163" s="46">
        <v>1695</v>
      </c>
      <c r="H163" s="46" t="s">
        <v>68</v>
      </c>
      <c r="I163" s="46" t="s">
        <v>69</v>
      </c>
      <c r="J163" s="46" t="s">
        <v>26</v>
      </c>
      <c r="K163" s="46" t="s">
        <v>354</v>
      </c>
      <c r="L163" s="46" t="s">
        <v>346</v>
      </c>
      <c r="M163" s="46" t="s">
        <v>25</v>
      </c>
      <c r="N163" s="46" t="s">
        <v>22</v>
      </c>
      <c r="O163" s="48">
        <v>0</v>
      </c>
      <c r="P163" s="47">
        <v>0</v>
      </c>
      <c r="Q163" s="47"/>
      <c r="R163" s="47"/>
      <c r="S163" s="46" t="s">
        <v>542</v>
      </c>
      <c r="T163" s="46" t="s">
        <v>23</v>
      </c>
      <c r="U163" s="46" t="s">
        <v>32</v>
      </c>
      <c r="V163" s="45">
        <v>0</v>
      </c>
    </row>
    <row r="164" spans="1:22" ht="12.95" hidden="1" customHeight="1" x14ac:dyDescent="0.2">
      <c r="A164" s="50">
        <v>30983</v>
      </c>
      <c r="B164" s="46">
        <v>124651</v>
      </c>
      <c r="C164" s="46" t="s">
        <v>166</v>
      </c>
      <c r="D164" s="46"/>
      <c r="E164" s="49">
        <v>41617.5625</v>
      </c>
      <c r="F164" s="49">
        <v>41617.668749999997</v>
      </c>
      <c r="G164" s="46">
        <v>153</v>
      </c>
      <c r="H164" s="46" t="s">
        <v>572</v>
      </c>
      <c r="I164" s="46" t="s">
        <v>571</v>
      </c>
      <c r="J164" s="46" t="s">
        <v>37</v>
      </c>
      <c r="K164" s="46" t="s">
        <v>354</v>
      </c>
      <c r="L164" s="46" t="s">
        <v>350</v>
      </c>
      <c r="M164" s="46" t="s">
        <v>25</v>
      </c>
      <c r="N164" s="46" t="s">
        <v>23</v>
      </c>
      <c r="O164" s="48">
        <v>0</v>
      </c>
      <c r="P164" s="47">
        <v>0</v>
      </c>
      <c r="Q164" s="47"/>
      <c r="R164" s="47"/>
      <c r="S164" s="46" t="s">
        <v>1150</v>
      </c>
      <c r="T164" s="46" t="s">
        <v>23</v>
      </c>
      <c r="U164" s="46" t="s">
        <v>32</v>
      </c>
      <c r="V164" s="45">
        <v>0</v>
      </c>
    </row>
    <row r="165" spans="1:22" ht="12.95" customHeight="1" x14ac:dyDescent="0.2">
      <c r="A165" s="50">
        <v>30896</v>
      </c>
      <c r="B165" s="46">
        <v>1986</v>
      </c>
      <c r="C165" s="46" t="s">
        <v>166</v>
      </c>
      <c r="D165" s="46">
        <v>2014</v>
      </c>
      <c r="E165" s="49">
        <v>41619.029166666667</v>
      </c>
      <c r="F165" s="49">
        <v>41619.077777777777</v>
      </c>
      <c r="G165" s="46">
        <v>70</v>
      </c>
      <c r="H165" s="46" t="s">
        <v>73</v>
      </c>
      <c r="I165" s="46" t="s">
        <v>74</v>
      </c>
      <c r="J165" s="46" t="s">
        <v>33</v>
      </c>
      <c r="K165" s="46" t="s">
        <v>21</v>
      </c>
      <c r="L165" s="46" t="s">
        <v>167</v>
      </c>
      <c r="M165" s="46" t="s">
        <v>25</v>
      </c>
      <c r="N165" s="46" t="s">
        <v>22</v>
      </c>
      <c r="O165" s="48">
        <v>855</v>
      </c>
      <c r="P165" s="47">
        <v>0.45619999999999999</v>
      </c>
      <c r="Q165" s="5">
        <f>IF(P165&gt;$Q$2,1)</f>
        <v>1</v>
      </c>
      <c r="R165" s="5">
        <f>IF(P165&gt;$R$2,1)</f>
        <v>1</v>
      </c>
      <c r="S165" s="46" t="s">
        <v>168</v>
      </c>
      <c r="T165" s="46" t="s">
        <v>23</v>
      </c>
      <c r="U165" s="46" t="s">
        <v>24</v>
      </c>
      <c r="V165" s="45">
        <v>71</v>
      </c>
    </row>
    <row r="166" spans="1:22" ht="12.95" hidden="1" customHeight="1" x14ac:dyDescent="0.2">
      <c r="A166" s="50">
        <v>30977</v>
      </c>
      <c r="B166" s="46">
        <v>124657</v>
      </c>
      <c r="C166" s="46" t="s">
        <v>166</v>
      </c>
      <c r="D166" s="46"/>
      <c r="E166" s="49">
        <v>41619.181250000001</v>
      </c>
      <c r="F166" s="49">
        <v>41620.541666666664</v>
      </c>
      <c r="G166" s="46">
        <v>1959</v>
      </c>
      <c r="H166" s="46" t="s">
        <v>73</v>
      </c>
      <c r="I166" s="46" t="s">
        <v>74</v>
      </c>
      <c r="J166" s="46" t="s">
        <v>33</v>
      </c>
      <c r="K166" s="46" t="s">
        <v>354</v>
      </c>
      <c r="L166" s="46" t="s">
        <v>346</v>
      </c>
      <c r="M166" s="46" t="s">
        <v>25</v>
      </c>
      <c r="N166" s="46" t="s">
        <v>22</v>
      </c>
      <c r="O166" s="48">
        <v>0</v>
      </c>
      <c r="P166" s="47">
        <v>0</v>
      </c>
      <c r="Q166" s="47"/>
      <c r="R166" s="47"/>
      <c r="S166" s="46" t="s">
        <v>1149</v>
      </c>
      <c r="T166" s="46" t="s">
        <v>23</v>
      </c>
      <c r="U166" s="46" t="s">
        <v>24</v>
      </c>
      <c r="V166" s="45">
        <v>0</v>
      </c>
    </row>
    <row r="167" spans="1:22" ht="12.95" hidden="1" customHeight="1" x14ac:dyDescent="0.2">
      <c r="A167" s="50">
        <v>30978</v>
      </c>
      <c r="B167" s="46">
        <v>124656</v>
      </c>
      <c r="C167" s="46" t="s">
        <v>166</v>
      </c>
      <c r="D167" s="46"/>
      <c r="E167" s="49">
        <v>41619.453472222223</v>
      </c>
      <c r="F167" s="49">
        <v>41619.611111111109</v>
      </c>
      <c r="G167" s="46">
        <v>227</v>
      </c>
      <c r="H167" s="46" t="s">
        <v>604</v>
      </c>
      <c r="I167" s="46" t="s">
        <v>603</v>
      </c>
      <c r="J167" s="46" t="s">
        <v>37</v>
      </c>
      <c r="K167" s="46" t="s">
        <v>354</v>
      </c>
      <c r="L167" s="46" t="s">
        <v>346</v>
      </c>
      <c r="M167" s="46" t="s">
        <v>25</v>
      </c>
      <c r="N167" s="46" t="s">
        <v>22</v>
      </c>
      <c r="O167" s="48">
        <v>0</v>
      </c>
      <c r="P167" s="47">
        <v>0</v>
      </c>
      <c r="Q167" s="47"/>
      <c r="R167" s="47"/>
      <c r="S167" s="46" t="s">
        <v>1148</v>
      </c>
      <c r="T167" s="46" t="s">
        <v>23</v>
      </c>
      <c r="U167" s="46" t="s">
        <v>32</v>
      </c>
      <c r="V167" s="45">
        <v>0</v>
      </c>
    </row>
    <row r="168" spans="1:22" ht="12.95" hidden="1" customHeight="1" x14ac:dyDescent="0.2">
      <c r="A168" s="50">
        <v>30972</v>
      </c>
      <c r="B168" s="46">
        <v>124663</v>
      </c>
      <c r="C168" s="46" t="s">
        <v>166</v>
      </c>
      <c r="D168" s="46"/>
      <c r="E168" s="49">
        <v>41621.375</v>
      </c>
      <c r="F168" s="49">
        <v>41621.666666666664</v>
      </c>
      <c r="G168" s="46">
        <v>420</v>
      </c>
      <c r="H168" s="46" t="s">
        <v>1101</v>
      </c>
      <c r="I168" s="46" t="s">
        <v>1100</v>
      </c>
      <c r="J168" s="46" t="s">
        <v>415</v>
      </c>
      <c r="K168" s="46" t="s">
        <v>354</v>
      </c>
      <c r="L168" s="46" t="s">
        <v>346</v>
      </c>
      <c r="M168" s="46" t="s">
        <v>25</v>
      </c>
      <c r="N168" s="46" t="s">
        <v>23</v>
      </c>
      <c r="O168" s="48">
        <v>0</v>
      </c>
      <c r="P168" s="47">
        <v>0</v>
      </c>
      <c r="Q168" s="47"/>
      <c r="R168" s="47"/>
      <c r="S168" s="46" t="s">
        <v>1045</v>
      </c>
      <c r="T168" s="46" t="s">
        <v>23</v>
      </c>
      <c r="U168" s="46" t="s">
        <v>24</v>
      </c>
      <c r="V168" s="45">
        <v>0</v>
      </c>
    </row>
    <row r="169" spans="1:22" ht="12.95" hidden="1" customHeight="1" x14ac:dyDescent="0.2">
      <c r="A169" s="50">
        <v>30990</v>
      </c>
      <c r="B169" s="46">
        <v>124644</v>
      </c>
      <c r="C169" s="46" t="s">
        <v>169</v>
      </c>
      <c r="D169" s="46"/>
      <c r="E169" s="49">
        <v>41640</v>
      </c>
      <c r="F169" s="49">
        <v>41663.75</v>
      </c>
      <c r="G169" s="46">
        <v>34200</v>
      </c>
      <c r="H169" s="46" t="s">
        <v>1145</v>
      </c>
      <c r="I169" s="46" t="s">
        <v>1144</v>
      </c>
      <c r="J169" s="46" t="s">
        <v>376</v>
      </c>
      <c r="K169" s="46" t="s">
        <v>354</v>
      </c>
      <c r="L169" s="46" t="s">
        <v>356</v>
      </c>
      <c r="M169" s="46" t="s">
        <v>25</v>
      </c>
      <c r="N169" s="46" t="s">
        <v>23</v>
      </c>
      <c r="O169" s="48">
        <v>0</v>
      </c>
      <c r="P169" s="47">
        <v>0</v>
      </c>
      <c r="Q169" s="47"/>
      <c r="R169" s="47"/>
      <c r="S169" s="46" t="s">
        <v>1143</v>
      </c>
      <c r="T169" s="46" t="s">
        <v>22</v>
      </c>
      <c r="U169" s="46" t="s">
        <v>24</v>
      </c>
      <c r="V169" s="45">
        <v>0</v>
      </c>
    </row>
    <row r="170" spans="1:22" ht="12.95" hidden="1" customHeight="1" x14ac:dyDescent="0.2">
      <c r="A170" s="50">
        <v>30699</v>
      </c>
      <c r="B170" s="46">
        <v>124470</v>
      </c>
      <c r="C170" s="46" t="s">
        <v>169</v>
      </c>
      <c r="D170" s="46"/>
      <c r="E170" s="49">
        <v>41640</v>
      </c>
      <c r="F170" s="49">
        <v>41671</v>
      </c>
      <c r="G170" s="46">
        <v>44640</v>
      </c>
      <c r="H170" s="46" t="s">
        <v>201</v>
      </c>
      <c r="I170" s="46" t="s">
        <v>202</v>
      </c>
      <c r="J170" s="46" t="s">
        <v>26</v>
      </c>
      <c r="K170" s="46" t="s">
        <v>354</v>
      </c>
      <c r="L170" s="46" t="s">
        <v>346</v>
      </c>
      <c r="M170" s="46" t="s">
        <v>25</v>
      </c>
      <c r="N170" s="46" t="s">
        <v>23</v>
      </c>
      <c r="O170" s="48">
        <v>0</v>
      </c>
      <c r="P170" s="47">
        <v>0</v>
      </c>
      <c r="Q170" s="47"/>
      <c r="R170" s="47"/>
      <c r="S170" s="46" t="s">
        <v>422</v>
      </c>
      <c r="T170" s="46" t="s">
        <v>23</v>
      </c>
      <c r="U170" s="46" t="s">
        <v>32</v>
      </c>
      <c r="V170" s="45">
        <v>0</v>
      </c>
    </row>
    <row r="171" spans="1:22" ht="12.95" hidden="1" customHeight="1" x14ac:dyDescent="0.2">
      <c r="A171" s="50">
        <v>30942</v>
      </c>
      <c r="B171" s="46">
        <v>124704</v>
      </c>
      <c r="C171" s="46" t="s">
        <v>169</v>
      </c>
      <c r="D171" s="46"/>
      <c r="E171" s="49">
        <v>41645.409722222219</v>
      </c>
      <c r="F171" s="49">
        <v>41670.75</v>
      </c>
      <c r="G171" s="46">
        <v>36490</v>
      </c>
      <c r="H171" s="46" t="s">
        <v>1005</v>
      </c>
      <c r="I171" s="46" t="s">
        <v>1004</v>
      </c>
      <c r="J171" s="46" t="s">
        <v>20</v>
      </c>
      <c r="K171" s="46" t="s">
        <v>354</v>
      </c>
      <c r="L171" s="46" t="s">
        <v>356</v>
      </c>
      <c r="M171" s="46" t="s">
        <v>280</v>
      </c>
      <c r="N171" s="46" t="s">
        <v>22</v>
      </c>
      <c r="O171" s="48">
        <v>0</v>
      </c>
      <c r="P171" s="47">
        <v>0</v>
      </c>
      <c r="Q171" s="47"/>
      <c r="R171" s="47"/>
      <c r="S171" s="46" t="s">
        <v>1142</v>
      </c>
      <c r="T171" s="46" t="s">
        <v>23</v>
      </c>
      <c r="U171" s="46" t="s">
        <v>72</v>
      </c>
      <c r="V171" s="45">
        <v>0</v>
      </c>
    </row>
    <row r="172" spans="1:22" ht="12.95" hidden="1" customHeight="1" x14ac:dyDescent="0.2">
      <c r="A172" s="50">
        <v>30942</v>
      </c>
      <c r="B172" s="46">
        <v>124704</v>
      </c>
      <c r="C172" s="46" t="s">
        <v>169</v>
      </c>
      <c r="D172" s="46"/>
      <c r="E172" s="49">
        <v>41645.409722222219</v>
      </c>
      <c r="F172" s="49">
        <v>41670.75</v>
      </c>
      <c r="G172" s="46">
        <v>36490</v>
      </c>
      <c r="H172" s="46" t="s">
        <v>1078</v>
      </c>
      <c r="I172" s="46" t="s">
        <v>1077</v>
      </c>
      <c r="J172" s="46" t="s">
        <v>20</v>
      </c>
      <c r="K172" s="46" t="s">
        <v>354</v>
      </c>
      <c r="L172" s="46" t="s">
        <v>356</v>
      </c>
      <c r="M172" s="46" t="s">
        <v>280</v>
      </c>
      <c r="N172" s="46" t="s">
        <v>22</v>
      </c>
      <c r="O172" s="48">
        <v>0</v>
      </c>
      <c r="P172" s="47">
        <v>0</v>
      </c>
      <c r="Q172" s="47"/>
      <c r="R172" s="47"/>
      <c r="S172" s="46" t="s">
        <v>1142</v>
      </c>
      <c r="T172" s="46" t="s">
        <v>23</v>
      </c>
      <c r="U172" s="46" t="s">
        <v>72</v>
      </c>
      <c r="V172" s="45">
        <v>0</v>
      </c>
    </row>
    <row r="173" spans="1:22" ht="12.95" hidden="1" customHeight="1" x14ac:dyDescent="0.2">
      <c r="A173" s="50">
        <v>30940</v>
      </c>
      <c r="B173" s="46">
        <v>124707</v>
      </c>
      <c r="C173" s="46" t="s">
        <v>169</v>
      </c>
      <c r="D173" s="46"/>
      <c r="E173" s="49">
        <v>41648.25</v>
      </c>
      <c r="F173" s="49">
        <v>41648.51180555555</v>
      </c>
      <c r="G173" s="46">
        <v>377</v>
      </c>
      <c r="H173" s="46" t="s">
        <v>110</v>
      </c>
      <c r="I173" s="46" t="s">
        <v>111</v>
      </c>
      <c r="J173" s="46" t="s">
        <v>26</v>
      </c>
      <c r="K173" s="46" t="s">
        <v>354</v>
      </c>
      <c r="L173" s="46" t="s">
        <v>346</v>
      </c>
      <c r="M173" s="46" t="s">
        <v>25</v>
      </c>
      <c r="N173" s="46" t="s">
        <v>23</v>
      </c>
      <c r="O173" s="48">
        <v>0</v>
      </c>
      <c r="P173" s="47">
        <v>0</v>
      </c>
      <c r="Q173" s="47"/>
      <c r="R173" s="47"/>
      <c r="S173" s="46" t="s">
        <v>1141</v>
      </c>
      <c r="T173" s="46" t="s">
        <v>23</v>
      </c>
      <c r="U173" s="46" t="s">
        <v>32</v>
      </c>
      <c r="V173" s="45">
        <v>0</v>
      </c>
    </row>
    <row r="174" spans="1:22" ht="12.95" hidden="1" customHeight="1" x14ac:dyDescent="0.2">
      <c r="A174" s="50">
        <v>30940</v>
      </c>
      <c r="B174" s="46">
        <v>124707</v>
      </c>
      <c r="C174" s="46" t="s">
        <v>169</v>
      </c>
      <c r="D174" s="46"/>
      <c r="E174" s="49">
        <v>41648.25</v>
      </c>
      <c r="F174" s="49">
        <v>41648.51180555555</v>
      </c>
      <c r="G174" s="46">
        <v>377</v>
      </c>
      <c r="H174" s="46" t="s">
        <v>397</v>
      </c>
      <c r="I174" s="46" t="s">
        <v>396</v>
      </c>
      <c r="J174" s="46" t="s">
        <v>26</v>
      </c>
      <c r="K174" s="46" t="s">
        <v>354</v>
      </c>
      <c r="L174" s="46" t="s">
        <v>346</v>
      </c>
      <c r="M174" s="46" t="s">
        <v>25</v>
      </c>
      <c r="N174" s="46" t="s">
        <v>23</v>
      </c>
      <c r="O174" s="48">
        <v>0</v>
      </c>
      <c r="P174" s="47">
        <v>0</v>
      </c>
      <c r="Q174" s="47"/>
      <c r="R174" s="47"/>
      <c r="S174" s="46" t="s">
        <v>1141</v>
      </c>
      <c r="T174" s="46" t="s">
        <v>23</v>
      </c>
      <c r="U174" s="46" t="s">
        <v>28</v>
      </c>
      <c r="V174" s="45">
        <v>0</v>
      </c>
    </row>
    <row r="175" spans="1:22" ht="12.95" hidden="1" customHeight="1" x14ac:dyDescent="0.2">
      <c r="A175" s="50">
        <v>30940</v>
      </c>
      <c r="B175" s="46">
        <v>124707</v>
      </c>
      <c r="C175" s="46" t="s">
        <v>169</v>
      </c>
      <c r="D175" s="46"/>
      <c r="E175" s="49">
        <v>41648.25</v>
      </c>
      <c r="F175" s="49">
        <v>41648.51180555555</v>
      </c>
      <c r="G175" s="46">
        <v>377</v>
      </c>
      <c r="H175" s="46" t="s">
        <v>392</v>
      </c>
      <c r="I175" s="46" t="s">
        <v>391</v>
      </c>
      <c r="J175" s="46" t="s">
        <v>26</v>
      </c>
      <c r="K175" s="46" t="s">
        <v>354</v>
      </c>
      <c r="L175" s="46" t="s">
        <v>346</v>
      </c>
      <c r="M175" s="46" t="s">
        <v>25</v>
      </c>
      <c r="N175" s="46" t="s">
        <v>23</v>
      </c>
      <c r="O175" s="48">
        <v>0</v>
      </c>
      <c r="P175" s="47">
        <v>0</v>
      </c>
      <c r="Q175" s="47"/>
      <c r="R175" s="47"/>
      <c r="S175" s="46" t="s">
        <v>1141</v>
      </c>
      <c r="T175" s="46" t="s">
        <v>23</v>
      </c>
      <c r="U175" s="46" t="s">
        <v>28</v>
      </c>
      <c r="V175" s="45">
        <v>0</v>
      </c>
    </row>
    <row r="176" spans="1:22" ht="12.95" hidden="1" customHeight="1" x14ac:dyDescent="0.2">
      <c r="A176" s="50">
        <v>30940</v>
      </c>
      <c r="B176" s="46">
        <v>124707</v>
      </c>
      <c r="C176" s="46" t="s">
        <v>169</v>
      </c>
      <c r="D176" s="46"/>
      <c r="E176" s="49">
        <v>41648.25</v>
      </c>
      <c r="F176" s="49">
        <v>41648.51180555555</v>
      </c>
      <c r="G176" s="46">
        <v>377</v>
      </c>
      <c r="H176" s="46" t="s">
        <v>399</v>
      </c>
      <c r="I176" s="46" t="s">
        <v>398</v>
      </c>
      <c r="J176" s="46" t="s">
        <v>26</v>
      </c>
      <c r="K176" s="46" t="s">
        <v>354</v>
      </c>
      <c r="L176" s="46" t="s">
        <v>346</v>
      </c>
      <c r="M176" s="46" t="s">
        <v>25</v>
      </c>
      <c r="N176" s="46" t="s">
        <v>23</v>
      </c>
      <c r="O176" s="48">
        <v>0</v>
      </c>
      <c r="P176" s="47">
        <v>0</v>
      </c>
      <c r="Q176" s="47"/>
      <c r="R176" s="47"/>
      <c r="S176" s="46" t="s">
        <v>1141</v>
      </c>
      <c r="T176" s="46" t="s">
        <v>23</v>
      </c>
      <c r="U176" s="46" t="s">
        <v>32</v>
      </c>
      <c r="V176" s="45">
        <v>0</v>
      </c>
    </row>
    <row r="177" spans="1:22" ht="12.95" hidden="1" customHeight="1" x14ac:dyDescent="0.2">
      <c r="A177" s="50">
        <v>30940</v>
      </c>
      <c r="B177" s="46">
        <v>124707</v>
      </c>
      <c r="C177" s="46" t="s">
        <v>169</v>
      </c>
      <c r="D177" s="46"/>
      <c r="E177" s="49">
        <v>41648.25</v>
      </c>
      <c r="F177" s="49">
        <v>41648.51180555555</v>
      </c>
      <c r="G177" s="46">
        <v>377</v>
      </c>
      <c r="H177" s="46" t="s">
        <v>277</v>
      </c>
      <c r="I177" s="46" t="s">
        <v>278</v>
      </c>
      <c r="J177" s="46" t="s">
        <v>26</v>
      </c>
      <c r="K177" s="46" t="s">
        <v>354</v>
      </c>
      <c r="L177" s="46" t="s">
        <v>346</v>
      </c>
      <c r="M177" s="46" t="s">
        <v>25</v>
      </c>
      <c r="N177" s="46" t="s">
        <v>23</v>
      </c>
      <c r="O177" s="48">
        <v>0</v>
      </c>
      <c r="P177" s="47">
        <v>0</v>
      </c>
      <c r="Q177" s="47"/>
      <c r="R177" s="47"/>
      <c r="S177" s="46" t="s">
        <v>1141</v>
      </c>
      <c r="T177" s="46" t="s">
        <v>23</v>
      </c>
      <c r="U177" s="46" t="s">
        <v>24</v>
      </c>
      <c r="V177" s="45">
        <v>0</v>
      </c>
    </row>
    <row r="178" spans="1:22" ht="12.95" hidden="1" customHeight="1" x14ac:dyDescent="0.2">
      <c r="A178" s="50">
        <v>30940</v>
      </c>
      <c r="B178" s="46">
        <v>124707</v>
      </c>
      <c r="C178" s="46" t="s">
        <v>169</v>
      </c>
      <c r="D178" s="46"/>
      <c r="E178" s="49">
        <v>41648.25</v>
      </c>
      <c r="F178" s="49">
        <v>41648.51180555555</v>
      </c>
      <c r="G178" s="46">
        <v>377</v>
      </c>
      <c r="H178" s="46" t="s">
        <v>348</v>
      </c>
      <c r="I178" s="46" t="s">
        <v>347</v>
      </c>
      <c r="J178" s="46" t="s">
        <v>26</v>
      </c>
      <c r="K178" s="46" t="s">
        <v>354</v>
      </c>
      <c r="L178" s="46" t="s">
        <v>346</v>
      </c>
      <c r="M178" s="46" t="s">
        <v>25</v>
      </c>
      <c r="N178" s="46" t="s">
        <v>23</v>
      </c>
      <c r="O178" s="48">
        <v>0</v>
      </c>
      <c r="P178" s="47">
        <v>0</v>
      </c>
      <c r="Q178" s="47"/>
      <c r="R178" s="47"/>
      <c r="S178" s="46" t="s">
        <v>1141</v>
      </c>
      <c r="T178" s="46" t="s">
        <v>23</v>
      </c>
      <c r="U178" s="46" t="s">
        <v>32</v>
      </c>
      <c r="V178" s="45">
        <v>0</v>
      </c>
    </row>
    <row r="179" spans="1:22" ht="12.95" hidden="1" customHeight="1" x14ac:dyDescent="0.2">
      <c r="A179" s="50">
        <v>30940</v>
      </c>
      <c r="B179" s="46">
        <v>124707</v>
      </c>
      <c r="C179" s="46" t="s">
        <v>169</v>
      </c>
      <c r="D179" s="46"/>
      <c r="E179" s="49">
        <v>41648.25</v>
      </c>
      <c r="F179" s="49">
        <v>41648.51180555555</v>
      </c>
      <c r="G179" s="46">
        <v>377</v>
      </c>
      <c r="H179" s="46" t="s">
        <v>421</v>
      </c>
      <c r="I179" s="46" t="s">
        <v>420</v>
      </c>
      <c r="J179" s="46" t="s">
        <v>26</v>
      </c>
      <c r="K179" s="46" t="s">
        <v>354</v>
      </c>
      <c r="L179" s="46" t="s">
        <v>346</v>
      </c>
      <c r="M179" s="46" t="s">
        <v>25</v>
      </c>
      <c r="N179" s="46" t="s">
        <v>23</v>
      </c>
      <c r="O179" s="48">
        <v>0</v>
      </c>
      <c r="P179" s="47">
        <v>0</v>
      </c>
      <c r="Q179" s="47"/>
      <c r="R179" s="47"/>
      <c r="S179" s="46" t="s">
        <v>1141</v>
      </c>
      <c r="T179" s="46" t="s">
        <v>23</v>
      </c>
      <c r="U179" s="46" t="s">
        <v>28</v>
      </c>
      <c r="V179" s="45">
        <v>0</v>
      </c>
    </row>
    <row r="180" spans="1:22" ht="12.95" hidden="1" customHeight="1" x14ac:dyDescent="0.2">
      <c r="A180" s="50">
        <v>30940</v>
      </c>
      <c r="B180" s="46">
        <v>124707</v>
      </c>
      <c r="C180" s="46" t="s">
        <v>169</v>
      </c>
      <c r="D180" s="46"/>
      <c r="E180" s="49">
        <v>41648.25</v>
      </c>
      <c r="F180" s="49">
        <v>41648.51180555555</v>
      </c>
      <c r="G180" s="46">
        <v>377</v>
      </c>
      <c r="H180" s="46" t="s">
        <v>408</v>
      </c>
      <c r="I180" s="46" t="s">
        <v>407</v>
      </c>
      <c r="J180" s="46" t="s">
        <v>26</v>
      </c>
      <c r="K180" s="46" t="s">
        <v>354</v>
      </c>
      <c r="L180" s="46" t="s">
        <v>346</v>
      </c>
      <c r="M180" s="46" t="s">
        <v>25</v>
      </c>
      <c r="N180" s="46" t="s">
        <v>23</v>
      </c>
      <c r="O180" s="48">
        <v>0</v>
      </c>
      <c r="P180" s="47">
        <v>0</v>
      </c>
      <c r="Q180" s="47"/>
      <c r="R180" s="47"/>
      <c r="S180" s="46" t="s">
        <v>1141</v>
      </c>
      <c r="T180" s="46" t="s">
        <v>23</v>
      </c>
      <c r="U180" s="46" t="s">
        <v>28</v>
      </c>
      <c r="V180" s="45">
        <v>0</v>
      </c>
    </row>
    <row r="181" spans="1:22" ht="12.95" hidden="1" customHeight="1" x14ac:dyDescent="0.2">
      <c r="A181" s="50">
        <v>30940</v>
      </c>
      <c r="B181" s="46">
        <v>124707</v>
      </c>
      <c r="C181" s="46" t="s">
        <v>169</v>
      </c>
      <c r="D181" s="46"/>
      <c r="E181" s="49">
        <v>41648.25</v>
      </c>
      <c r="F181" s="49">
        <v>41648.51180555555</v>
      </c>
      <c r="G181" s="46">
        <v>377</v>
      </c>
      <c r="H181" s="46" t="s">
        <v>390</v>
      </c>
      <c r="I181" s="46" t="s">
        <v>389</v>
      </c>
      <c r="J181" s="46" t="s">
        <v>26</v>
      </c>
      <c r="K181" s="46" t="s">
        <v>354</v>
      </c>
      <c r="L181" s="46" t="s">
        <v>346</v>
      </c>
      <c r="M181" s="46" t="s">
        <v>25</v>
      </c>
      <c r="N181" s="46" t="s">
        <v>23</v>
      </c>
      <c r="O181" s="48">
        <v>0</v>
      </c>
      <c r="P181" s="47">
        <v>0</v>
      </c>
      <c r="Q181" s="47"/>
      <c r="R181" s="47"/>
      <c r="S181" s="46" t="s">
        <v>1141</v>
      </c>
      <c r="T181" s="46" t="s">
        <v>23</v>
      </c>
      <c r="U181" s="46" t="s">
        <v>32</v>
      </c>
      <c r="V181" s="45">
        <v>0</v>
      </c>
    </row>
    <row r="182" spans="1:22" ht="12.95" hidden="1" customHeight="1" x14ac:dyDescent="0.2">
      <c r="A182" s="50">
        <v>30940</v>
      </c>
      <c r="B182" s="46">
        <v>124707</v>
      </c>
      <c r="C182" s="46" t="s">
        <v>169</v>
      </c>
      <c r="D182" s="46"/>
      <c r="E182" s="49">
        <v>41648.25</v>
      </c>
      <c r="F182" s="49">
        <v>41648.51180555555</v>
      </c>
      <c r="G182" s="46">
        <v>377</v>
      </c>
      <c r="H182" s="46" t="s">
        <v>457</v>
      </c>
      <c r="I182" s="46" t="s">
        <v>456</v>
      </c>
      <c r="J182" s="46" t="s">
        <v>26</v>
      </c>
      <c r="K182" s="46" t="s">
        <v>354</v>
      </c>
      <c r="L182" s="46" t="s">
        <v>346</v>
      </c>
      <c r="M182" s="46" t="s">
        <v>25</v>
      </c>
      <c r="N182" s="46" t="s">
        <v>23</v>
      </c>
      <c r="O182" s="48">
        <v>0</v>
      </c>
      <c r="P182" s="47">
        <v>0</v>
      </c>
      <c r="Q182" s="47"/>
      <c r="R182" s="47"/>
      <c r="S182" s="46" t="s">
        <v>1141</v>
      </c>
      <c r="T182" s="46" t="s">
        <v>23</v>
      </c>
      <c r="U182" s="46" t="s">
        <v>32</v>
      </c>
      <c r="V182" s="45">
        <v>0</v>
      </c>
    </row>
    <row r="183" spans="1:22" ht="12.95" hidden="1" customHeight="1" x14ac:dyDescent="0.2">
      <c r="A183" s="50">
        <v>30940</v>
      </c>
      <c r="B183" s="46">
        <v>124707</v>
      </c>
      <c r="C183" s="46" t="s">
        <v>169</v>
      </c>
      <c r="D183" s="46"/>
      <c r="E183" s="49">
        <v>41648.25</v>
      </c>
      <c r="F183" s="49">
        <v>41648.51180555555</v>
      </c>
      <c r="G183" s="46">
        <v>377</v>
      </c>
      <c r="H183" s="46" t="s">
        <v>450</v>
      </c>
      <c r="I183" s="46" t="s">
        <v>449</v>
      </c>
      <c r="J183" s="46" t="s">
        <v>26</v>
      </c>
      <c r="K183" s="46" t="s">
        <v>354</v>
      </c>
      <c r="L183" s="46" t="s">
        <v>346</v>
      </c>
      <c r="M183" s="46" t="s">
        <v>25</v>
      </c>
      <c r="N183" s="46" t="s">
        <v>23</v>
      </c>
      <c r="O183" s="48">
        <v>0</v>
      </c>
      <c r="P183" s="47">
        <v>0</v>
      </c>
      <c r="Q183" s="47"/>
      <c r="R183" s="47"/>
      <c r="S183" s="46" t="s">
        <v>1141</v>
      </c>
      <c r="T183" s="46" t="s">
        <v>23</v>
      </c>
      <c r="U183" s="46" t="s">
        <v>32</v>
      </c>
      <c r="V183" s="45">
        <v>0</v>
      </c>
    </row>
    <row r="184" spans="1:22" ht="12.95" hidden="1" customHeight="1" x14ac:dyDescent="0.2">
      <c r="A184" s="50">
        <v>30940</v>
      </c>
      <c r="B184" s="46">
        <v>124707</v>
      </c>
      <c r="C184" s="46" t="s">
        <v>169</v>
      </c>
      <c r="D184" s="46"/>
      <c r="E184" s="49">
        <v>41648.25</v>
      </c>
      <c r="F184" s="49">
        <v>41648.51180555555</v>
      </c>
      <c r="G184" s="46">
        <v>377</v>
      </c>
      <c r="H184" s="46" t="s">
        <v>504</v>
      </c>
      <c r="I184" s="46" t="s">
        <v>503</v>
      </c>
      <c r="J184" s="46" t="s">
        <v>26</v>
      </c>
      <c r="K184" s="46" t="s">
        <v>354</v>
      </c>
      <c r="L184" s="46" t="s">
        <v>346</v>
      </c>
      <c r="M184" s="46" t="s">
        <v>25</v>
      </c>
      <c r="N184" s="46" t="s">
        <v>23</v>
      </c>
      <c r="O184" s="48">
        <v>0</v>
      </c>
      <c r="P184" s="47">
        <v>0</v>
      </c>
      <c r="Q184" s="47"/>
      <c r="R184" s="47"/>
      <c r="S184" s="46" t="s">
        <v>1141</v>
      </c>
      <c r="T184" s="46" t="s">
        <v>23</v>
      </c>
      <c r="U184" s="46" t="s">
        <v>32</v>
      </c>
      <c r="V184" s="45">
        <v>0</v>
      </c>
    </row>
    <row r="185" spans="1:22" ht="12.95" hidden="1" customHeight="1" x14ac:dyDescent="0.2">
      <c r="A185" s="50">
        <v>30921</v>
      </c>
      <c r="B185" s="46">
        <v>124738</v>
      </c>
      <c r="C185" s="46" t="s">
        <v>169</v>
      </c>
      <c r="D185" s="46"/>
      <c r="E185" s="49">
        <v>41653.333333333328</v>
      </c>
      <c r="F185" s="49">
        <v>41656.661805555552</v>
      </c>
      <c r="G185" s="46">
        <v>4793</v>
      </c>
      <c r="H185" s="46" t="s">
        <v>1140</v>
      </c>
      <c r="I185" s="46" t="s">
        <v>1139</v>
      </c>
      <c r="J185" s="46" t="s">
        <v>415</v>
      </c>
      <c r="K185" s="46" t="s">
        <v>354</v>
      </c>
      <c r="L185" s="46" t="s">
        <v>350</v>
      </c>
      <c r="M185" s="46" t="s">
        <v>25</v>
      </c>
      <c r="N185" s="46" t="s">
        <v>22</v>
      </c>
      <c r="O185" s="48">
        <v>0</v>
      </c>
      <c r="P185" s="47">
        <v>0</v>
      </c>
      <c r="Q185" s="47"/>
      <c r="R185" s="47"/>
      <c r="S185" s="46" t="s">
        <v>1136</v>
      </c>
      <c r="T185" s="46" t="s">
        <v>23</v>
      </c>
      <c r="U185" s="46" t="s">
        <v>24</v>
      </c>
      <c r="V185" s="45">
        <v>0</v>
      </c>
    </row>
    <row r="186" spans="1:22" ht="12.95" hidden="1" customHeight="1" x14ac:dyDescent="0.2">
      <c r="A186" s="50">
        <v>30921</v>
      </c>
      <c r="B186" s="46">
        <v>124738</v>
      </c>
      <c r="C186" s="46" t="s">
        <v>169</v>
      </c>
      <c r="D186" s="46"/>
      <c r="E186" s="49">
        <v>41653.333333333328</v>
      </c>
      <c r="F186" s="49">
        <v>41656.661805555552</v>
      </c>
      <c r="G186" s="46">
        <v>4793</v>
      </c>
      <c r="H186" s="46" t="s">
        <v>1138</v>
      </c>
      <c r="I186" s="46" t="s">
        <v>1137</v>
      </c>
      <c r="J186" s="46" t="s">
        <v>415</v>
      </c>
      <c r="K186" s="46" t="s">
        <v>354</v>
      </c>
      <c r="L186" s="46" t="s">
        <v>350</v>
      </c>
      <c r="M186" s="46" t="s">
        <v>25</v>
      </c>
      <c r="N186" s="46" t="s">
        <v>22</v>
      </c>
      <c r="O186" s="48">
        <v>0</v>
      </c>
      <c r="P186" s="47">
        <v>0</v>
      </c>
      <c r="Q186" s="47"/>
      <c r="R186" s="47"/>
      <c r="S186" s="46" t="s">
        <v>1136</v>
      </c>
      <c r="T186" s="46" t="s">
        <v>23</v>
      </c>
      <c r="U186" s="46" t="s">
        <v>24</v>
      </c>
      <c r="V186" s="45">
        <v>0</v>
      </c>
    </row>
    <row r="187" spans="1:22" ht="12.95" hidden="1" customHeight="1" x14ac:dyDescent="0.2">
      <c r="A187" s="50">
        <v>30918</v>
      </c>
      <c r="B187" s="46">
        <v>124741</v>
      </c>
      <c r="C187" s="46" t="s">
        <v>169</v>
      </c>
      <c r="D187" s="46"/>
      <c r="E187" s="49">
        <v>41653.364583333328</v>
      </c>
      <c r="F187" s="49">
        <v>41659.609027777777</v>
      </c>
      <c r="G187" s="46">
        <v>8992</v>
      </c>
      <c r="H187" s="46" t="s">
        <v>170</v>
      </c>
      <c r="I187" s="46" t="s">
        <v>171</v>
      </c>
      <c r="J187" s="46" t="s">
        <v>37</v>
      </c>
      <c r="K187" s="46" t="s">
        <v>354</v>
      </c>
      <c r="L187" s="46" t="s">
        <v>382</v>
      </c>
      <c r="M187" s="46" t="s">
        <v>25</v>
      </c>
      <c r="N187" s="46" t="s">
        <v>23</v>
      </c>
      <c r="O187" s="48">
        <v>0</v>
      </c>
      <c r="P187" s="47">
        <v>0</v>
      </c>
      <c r="Q187" s="47"/>
      <c r="R187" s="47"/>
      <c r="S187" s="46" t="s">
        <v>1135</v>
      </c>
      <c r="T187" s="46" t="s">
        <v>22</v>
      </c>
      <c r="U187" s="46" t="s">
        <v>32</v>
      </c>
      <c r="V187" s="45">
        <v>0</v>
      </c>
    </row>
    <row r="188" spans="1:22" ht="12.95" hidden="1" customHeight="1" x14ac:dyDescent="0.2">
      <c r="A188" s="50">
        <v>30924</v>
      </c>
      <c r="B188" s="46">
        <v>124733</v>
      </c>
      <c r="C188" s="46" t="s">
        <v>169</v>
      </c>
      <c r="D188" s="46"/>
      <c r="E188" s="49">
        <v>41653.387499999997</v>
      </c>
      <c r="F188" s="49">
        <v>41653.4375</v>
      </c>
      <c r="G188" s="46">
        <v>72</v>
      </c>
      <c r="H188" s="46" t="s">
        <v>1129</v>
      </c>
      <c r="I188" s="46" t="s">
        <v>1128</v>
      </c>
      <c r="J188" s="46" t="s">
        <v>20</v>
      </c>
      <c r="K188" s="46" t="s">
        <v>354</v>
      </c>
      <c r="L188" s="46" t="s">
        <v>350</v>
      </c>
      <c r="M188" s="46" t="s">
        <v>25</v>
      </c>
      <c r="N188" s="46" t="s">
        <v>23</v>
      </c>
      <c r="O188" s="48">
        <v>0</v>
      </c>
      <c r="P188" s="47">
        <v>0</v>
      </c>
      <c r="Q188" s="47"/>
      <c r="R188" s="47"/>
      <c r="S188" s="46" t="s">
        <v>1119</v>
      </c>
      <c r="T188" s="46" t="s">
        <v>23</v>
      </c>
      <c r="U188" s="46" t="s">
        <v>24</v>
      </c>
      <c r="V188" s="45">
        <v>0</v>
      </c>
    </row>
    <row r="189" spans="1:22" ht="12.95" hidden="1" customHeight="1" x14ac:dyDescent="0.2">
      <c r="A189" s="50">
        <v>30924</v>
      </c>
      <c r="B189" s="46">
        <v>124733</v>
      </c>
      <c r="C189" s="46" t="s">
        <v>169</v>
      </c>
      <c r="D189" s="46"/>
      <c r="E189" s="49">
        <v>41653.4375</v>
      </c>
      <c r="F189" s="49">
        <v>41653.481944444444</v>
      </c>
      <c r="G189" s="46">
        <v>64</v>
      </c>
      <c r="H189" s="46" t="s">
        <v>1127</v>
      </c>
      <c r="I189" s="46" t="s">
        <v>1126</v>
      </c>
      <c r="J189" s="46" t="s">
        <v>20</v>
      </c>
      <c r="K189" s="46" t="s">
        <v>354</v>
      </c>
      <c r="L189" s="46" t="s">
        <v>350</v>
      </c>
      <c r="M189" s="46" t="s">
        <v>25</v>
      </c>
      <c r="N189" s="46" t="s">
        <v>23</v>
      </c>
      <c r="O189" s="48">
        <v>0</v>
      </c>
      <c r="P189" s="47">
        <v>0</v>
      </c>
      <c r="Q189" s="47"/>
      <c r="R189" s="47"/>
      <c r="S189" s="46" t="s">
        <v>1119</v>
      </c>
      <c r="T189" s="46" t="s">
        <v>23</v>
      </c>
      <c r="U189" s="46" t="s">
        <v>24</v>
      </c>
      <c r="V189" s="45">
        <v>0</v>
      </c>
    </row>
    <row r="190" spans="1:22" ht="12.95" hidden="1" customHeight="1" x14ac:dyDescent="0.2">
      <c r="A190" s="50">
        <v>30924</v>
      </c>
      <c r="B190" s="46">
        <v>124733</v>
      </c>
      <c r="C190" s="46" t="s">
        <v>169</v>
      </c>
      <c r="D190" s="46"/>
      <c r="E190" s="49">
        <v>41653.481944444444</v>
      </c>
      <c r="F190" s="49">
        <v>41653.520833333328</v>
      </c>
      <c r="G190" s="46">
        <v>56</v>
      </c>
      <c r="H190" s="46" t="s">
        <v>1121</v>
      </c>
      <c r="I190" s="46" t="s">
        <v>1120</v>
      </c>
      <c r="J190" s="46" t="s">
        <v>20</v>
      </c>
      <c r="K190" s="46" t="s">
        <v>354</v>
      </c>
      <c r="L190" s="46" t="s">
        <v>350</v>
      </c>
      <c r="M190" s="46" t="s">
        <v>25</v>
      </c>
      <c r="N190" s="46" t="s">
        <v>23</v>
      </c>
      <c r="O190" s="48">
        <v>0</v>
      </c>
      <c r="P190" s="47">
        <v>0</v>
      </c>
      <c r="Q190" s="47"/>
      <c r="R190" s="47"/>
      <c r="S190" s="46" t="s">
        <v>1119</v>
      </c>
      <c r="T190" s="46" t="s">
        <v>23</v>
      </c>
      <c r="U190" s="46" t="s">
        <v>24</v>
      </c>
      <c r="V190" s="45">
        <v>0</v>
      </c>
    </row>
    <row r="191" spans="1:22" ht="12.95" hidden="1" customHeight="1" x14ac:dyDescent="0.2">
      <c r="A191" s="50">
        <v>30924</v>
      </c>
      <c r="B191" s="46">
        <v>124733</v>
      </c>
      <c r="C191" s="46" t="s">
        <v>169</v>
      </c>
      <c r="D191" s="46"/>
      <c r="E191" s="49">
        <v>41653.52847222222</v>
      </c>
      <c r="F191" s="49">
        <v>41653.565972222219</v>
      </c>
      <c r="G191" s="46">
        <v>54</v>
      </c>
      <c r="H191" s="46" t="s">
        <v>1125</v>
      </c>
      <c r="I191" s="46" t="s">
        <v>1124</v>
      </c>
      <c r="J191" s="46" t="s">
        <v>20</v>
      </c>
      <c r="K191" s="46" t="s">
        <v>354</v>
      </c>
      <c r="L191" s="46" t="s">
        <v>350</v>
      </c>
      <c r="M191" s="46" t="s">
        <v>25</v>
      </c>
      <c r="N191" s="46" t="s">
        <v>23</v>
      </c>
      <c r="O191" s="48">
        <v>0</v>
      </c>
      <c r="P191" s="47">
        <v>0</v>
      </c>
      <c r="Q191" s="47"/>
      <c r="R191" s="47"/>
      <c r="S191" s="46" t="s">
        <v>1119</v>
      </c>
      <c r="T191" s="46" t="s">
        <v>23</v>
      </c>
      <c r="U191" s="46" t="s">
        <v>24</v>
      </c>
      <c r="V191" s="45">
        <v>0</v>
      </c>
    </row>
    <row r="192" spans="1:22" ht="12.95" hidden="1" customHeight="1" x14ac:dyDescent="0.2">
      <c r="A192" s="50">
        <v>30924</v>
      </c>
      <c r="B192" s="46">
        <v>124733</v>
      </c>
      <c r="C192" s="46" t="s">
        <v>169</v>
      </c>
      <c r="D192" s="46"/>
      <c r="E192" s="49">
        <v>41653.566666666666</v>
      </c>
      <c r="F192" s="49">
        <v>41653.598611111112</v>
      </c>
      <c r="G192" s="46">
        <v>46</v>
      </c>
      <c r="H192" s="46" t="s">
        <v>1123</v>
      </c>
      <c r="I192" s="46" t="s">
        <v>1122</v>
      </c>
      <c r="J192" s="46" t="s">
        <v>20</v>
      </c>
      <c r="K192" s="46" t="s">
        <v>354</v>
      </c>
      <c r="L192" s="46" t="s">
        <v>350</v>
      </c>
      <c r="M192" s="46" t="s">
        <v>25</v>
      </c>
      <c r="N192" s="46" t="s">
        <v>23</v>
      </c>
      <c r="O192" s="48">
        <v>0</v>
      </c>
      <c r="P192" s="47">
        <v>0</v>
      </c>
      <c r="Q192" s="47"/>
      <c r="R192" s="47"/>
      <c r="S192" s="46" t="s">
        <v>1119</v>
      </c>
      <c r="T192" s="46" t="s">
        <v>23</v>
      </c>
      <c r="U192" s="46" t="s">
        <v>24</v>
      </c>
      <c r="V192" s="45">
        <v>0</v>
      </c>
    </row>
    <row r="193" spans="1:22" ht="12.95" hidden="1" customHeight="1" x14ac:dyDescent="0.2">
      <c r="A193" s="50">
        <v>30924</v>
      </c>
      <c r="B193" s="46">
        <v>124733</v>
      </c>
      <c r="C193" s="46" t="s">
        <v>169</v>
      </c>
      <c r="D193" s="46"/>
      <c r="E193" s="49">
        <v>41653.599305555552</v>
      </c>
      <c r="F193" s="49">
        <v>41653.649305555555</v>
      </c>
      <c r="G193" s="46">
        <v>72</v>
      </c>
      <c r="H193" s="46" t="s">
        <v>885</v>
      </c>
      <c r="I193" s="46" t="s">
        <v>884</v>
      </c>
      <c r="J193" s="46" t="s">
        <v>20</v>
      </c>
      <c r="K193" s="46" t="s">
        <v>354</v>
      </c>
      <c r="L193" s="46" t="s">
        <v>350</v>
      </c>
      <c r="M193" s="46" t="s">
        <v>25</v>
      </c>
      <c r="N193" s="46" t="s">
        <v>23</v>
      </c>
      <c r="O193" s="48">
        <v>0</v>
      </c>
      <c r="P193" s="47">
        <v>0</v>
      </c>
      <c r="Q193" s="47"/>
      <c r="R193" s="47"/>
      <c r="S193" s="46" t="s">
        <v>1119</v>
      </c>
      <c r="T193" s="46" t="s">
        <v>23</v>
      </c>
      <c r="U193" s="46" t="s">
        <v>24</v>
      </c>
      <c r="V193" s="45">
        <v>0</v>
      </c>
    </row>
    <row r="194" spans="1:22" ht="12.95" hidden="1" customHeight="1" x14ac:dyDescent="0.2">
      <c r="A194" s="50">
        <v>30924</v>
      </c>
      <c r="B194" s="46">
        <v>124733</v>
      </c>
      <c r="C194" s="46" t="s">
        <v>169</v>
      </c>
      <c r="D194" s="46"/>
      <c r="E194" s="49">
        <v>41654.359027777777</v>
      </c>
      <c r="F194" s="49">
        <v>41655.504166666666</v>
      </c>
      <c r="G194" s="46">
        <v>1649</v>
      </c>
      <c r="H194" s="46" t="s">
        <v>134</v>
      </c>
      <c r="I194" s="46" t="s">
        <v>135</v>
      </c>
      <c r="J194" s="46" t="s">
        <v>20</v>
      </c>
      <c r="K194" s="46" t="s">
        <v>354</v>
      </c>
      <c r="L194" s="46" t="s">
        <v>350</v>
      </c>
      <c r="M194" s="46" t="s">
        <v>25</v>
      </c>
      <c r="N194" s="46" t="s">
        <v>23</v>
      </c>
      <c r="O194" s="48">
        <v>0</v>
      </c>
      <c r="P194" s="47">
        <v>0</v>
      </c>
      <c r="Q194" s="47"/>
      <c r="R194" s="47"/>
      <c r="S194" s="46" t="s">
        <v>1119</v>
      </c>
      <c r="T194" s="46" t="s">
        <v>23</v>
      </c>
      <c r="U194" s="46" t="s">
        <v>24</v>
      </c>
      <c r="V194" s="45">
        <v>0</v>
      </c>
    </row>
    <row r="195" spans="1:22" ht="12.95" hidden="1" customHeight="1" x14ac:dyDescent="0.2">
      <c r="A195" s="50">
        <v>30924</v>
      </c>
      <c r="B195" s="46">
        <v>124733</v>
      </c>
      <c r="C195" s="46" t="s">
        <v>169</v>
      </c>
      <c r="D195" s="46"/>
      <c r="E195" s="49">
        <v>41654.392361111109</v>
      </c>
      <c r="F195" s="49">
        <v>41655.504166666666</v>
      </c>
      <c r="G195" s="46">
        <v>1601</v>
      </c>
      <c r="H195" s="46" t="s">
        <v>142</v>
      </c>
      <c r="I195" s="46" t="s">
        <v>143</v>
      </c>
      <c r="J195" s="46" t="s">
        <v>20</v>
      </c>
      <c r="K195" s="46" t="s">
        <v>354</v>
      </c>
      <c r="L195" s="46" t="s">
        <v>350</v>
      </c>
      <c r="M195" s="46" t="s">
        <v>25</v>
      </c>
      <c r="N195" s="46" t="s">
        <v>23</v>
      </c>
      <c r="O195" s="48">
        <v>0</v>
      </c>
      <c r="P195" s="47">
        <v>0</v>
      </c>
      <c r="Q195" s="47"/>
      <c r="R195" s="47"/>
      <c r="S195" s="46" t="s">
        <v>1119</v>
      </c>
      <c r="T195" s="46" t="s">
        <v>23</v>
      </c>
      <c r="U195" s="46" t="s">
        <v>24</v>
      </c>
      <c r="V195" s="45">
        <v>0</v>
      </c>
    </row>
    <row r="196" spans="1:22" ht="12.95" hidden="1" customHeight="1" x14ac:dyDescent="0.2">
      <c r="A196" s="50">
        <v>30924</v>
      </c>
      <c r="B196" s="46">
        <v>124733</v>
      </c>
      <c r="C196" s="46" t="s">
        <v>169</v>
      </c>
      <c r="D196" s="46"/>
      <c r="E196" s="49">
        <v>41654.429861111108</v>
      </c>
      <c r="F196" s="49">
        <v>41655.504166666666</v>
      </c>
      <c r="G196" s="46">
        <v>1547</v>
      </c>
      <c r="H196" s="46" t="s">
        <v>62</v>
      </c>
      <c r="I196" s="46" t="s">
        <v>63</v>
      </c>
      <c r="J196" s="46" t="s">
        <v>20</v>
      </c>
      <c r="K196" s="46" t="s">
        <v>354</v>
      </c>
      <c r="L196" s="46" t="s">
        <v>350</v>
      </c>
      <c r="M196" s="46" t="s">
        <v>25</v>
      </c>
      <c r="N196" s="46" t="s">
        <v>23</v>
      </c>
      <c r="O196" s="48">
        <v>0</v>
      </c>
      <c r="P196" s="47">
        <v>0</v>
      </c>
      <c r="Q196" s="47"/>
      <c r="R196" s="47"/>
      <c r="S196" s="46" t="s">
        <v>1119</v>
      </c>
      <c r="T196" s="46" t="s">
        <v>23</v>
      </c>
      <c r="U196" s="46" t="s">
        <v>24</v>
      </c>
      <c r="V196" s="45">
        <v>0</v>
      </c>
    </row>
    <row r="197" spans="1:22" ht="12.95" hidden="1" customHeight="1" x14ac:dyDescent="0.2">
      <c r="A197" s="50">
        <v>30996</v>
      </c>
      <c r="B197" s="46">
        <v>124748</v>
      </c>
      <c r="C197" s="46" t="s">
        <v>169</v>
      </c>
      <c r="D197" s="46"/>
      <c r="E197" s="49">
        <v>41654.59375</v>
      </c>
      <c r="F197" s="49">
        <v>41654.635416666664</v>
      </c>
      <c r="G197" s="46">
        <v>60</v>
      </c>
      <c r="H197" s="46" t="s">
        <v>1008</v>
      </c>
      <c r="I197" s="46" t="s">
        <v>1007</v>
      </c>
      <c r="J197" s="46" t="s">
        <v>26</v>
      </c>
      <c r="K197" s="46" t="s">
        <v>354</v>
      </c>
      <c r="L197" s="46" t="s">
        <v>382</v>
      </c>
      <c r="M197" s="46" t="s">
        <v>25</v>
      </c>
      <c r="N197" s="46" t="s">
        <v>23</v>
      </c>
      <c r="O197" s="48">
        <v>0</v>
      </c>
      <c r="P197" s="47">
        <v>0</v>
      </c>
      <c r="Q197" s="47"/>
      <c r="R197" s="47"/>
      <c r="S197" s="46" t="s">
        <v>1134</v>
      </c>
      <c r="T197" s="46" t="s">
        <v>22</v>
      </c>
      <c r="U197" s="46" t="s">
        <v>32</v>
      </c>
      <c r="V197" s="45">
        <v>0</v>
      </c>
    </row>
    <row r="198" spans="1:22" ht="12.95" hidden="1" customHeight="1" x14ac:dyDescent="0.2">
      <c r="A198" s="50">
        <v>30924</v>
      </c>
      <c r="B198" s="46">
        <v>124733</v>
      </c>
      <c r="C198" s="46" t="s">
        <v>169</v>
      </c>
      <c r="D198" s="46"/>
      <c r="E198" s="49">
        <v>41655.458333333328</v>
      </c>
      <c r="F198" s="49">
        <v>41655.5</v>
      </c>
      <c r="G198" s="46">
        <v>60</v>
      </c>
      <c r="H198" s="46" t="s">
        <v>1125</v>
      </c>
      <c r="I198" s="46" t="s">
        <v>1124</v>
      </c>
      <c r="J198" s="46" t="s">
        <v>20</v>
      </c>
      <c r="K198" s="46" t="s">
        <v>354</v>
      </c>
      <c r="L198" s="46" t="s">
        <v>350</v>
      </c>
      <c r="M198" s="46" t="s">
        <v>25</v>
      </c>
      <c r="N198" s="46" t="s">
        <v>23</v>
      </c>
      <c r="O198" s="48">
        <v>0</v>
      </c>
      <c r="P198" s="47">
        <v>0</v>
      </c>
      <c r="Q198" s="47"/>
      <c r="R198" s="47"/>
      <c r="S198" s="46" t="s">
        <v>1119</v>
      </c>
      <c r="T198" s="46" t="s">
        <v>23</v>
      </c>
      <c r="U198" s="46" t="s">
        <v>24</v>
      </c>
      <c r="V198" s="45">
        <v>0</v>
      </c>
    </row>
    <row r="199" spans="1:22" ht="12.95" hidden="1" customHeight="1" x14ac:dyDescent="0.2">
      <c r="A199" s="50">
        <v>30924</v>
      </c>
      <c r="B199" s="46">
        <v>124733</v>
      </c>
      <c r="C199" s="46" t="s">
        <v>169</v>
      </c>
      <c r="D199" s="46"/>
      <c r="E199" s="49">
        <v>41655.458333333328</v>
      </c>
      <c r="F199" s="49">
        <v>41655.5</v>
      </c>
      <c r="G199" s="46">
        <v>60</v>
      </c>
      <c r="H199" s="46" t="s">
        <v>1125</v>
      </c>
      <c r="I199" s="46" t="s">
        <v>1124</v>
      </c>
      <c r="J199" s="46" t="s">
        <v>20</v>
      </c>
      <c r="K199" s="46" t="s">
        <v>354</v>
      </c>
      <c r="L199" s="46" t="s">
        <v>350</v>
      </c>
      <c r="M199" s="46" t="s">
        <v>25</v>
      </c>
      <c r="N199" s="46" t="s">
        <v>23</v>
      </c>
      <c r="O199" s="48">
        <v>0</v>
      </c>
      <c r="P199" s="47">
        <v>0</v>
      </c>
      <c r="Q199" s="47"/>
      <c r="R199" s="47"/>
      <c r="S199" s="46" t="s">
        <v>1119</v>
      </c>
      <c r="T199" s="46" t="s">
        <v>23</v>
      </c>
      <c r="U199" s="46" t="s">
        <v>24</v>
      </c>
      <c r="V199" s="45">
        <v>0</v>
      </c>
    </row>
    <row r="200" spans="1:22" ht="12.95" hidden="1" customHeight="1" x14ac:dyDescent="0.2">
      <c r="A200" s="50">
        <v>30924</v>
      </c>
      <c r="B200" s="46">
        <v>124733</v>
      </c>
      <c r="C200" s="46" t="s">
        <v>169</v>
      </c>
      <c r="D200" s="46"/>
      <c r="E200" s="49">
        <v>41655.458333333328</v>
      </c>
      <c r="F200" s="49">
        <v>41655.5</v>
      </c>
      <c r="G200" s="46">
        <v>60</v>
      </c>
      <c r="H200" s="46" t="s">
        <v>134</v>
      </c>
      <c r="I200" s="46" t="s">
        <v>135</v>
      </c>
      <c r="J200" s="46" t="s">
        <v>20</v>
      </c>
      <c r="K200" s="46" t="s">
        <v>354</v>
      </c>
      <c r="L200" s="46" t="s">
        <v>350</v>
      </c>
      <c r="M200" s="46" t="s">
        <v>25</v>
      </c>
      <c r="N200" s="46" t="s">
        <v>23</v>
      </c>
      <c r="O200" s="48">
        <v>0</v>
      </c>
      <c r="P200" s="47">
        <v>0</v>
      </c>
      <c r="Q200" s="47"/>
      <c r="R200" s="47"/>
      <c r="S200" s="46" t="s">
        <v>1119</v>
      </c>
      <c r="T200" s="46" t="s">
        <v>23</v>
      </c>
      <c r="U200" s="46" t="s">
        <v>24</v>
      </c>
      <c r="V200" s="45">
        <v>0</v>
      </c>
    </row>
    <row r="201" spans="1:22" ht="12.95" hidden="1" customHeight="1" x14ac:dyDescent="0.2">
      <c r="A201" s="50">
        <v>30924</v>
      </c>
      <c r="B201" s="46">
        <v>124733</v>
      </c>
      <c r="C201" s="46" t="s">
        <v>169</v>
      </c>
      <c r="D201" s="46"/>
      <c r="E201" s="49">
        <v>41655.458333333328</v>
      </c>
      <c r="F201" s="49">
        <v>41655.5</v>
      </c>
      <c r="G201" s="46">
        <v>60</v>
      </c>
      <c r="H201" s="46" t="s">
        <v>134</v>
      </c>
      <c r="I201" s="46" t="s">
        <v>135</v>
      </c>
      <c r="J201" s="46" t="s">
        <v>20</v>
      </c>
      <c r="K201" s="46" t="s">
        <v>354</v>
      </c>
      <c r="L201" s="46" t="s">
        <v>350</v>
      </c>
      <c r="M201" s="46" t="s">
        <v>25</v>
      </c>
      <c r="N201" s="46" t="s">
        <v>23</v>
      </c>
      <c r="O201" s="48">
        <v>0</v>
      </c>
      <c r="P201" s="47">
        <v>0</v>
      </c>
      <c r="Q201" s="47"/>
      <c r="R201" s="47"/>
      <c r="S201" s="46" t="s">
        <v>1119</v>
      </c>
      <c r="T201" s="46" t="s">
        <v>23</v>
      </c>
      <c r="U201" s="46" t="s">
        <v>24</v>
      </c>
      <c r="V201" s="45">
        <v>0</v>
      </c>
    </row>
    <row r="202" spans="1:22" ht="12.95" hidden="1" customHeight="1" x14ac:dyDescent="0.2">
      <c r="A202" s="50">
        <v>30924</v>
      </c>
      <c r="B202" s="46">
        <v>124733</v>
      </c>
      <c r="C202" s="46" t="s">
        <v>169</v>
      </c>
      <c r="D202" s="46"/>
      <c r="E202" s="49">
        <v>41655.458333333328</v>
      </c>
      <c r="F202" s="49">
        <v>41655.504166666666</v>
      </c>
      <c r="G202" s="46">
        <v>66</v>
      </c>
      <c r="H202" s="46" t="s">
        <v>142</v>
      </c>
      <c r="I202" s="46" t="s">
        <v>143</v>
      </c>
      <c r="J202" s="46" t="s">
        <v>20</v>
      </c>
      <c r="K202" s="46" t="s">
        <v>354</v>
      </c>
      <c r="L202" s="46" t="s">
        <v>350</v>
      </c>
      <c r="M202" s="46" t="s">
        <v>25</v>
      </c>
      <c r="N202" s="46" t="s">
        <v>23</v>
      </c>
      <c r="O202" s="48">
        <v>0</v>
      </c>
      <c r="P202" s="47">
        <v>0</v>
      </c>
      <c r="Q202" s="47"/>
      <c r="R202" s="47"/>
      <c r="S202" s="46" t="s">
        <v>1119</v>
      </c>
      <c r="T202" s="46" t="s">
        <v>23</v>
      </c>
      <c r="U202" s="46" t="s">
        <v>24</v>
      </c>
      <c r="V202" s="45">
        <v>0</v>
      </c>
    </row>
    <row r="203" spans="1:22" ht="12.95" hidden="1" customHeight="1" x14ac:dyDescent="0.2">
      <c r="A203" s="50">
        <v>30924</v>
      </c>
      <c r="B203" s="46">
        <v>124733</v>
      </c>
      <c r="C203" s="46" t="s">
        <v>169</v>
      </c>
      <c r="D203" s="46"/>
      <c r="E203" s="49">
        <v>41655.458333333328</v>
      </c>
      <c r="F203" s="49">
        <v>41655.504166666666</v>
      </c>
      <c r="G203" s="46">
        <v>66</v>
      </c>
      <c r="H203" s="46" t="s">
        <v>1123</v>
      </c>
      <c r="I203" s="46" t="s">
        <v>1122</v>
      </c>
      <c r="J203" s="46" t="s">
        <v>20</v>
      </c>
      <c r="K203" s="46" t="s">
        <v>354</v>
      </c>
      <c r="L203" s="46" t="s">
        <v>350</v>
      </c>
      <c r="M203" s="46" t="s">
        <v>25</v>
      </c>
      <c r="N203" s="46" t="s">
        <v>23</v>
      </c>
      <c r="O203" s="48">
        <v>0</v>
      </c>
      <c r="P203" s="47">
        <v>0</v>
      </c>
      <c r="Q203" s="47"/>
      <c r="R203" s="47"/>
      <c r="S203" s="46" t="s">
        <v>1119</v>
      </c>
      <c r="T203" s="46" t="s">
        <v>23</v>
      </c>
      <c r="U203" s="46" t="s">
        <v>24</v>
      </c>
      <c r="V203" s="45">
        <v>0</v>
      </c>
    </row>
    <row r="204" spans="1:22" ht="12.95" hidden="1" customHeight="1" x14ac:dyDescent="0.2">
      <c r="A204" s="50">
        <v>30924</v>
      </c>
      <c r="B204" s="46">
        <v>124733</v>
      </c>
      <c r="C204" s="46" t="s">
        <v>169</v>
      </c>
      <c r="D204" s="46"/>
      <c r="E204" s="49">
        <v>41655.458333333328</v>
      </c>
      <c r="F204" s="49">
        <v>41655.504166666666</v>
      </c>
      <c r="G204" s="46">
        <v>66</v>
      </c>
      <c r="H204" s="46" t="s">
        <v>1127</v>
      </c>
      <c r="I204" s="46" t="s">
        <v>1126</v>
      </c>
      <c r="J204" s="46" t="s">
        <v>20</v>
      </c>
      <c r="K204" s="46" t="s">
        <v>354</v>
      </c>
      <c r="L204" s="46" t="s">
        <v>350</v>
      </c>
      <c r="M204" s="46" t="s">
        <v>25</v>
      </c>
      <c r="N204" s="46" t="s">
        <v>23</v>
      </c>
      <c r="O204" s="48">
        <v>0</v>
      </c>
      <c r="P204" s="47">
        <v>0</v>
      </c>
      <c r="Q204" s="47"/>
      <c r="R204" s="47"/>
      <c r="S204" s="46" t="s">
        <v>1119</v>
      </c>
      <c r="T204" s="46" t="s">
        <v>23</v>
      </c>
      <c r="U204" s="46" t="s">
        <v>24</v>
      </c>
      <c r="V204" s="45">
        <v>0</v>
      </c>
    </row>
    <row r="205" spans="1:22" ht="12.95" hidden="1" customHeight="1" x14ac:dyDescent="0.2">
      <c r="A205" s="50">
        <v>30924</v>
      </c>
      <c r="B205" s="46">
        <v>124733</v>
      </c>
      <c r="C205" s="46" t="s">
        <v>169</v>
      </c>
      <c r="D205" s="46"/>
      <c r="E205" s="49">
        <v>41655.458333333328</v>
      </c>
      <c r="F205" s="49">
        <v>41655.504166666666</v>
      </c>
      <c r="G205" s="46">
        <v>66</v>
      </c>
      <c r="H205" s="46" t="s">
        <v>1121</v>
      </c>
      <c r="I205" s="46" t="s">
        <v>1120</v>
      </c>
      <c r="J205" s="46" t="s">
        <v>20</v>
      </c>
      <c r="K205" s="46" t="s">
        <v>354</v>
      </c>
      <c r="L205" s="46" t="s">
        <v>350</v>
      </c>
      <c r="M205" s="46" t="s">
        <v>25</v>
      </c>
      <c r="N205" s="46" t="s">
        <v>23</v>
      </c>
      <c r="O205" s="48">
        <v>0</v>
      </c>
      <c r="P205" s="47">
        <v>0</v>
      </c>
      <c r="Q205" s="47"/>
      <c r="R205" s="47"/>
      <c r="S205" s="46" t="s">
        <v>1119</v>
      </c>
      <c r="T205" s="46" t="s">
        <v>23</v>
      </c>
      <c r="U205" s="46" t="s">
        <v>24</v>
      </c>
      <c r="V205" s="45">
        <v>0</v>
      </c>
    </row>
    <row r="206" spans="1:22" ht="12.95" hidden="1" customHeight="1" x14ac:dyDescent="0.2">
      <c r="A206" s="50">
        <v>30924</v>
      </c>
      <c r="B206" s="46">
        <v>124733</v>
      </c>
      <c r="C206" s="46" t="s">
        <v>169</v>
      </c>
      <c r="D206" s="46"/>
      <c r="E206" s="49">
        <v>41655.458333333328</v>
      </c>
      <c r="F206" s="49">
        <v>41655.504166666666</v>
      </c>
      <c r="G206" s="46">
        <v>66</v>
      </c>
      <c r="H206" s="46" t="s">
        <v>885</v>
      </c>
      <c r="I206" s="46" t="s">
        <v>884</v>
      </c>
      <c r="J206" s="46" t="s">
        <v>20</v>
      </c>
      <c r="K206" s="46" t="s">
        <v>354</v>
      </c>
      <c r="L206" s="46" t="s">
        <v>350</v>
      </c>
      <c r="M206" s="46" t="s">
        <v>25</v>
      </c>
      <c r="N206" s="46" t="s">
        <v>23</v>
      </c>
      <c r="O206" s="48">
        <v>0</v>
      </c>
      <c r="P206" s="47">
        <v>0</v>
      </c>
      <c r="Q206" s="47"/>
      <c r="R206" s="47"/>
      <c r="S206" s="46" t="s">
        <v>1119</v>
      </c>
      <c r="T206" s="46" t="s">
        <v>23</v>
      </c>
      <c r="U206" s="46" t="s">
        <v>24</v>
      </c>
      <c r="V206" s="45">
        <v>0</v>
      </c>
    </row>
    <row r="207" spans="1:22" ht="12.95" hidden="1" customHeight="1" x14ac:dyDescent="0.2">
      <c r="A207" s="50">
        <v>30924</v>
      </c>
      <c r="B207" s="46">
        <v>124733</v>
      </c>
      <c r="C207" s="46" t="s">
        <v>169</v>
      </c>
      <c r="D207" s="46"/>
      <c r="E207" s="49">
        <v>41655.458333333328</v>
      </c>
      <c r="F207" s="49">
        <v>41655.5</v>
      </c>
      <c r="G207" s="46">
        <v>60</v>
      </c>
      <c r="H207" s="46" t="s">
        <v>885</v>
      </c>
      <c r="I207" s="46" t="s">
        <v>884</v>
      </c>
      <c r="J207" s="46" t="s">
        <v>20</v>
      </c>
      <c r="K207" s="46" t="s">
        <v>354</v>
      </c>
      <c r="L207" s="46" t="s">
        <v>350</v>
      </c>
      <c r="M207" s="46" t="s">
        <v>25</v>
      </c>
      <c r="N207" s="46" t="s">
        <v>23</v>
      </c>
      <c r="O207" s="48">
        <v>0</v>
      </c>
      <c r="P207" s="47">
        <v>0</v>
      </c>
      <c r="Q207" s="47"/>
      <c r="R207" s="47"/>
      <c r="S207" s="46" t="s">
        <v>1119</v>
      </c>
      <c r="T207" s="46" t="s">
        <v>23</v>
      </c>
      <c r="U207" s="46" t="s">
        <v>24</v>
      </c>
      <c r="V207" s="45">
        <v>0</v>
      </c>
    </row>
    <row r="208" spans="1:22" ht="12.95" hidden="1" customHeight="1" x14ac:dyDescent="0.2">
      <c r="A208" s="50">
        <v>30924</v>
      </c>
      <c r="B208" s="46">
        <v>124733</v>
      </c>
      <c r="C208" s="46" t="s">
        <v>169</v>
      </c>
      <c r="D208" s="46"/>
      <c r="E208" s="49">
        <v>41655.458333333328</v>
      </c>
      <c r="F208" s="49">
        <v>41655.504166666666</v>
      </c>
      <c r="G208" s="46">
        <v>66</v>
      </c>
      <c r="H208" s="46" t="s">
        <v>62</v>
      </c>
      <c r="I208" s="46" t="s">
        <v>63</v>
      </c>
      <c r="J208" s="46" t="s">
        <v>20</v>
      </c>
      <c r="K208" s="46" t="s">
        <v>354</v>
      </c>
      <c r="L208" s="46" t="s">
        <v>350</v>
      </c>
      <c r="M208" s="46" t="s">
        <v>25</v>
      </c>
      <c r="N208" s="46" t="s">
        <v>23</v>
      </c>
      <c r="O208" s="48">
        <v>0</v>
      </c>
      <c r="P208" s="47">
        <v>0</v>
      </c>
      <c r="Q208" s="47"/>
      <c r="R208" s="47"/>
      <c r="S208" s="46" t="s">
        <v>1119</v>
      </c>
      <c r="T208" s="46" t="s">
        <v>23</v>
      </c>
      <c r="U208" s="46" t="s">
        <v>24</v>
      </c>
      <c r="V208" s="45">
        <v>0</v>
      </c>
    </row>
    <row r="209" spans="1:22" ht="12.95" hidden="1" customHeight="1" x14ac:dyDescent="0.2">
      <c r="A209" s="50">
        <v>30924</v>
      </c>
      <c r="B209" s="46">
        <v>124733</v>
      </c>
      <c r="C209" s="46" t="s">
        <v>169</v>
      </c>
      <c r="D209" s="46"/>
      <c r="E209" s="49">
        <v>41655.458333333328</v>
      </c>
      <c r="F209" s="49">
        <v>41655.5</v>
      </c>
      <c r="G209" s="46">
        <v>60</v>
      </c>
      <c r="H209" s="46" t="s">
        <v>62</v>
      </c>
      <c r="I209" s="46" t="s">
        <v>63</v>
      </c>
      <c r="J209" s="46" t="s">
        <v>20</v>
      </c>
      <c r="K209" s="46" t="s">
        <v>354</v>
      </c>
      <c r="L209" s="46" t="s">
        <v>350</v>
      </c>
      <c r="M209" s="46" t="s">
        <v>25</v>
      </c>
      <c r="N209" s="46" t="s">
        <v>23</v>
      </c>
      <c r="O209" s="48">
        <v>0</v>
      </c>
      <c r="P209" s="47">
        <v>0</v>
      </c>
      <c r="Q209" s="47"/>
      <c r="R209" s="47"/>
      <c r="S209" s="46" t="s">
        <v>1119</v>
      </c>
      <c r="T209" s="46" t="s">
        <v>23</v>
      </c>
      <c r="U209" s="46" t="s">
        <v>24</v>
      </c>
      <c r="V209" s="45">
        <v>0</v>
      </c>
    </row>
    <row r="210" spans="1:22" ht="12.95" hidden="1" customHeight="1" x14ac:dyDescent="0.2">
      <c r="A210" s="50">
        <v>30924</v>
      </c>
      <c r="B210" s="46">
        <v>124733</v>
      </c>
      <c r="C210" s="46" t="s">
        <v>169</v>
      </c>
      <c r="D210" s="46"/>
      <c r="E210" s="49">
        <v>41655.458333333328</v>
      </c>
      <c r="F210" s="49">
        <v>41655.504166666666</v>
      </c>
      <c r="G210" s="46">
        <v>66</v>
      </c>
      <c r="H210" s="46" t="s">
        <v>1133</v>
      </c>
      <c r="I210" s="46" t="s">
        <v>1132</v>
      </c>
      <c r="J210" s="46" t="s">
        <v>20</v>
      </c>
      <c r="K210" s="46" t="s">
        <v>354</v>
      </c>
      <c r="L210" s="46" t="s">
        <v>350</v>
      </c>
      <c r="M210" s="46" t="s">
        <v>25</v>
      </c>
      <c r="N210" s="46" t="s">
        <v>23</v>
      </c>
      <c r="O210" s="48">
        <v>0</v>
      </c>
      <c r="P210" s="47">
        <v>0</v>
      </c>
      <c r="Q210" s="47"/>
      <c r="R210" s="47"/>
      <c r="S210" s="46" t="s">
        <v>1119</v>
      </c>
      <c r="T210" s="46" t="s">
        <v>23</v>
      </c>
      <c r="U210" s="46" t="s">
        <v>24</v>
      </c>
      <c r="V210" s="45">
        <v>0</v>
      </c>
    </row>
    <row r="211" spans="1:22" ht="12.95" hidden="1" customHeight="1" x14ac:dyDescent="0.2">
      <c r="A211" s="50">
        <v>30924</v>
      </c>
      <c r="B211" s="46">
        <v>124733</v>
      </c>
      <c r="C211" s="46" t="s">
        <v>169</v>
      </c>
      <c r="D211" s="46"/>
      <c r="E211" s="49">
        <v>41655.458333333328</v>
      </c>
      <c r="F211" s="49">
        <v>41655.5</v>
      </c>
      <c r="G211" s="46">
        <v>60</v>
      </c>
      <c r="H211" s="46" t="s">
        <v>1133</v>
      </c>
      <c r="I211" s="46" t="s">
        <v>1132</v>
      </c>
      <c r="J211" s="46" t="s">
        <v>20</v>
      </c>
      <c r="K211" s="46" t="s">
        <v>354</v>
      </c>
      <c r="L211" s="46" t="s">
        <v>350</v>
      </c>
      <c r="M211" s="46" t="s">
        <v>25</v>
      </c>
      <c r="N211" s="46" t="s">
        <v>23</v>
      </c>
      <c r="O211" s="48">
        <v>0</v>
      </c>
      <c r="P211" s="47">
        <v>0</v>
      </c>
      <c r="Q211" s="47"/>
      <c r="R211" s="47"/>
      <c r="S211" s="46" t="s">
        <v>1119</v>
      </c>
      <c r="T211" s="46" t="s">
        <v>23</v>
      </c>
      <c r="U211" s="46" t="s">
        <v>24</v>
      </c>
      <c r="V211" s="45">
        <v>0</v>
      </c>
    </row>
    <row r="212" spans="1:22" ht="12.95" hidden="1" customHeight="1" x14ac:dyDescent="0.2">
      <c r="A212" s="50">
        <v>30924</v>
      </c>
      <c r="B212" s="46">
        <v>124733</v>
      </c>
      <c r="C212" s="46" t="s">
        <v>169</v>
      </c>
      <c r="D212" s="46"/>
      <c r="E212" s="49">
        <v>41655.458333333328</v>
      </c>
      <c r="F212" s="49">
        <v>41655.504166666666</v>
      </c>
      <c r="G212" s="46">
        <v>66</v>
      </c>
      <c r="H212" s="46" t="s">
        <v>1131</v>
      </c>
      <c r="I212" s="46" t="s">
        <v>1130</v>
      </c>
      <c r="J212" s="46" t="s">
        <v>20</v>
      </c>
      <c r="K212" s="46" t="s">
        <v>354</v>
      </c>
      <c r="L212" s="46" t="s">
        <v>350</v>
      </c>
      <c r="M212" s="46" t="s">
        <v>25</v>
      </c>
      <c r="N212" s="46" t="s">
        <v>23</v>
      </c>
      <c r="O212" s="48">
        <v>0</v>
      </c>
      <c r="P212" s="47">
        <v>0</v>
      </c>
      <c r="Q212" s="47"/>
      <c r="R212" s="47"/>
      <c r="S212" s="46" t="s">
        <v>1119</v>
      </c>
      <c r="T212" s="46" t="s">
        <v>23</v>
      </c>
      <c r="U212" s="46" t="s">
        <v>24</v>
      </c>
      <c r="V212" s="45">
        <v>0</v>
      </c>
    </row>
    <row r="213" spans="1:22" ht="12.95" hidden="1" customHeight="1" x14ac:dyDescent="0.2">
      <c r="A213" s="50">
        <v>30924</v>
      </c>
      <c r="B213" s="46">
        <v>124733</v>
      </c>
      <c r="C213" s="46" t="s">
        <v>169</v>
      </c>
      <c r="D213" s="46"/>
      <c r="E213" s="49">
        <v>41655.458333333328</v>
      </c>
      <c r="F213" s="49">
        <v>41655.5</v>
      </c>
      <c r="G213" s="46">
        <v>60</v>
      </c>
      <c r="H213" s="46" t="s">
        <v>1131</v>
      </c>
      <c r="I213" s="46" t="s">
        <v>1130</v>
      </c>
      <c r="J213" s="46" t="s">
        <v>20</v>
      </c>
      <c r="K213" s="46" t="s">
        <v>354</v>
      </c>
      <c r="L213" s="46" t="s">
        <v>350</v>
      </c>
      <c r="M213" s="46" t="s">
        <v>25</v>
      </c>
      <c r="N213" s="46" t="s">
        <v>23</v>
      </c>
      <c r="O213" s="48">
        <v>0</v>
      </c>
      <c r="P213" s="47">
        <v>0</v>
      </c>
      <c r="Q213" s="47"/>
      <c r="R213" s="47"/>
      <c r="S213" s="46" t="s">
        <v>1119</v>
      </c>
      <c r="T213" s="46" t="s">
        <v>23</v>
      </c>
      <c r="U213" s="46" t="s">
        <v>24</v>
      </c>
      <c r="V213" s="45">
        <v>0</v>
      </c>
    </row>
    <row r="214" spans="1:22" ht="12.95" hidden="1" customHeight="1" x14ac:dyDescent="0.2">
      <c r="A214" s="50">
        <v>30924</v>
      </c>
      <c r="B214" s="46">
        <v>124733</v>
      </c>
      <c r="C214" s="46" t="s">
        <v>169</v>
      </c>
      <c r="D214" s="46"/>
      <c r="E214" s="49">
        <v>41655.458333333328</v>
      </c>
      <c r="F214" s="49">
        <v>41655.5</v>
      </c>
      <c r="G214" s="46">
        <v>60</v>
      </c>
      <c r="H214" s="46" t="s">
        <v>1129</v>
      </c>
      <c r="I214" s="46" t="s">
        <v>1128</v>
      </c>
      <c r="J214" s="46" t="s">
        <v>20</v>
      </c>
      <c r="K214" s="46" t="s">
        <v>354</v>
      </c>
      <c r="L214" s="46" t="s">
        <v>350</v>
      </c>
      <c r="M214" s="46" t="s">
        <v>25</v>
      </c>
      <c r="N214" s="46" t="s">
        <v>23</v>
      </c>
      <c r="O214" s="48">
        <v>0</v>
      </c>
      <c r="P214" s="47">
        <v>0</v>
      </c>
      <c r="Q214" s="47"/>
      <c r="R214" s="47"/>
      <c r="S214" s="46" t="s">
        <v>1119</v>
      </c>
      <c r="T214" s="46" t="s">
        <v>23</v>
      </c>
      <c r="U214" s="46" t="s">
        <v>24</v>
      </c>
      <c r="V214" s="45">
        <v>0</v>
      </c>
    </row>
    <row r="215" spans="1:22" ht="12.95" hidden="1" customHeight="1" x14ac:dyDescent="0.2">
      <c r="A215" s="50">
        <v>30924</v>
      </c>
      <c r="B215" s="46">
        <v>124733</v>
      </c>
      <c r="C215" s="46" t="s">
        <v>169</v>
      </c>
      <c r="D215" s="46"/>
      <c r="E215" s="49">
        <v>41655.458333333328</v>
      </c>
      <c r="F215" s="49">
        <v>41655.5</v>
      </c>
      <c r="G215" s="46">
        <v>60</v>
      </c>
      <c r="H215" s="46" t="s">
        <v>1127</v>
      </c>
      <c r="I215" s="46" t="s">
        <v>1126</v>
      </c>
      <c r="J215" s="46" t="s">
        <v>20</v>
      </c>
      <c r="K215" s="46" t="s">
        <v>354</v>
      </c>
      <c r="L215" s="46" t="s">
        <v>350</v>
      </c>
      <c r="M215" s="46" t="s">
        <v>25</v>
      </c>
      <c r="N215" s="46" t="s">
        <v>23</v>
      </c>
      <c r="O215" s="48">
        <v>0</v>
      </c>
      <c r="P215" s="47">
        <v>0</v>
      </c>
      <c r="Q215" s="47"/>
      <c r="R215" s="47"/>
      <c r="S215" s="46" t="s">
        <v>1119</v>
      </c>
      <c r="T215" s="46" t="s">
        <v>23</v>
      </c>
      <c r="U215" s="46" t="s">
        <v>24</v>
      </c>
      <c r="V215" s="45">
        <v>0</v>
      </c>
    </row>
    <row r="216" spans="1:22" ht="12.95" hidden="1" customHeight="1" x14ac:dyDescent="0.2">
      <c r="A216" s="50">
        <v>30924</v>
      </c>
      <c r="B216" s="46">
        <v>124733</v>
      </c>
      <c r="C216" s="46" t="s">
        <v>169</v>
      </c>
      <c r="D216" s="46"/>
      <c r="E216" s="49">
        <v>41655.458333333328</v>
      </c>
      <c r="F216" s="49">
        <v>41655.5</v>
      </c>
      <c r="G216" s="46">
        <v>60</v>
      </c>
      <c r="H216" s="46" t="s">
        <v>885</v>
      </c>
      <c r="I216" s="46" t="s">
        <v>884</v>
      </c>
      <c r="J216" s="46" t="s">
        <v>20</v>
      </c>
      <c r="K216" s="46" t="s">
        <v>354</v>
      </c>
      <c r="L216" s="46" t="s">
        <v>350</v>
      </c>
      <c r="M216" s="46" t="s">
        <v>25</v>
      </c>
      <c r="N216" s="46" t="s">
        <v>23</v>
      </c>
      <c r="O216" s="48">
        <v>0</v>
      </c>
      <c r="P216" s="47">
        <v>0</v>
      </c>
      <c r="Q216" s="47"/>
      <c r="R216" s="47"/>
      <c r="S216" s="46" t="s">
        <v>1119</v>
      </c>
      <c r="T216" s="46" t="s">
        <v>23</v>
      </c>
      <c r="U216" s="46" t="s">
        <v>24</v>
      </c>
      <c r="V216" s="45">
        <v>0</v>
      </c>
    </row>
    <row r="217" spans="1:22" ht="12.95" hidden="1" customHeight="1" x14ac:dyDescent="0.2">
      <c r="A217" s="50">
        <v>30924</v>
      </c>
      <c r="B217" s="46">
        <v>124733</v>
      </c>
      <c r="C217" s="46" t="s">
        <v>169</v>
      </c>
      <c r="D217" s="46"/>
      <c r="E217" s="49">
        <v>41655.458333333328</v>
      </c>
      <c r="F217" s="49">
        <v>41655.5</v>
      </c>
      <c r="G217" s="46">
        <v>60</v>
      </c>
      <c r="H217" s="46" t="s">
        <v>62</v>
      </c>
      <c r="I217" s="46" t="s">
        <v>63</v>
      </c>
      <c r="J217" s="46" t="s">
        <v>20</v>
      </c>
      <c r="K217" s="46" t="s">
        <v>354</v>
      </c>
      <c r="L217" s="46" t="s">
        <v>350</v>
      </c>
      <c r="M217" s="46" t="s">
        <v>25</v>
      </c>
      <c r="N217" s="46" t="s">
        <v>23</v>
      </c>
      <c r="O217" s="48">
        <v>0</v>
      </c>
      <c r="P217" s="47">
        <v>0</v>
      </c>
      <c r="Q217" s="47"/>
      <c r="R217" s="47"/>
      <c r="S217" s="46" t="s">
        <v>1119</v>
      </c>
      <c r="T217" s="46" t="s">
        <v>23</v>
      </c>
      <c r="U217" s="46" t="s">
        <v>24</v>
      </c>
      <c r="V217" s="45">
        <v>0</v>
      </c>
    </row>
    <row r="218" spans="1:22" ht="12.95" hidden="1" customHeight="1" x14ac:dyDescent="0.2">
      <c r="A218" s="50">
        <v>30924</v>
      </c>
      <c r="B218" s="46">
        <v>124733</v>
      </c>
      <c r="C218" s="46" t="s">
        <v>169</v>
      </c>
      <c r="D218" s="46"/>
      <c r="E218" s="49">
        <v>41655.458333333328</v>
      </c>
      <c r="F218" s="49">
        <v>41655.504166666666</v>
      </c>
      <c r="G218" s="46">
        <v>66</v>
      </c>
      <c r="H218" s="46" t="s">
        <v>1133</v>
      </c>
      <c r="I218" s="46" t="s">
        <v>1132</v>
      </c>
      <c r="J218" s="46" t="s">
        <v>20</v>
      </c>
      <c r="K218" s="46" t="s">
        <v>354</v>
      </c>
      <c r="L218" s="46" t="s">
        <v>350</v>
      </c>
      <c r="M218" s="46" t="s">
        <v>25</v>
      </c>
      <c r="N218" s="46" t="s">
        <v>23</v>
      </c>
      <c r="O218" s="48">
        <v>0</v>
      </c>
      <c r="P218" s="47">
        <v>0</v>
      </c>
      <c r="Q218" s="47"/>
      <c r="R218" s="47"/>
      <c r="S218" s="46" t="s">
        <v>1119</v>
      </c>
      <c r="T218" s="46" t="s">
        <v>23</v>
      </c>
      <c r="U218" s="46" t="s">
        <v>24</v>
      </c>
      <c r="V218" s="45">
        <v>0</v>
      </c>
    </row>
    <row r="219" spans="1:22" ht="12.95" hidden="1" customHeight="1" x14ac:dyDescent="0.2">
      <c r="A219" s="50">
        <v>30924</v>
      </c>
      <c r="B219" s="46">
        <v>124733</v>
      </c>
      <c r="C219" s="46" t="s">
        <v>169</v>
      </c>
      <c r="D219" s="46"/>
      <c r="E219" s="49">
        <v>41655.458333333328</v>
      </c>
      <c r="F219" s="49">
        <v>41655.5</v>
      </c>
      <c r="G219" s="46">
        <v>60</v>
      </c>
      <c r="H219" s="46" t="s">
        <v>1133</v>
      </c>
      <c r="I219" s="46" t="s">
        <v>1132</v>
      </c>
      <c r="J219" s="46" t="s">
        <v>20</v>
      </c>
      <c r="K219" s="46" t="s">
        <v>354</v>
      </c>
      <c r="L219" s="46" t="s">
        <v>350</v>
      </c>
      <c r="M219" s="46" t="s">
        <v>25</v>
      </c>
      <c r="N219" s="46" t="s">
        <v>23</v>
      </c>
      <c r="O219" s="48">
        <v>0</v>
      </c>
      <c r="P219" s="47">
        <v>0</v>
      </c>
      <c r="Q219" s="47"/>
      <c r="R219" s="47"/>
      <c r="S219" s="46" t="s">
        <v>1119</v>
      </c>
      <c r="T219" s="46" t="s">
        <v>23</v>
      </c>
      <c r="U219" s="46" t="s">
        <v>24</v>
      </c>
      <c r="V219" s="45">
        <v>0</v>
      </c>
    </row>
    <row r="220" spans="1:22" ht="12.95" hidden="1" customHeight="1" x14ac:dyDescent="0.2">
      <c r="A220" s="50">
        <v>30924</v>
      </c>
      <c r="B220" s="46">
        <v>124733</v>
      </c>
      <c r="C220" s="46" t="s">
        <v>169</v>
      </c>
      <c r="D220" s="46"/>
      <c r="E220" s="49">
        <v>41655.458333333328</v>
      </c>
      <c r="F220" s="49">
        <v>41655.504166666666</v>
      </c>
      <c r="G220" s="46">
        <v>66</v>
      </c>
      <c r="H220" s="46" t="s">
        <v>1131</v>
      </c>
      <c r="I220" s="46" t="s">
        <v>1130</v>
      </c>
      <c r="J220" s="46" t="s">
        <v>20</v>
      </c>
      <c r="K220" s="46" t="s">
        <v>354</v>
      </c>
      <c r="L220" s="46" t="s">
        <v>350</v>
      </c>
      <c r="M220" s="46" t="s">
        <v>25</v>
      </c>
      <c r="N220" s="46" t="s">
        <v>23</v>
      </c>
      <c r="O220" s="48">
        <v>0</v>
      </c>
      <c r="P220" s="47">
        <v>0</v>
      </c>
      <c r="Q220" s="47"/>
      <c r="R220" s="47"/>
      <c r="S220" s="46" t="s">
        <v>1119</v>
      </c>
      <c r="T220" s="46" t="s">
        <v>23</v>
      </c>
      <c r="U220" s="46" t="s">
        <v>24</v>
      </c>
      <c r="V220" s="45">
        <v>0</v>
      </c>
    </row>
    <row r="221" spans="1:22" ht="12.95" hidden="1" customHeight="1" x14ac:dyDescent="0.2">
      <c r="A221" s="50">
        <v>30924</v>
      </c>
      <c r="B221" s="46">
        <v>124733</v>
      </c>
      <c r="C221" s="46" t="s">
        <v>169</v>
      </c>
      <c r="D221" s="46"/>
      <c r="E221" s="49">
        <v>41655.458333333328</v>
      </c>
      <c r="F221" s="49">
        <v>41655.5</v>
      </c>
      <c r="G221" s="46">
        <v>60</v>
      </c>
      <c r="H221" s="46" t="s">
        <v>1131</v>
      </c>
      <c r="I221" s="46" t="s">
        <v>1130</v>
      </c>
      <c r="J221" s="46" t="s">
        <v>20</v>
      </c>
      <c r="K221" s="46" t="s">
        <v>354</v>
      </c>
      <c r="L221" s="46" t="s">
        <v>350</v>
      </c>
      <c r="M221" s="46" t="s">
        <v>25</v>
      </c>
      <c r="N221" s="46" t="s">
        <v>23</v>
      </c>
      <c r="O221" s="48">
        <v>0</v>
      </c>
      <c r="P221" s="47">
        <v>0</v>
      </c>
      <c r="Q221" s="47"/>
      <c r="R221" s="47"/>
      <c r="S221" s="46" t="s">
        <v>1119</v>
      </c>
      <c r="T221" s="46" t="s">
        <v>23</v>
      </c>
      <c r="U221" s="46" t="s">
        <v>24</v>
      </c>
      <c r="V221" s="45">
        <v>0</v>
      </c>
    </row>
    <row r="222" spans="1:22" ht="12.95" hidden="1" customHeight="1" x14ac:dyDescent="0.2">
      <c r="A222" s="50">
        <v>30924</v>
      </c>
      <c r="B222" s="46">
        <v>124733</v>
      </c>
      <c r="C222" s="46" t="s">
        <v>169</v>
      </c>
      <c r="D222" s="46"/>
      <c r="E222" s="49">
        <v>41655.458333333328</v>
      </c>
      <c r="F222" s="49">
        <v>41655.504166666666</v>
      </c>
      <c r="G222" s="46">
        <v>66</v>
      </c>
      <c r="H222" s="46" t="s">
        <v>1129</v>
      </c>
      <c r="I222" s="46" t="s">
        <v>1128</v>
      </c>
      <c r="J222" s="46" t="s">
        <v>20</v>
      </c>
      <c r="K222" s="46" t="s">
        <v>354</v>
      </c>
      <c r="L222" s="46" t="s">
        <v>350</v>
      </c>
      <c r="M222" s="46" t="s">
        <v>25</v>
      </c>
      <c r="N222" s="46" t="s">
        <v>23</v>
      </c>
      <c r="O222" s="48">
        <v>0</v>
      </c>
      <c r="P222" s="47">
        <v>0</v>
      </c>
      <c r="Q222" s="47"/>
      <c r="R222" s="47"/>
      <c r="S222" s="46" t="s">
        <v>1119</v>
      </c>
      <c r="T222" s="46" t="s">
        <v>23</v>
      </c>
      <c r="U222" s="46" t="s">
        <v>24</v>
      </c>
      <c r="V222" s="45">
        <v>0</v>
      </c>
    </row>
    <row r="223" spans="1:22" ht="12.95" hidden="1" customHeight="1" x14ac:dyDescent="0.2">
      <c r="A223" s="50">
        <v>30924</v>
      </c>
      <c r="B223" s="46">
        <v>124733</v>
      </c>
      <c r="C223" s="46" t="s">
        <v>169</v>
      </c>
      <c r="D223" s="46"/>
      <c r="E223" s="49">
        <v>41655.458333333328</v>
      </c>
      <c r="F223" s="49">
        <v>41655.5</v>
      </c>
      <c r="G223" s="46">
        <v>60</v>
      </c>
      <c r="H223" s="46" t="s">
        <v>1129</v>
      </c>
      <c r="I223" s="46" t="s">
        <v>1128</v>
      </c>
      <c r="J223" s="46" t="s">
        <v>20</v>
      </c>
      <c r="K223" s="46" t="s">
        <v>354</v>
      </c>
      <c r="L223" s="46" t="s">
        <v>350</v>
      </c>
      <c r="M223" s="46" t="s">
        <v>25</v>
      </c>
      <c r="N223" s="46" t="s">
        <v>23</v>
      </c>
      <c r="O223" s="48">
        <v>0</v>
      </c>
      <c r="P223" s="47">
        <v>0</v>
      </c>
      <c r="Q223" s="47"/>
      <c r="R223" s="47"/>
      <c r="S223" s="46" t="s">
        <v>1119</v>
      </c>
      <c r="T223" s="46" t="s">
        <v>23</v>
      </c>
      <c r="U223" s="46" t="s">
        <v>24</v>
      </c>
      <c r="V223" s="45">
        <v>0</v>
      </c>
    </row>
    <row r="224" spans="1:22" ht="12.95" hidden="1" customHeight="1" x14ac:dyDescent="0.2">
      <c r="A224" s="50">
        <v>30924</v>
      </c>
      <c r="B224" s="46">
        <v>124733</v>
      </c>
      <c r="C224" s="46" t="s">
        <v>169</v>
      </c>
      <c r="D224" s="46"/>
      <c r="E224" s="49">
        <v>41655.458333333328</v>
      </c>
      <c r="F224" s="49">
        <v>41655.5</v>
      </c>
      <c r="G224" s="46">
        <v>60</v>
      </c>
      <c r="H224" s="46" t="s">
        <v>1127</v>
      </c>
      <c r="I224" s="46" t="s">
        <v>1126</v>
      </c>
      <c r="J224" s="46" t="s">
        <v>20</v>
      </c>
      <c r="K224" s="46" t="s">
        <v>354</v>
      </c>
      <c r="L224" s="46" t="s">
        <v>350</v>
      </c>
      <c r="M224" s="46" t="s">
        <v>25</v>
      </c>
      <c r="N224" s="46" t="s">
        <v>23</v>
      </c>
      <c r="O224" s="48">
        <v>0</v>
      </c>
      <c r="P224" s="47">
        <v>0</v>
      </c>
      <c r="Q224" s="47"/>
      <c r="R224" s="47"/>
      <c r="S224" s="46" t="s">
        <v>1119</v>
      </c>
      <c r="T224" s="46" t="s">
        <v>23</v>
      </c>
      <c r="U224" s="46" t="s">
        <v>24</v>
      </c>
      <c r="V224" s="45">
        <v>0</v>
      </c>
    </row>
    <row r="225" spans="1:22" ht="12.95" hidden="1" customHeight="1" x14ac:dyDescent="0.2">
      <c r="A225" s="50">
        <v>30924</v>
      </c>
      <c r="B225" s="46">
        <v>124733</v>
      </c>
      <c r="C225" s="46" t="s">
        <v>169</v>
      </c>
      <c r="D225" s="46"/>
      <c r="E225" s="49">
        <v>41655.458333333328</v>
      </c>
      <c r="F225" s="49">
        <v>41655.504166666666</v>
      </c>
      <c r="G225" s="46">
        <v>66</v>
      </c>
      <c r="H225" s="46" t="s">
        <v>1125</v>
      </c>
      <c r="I225" s="46" t="s">
        <v>1124</v>
      </c>
      <c r="J225" s="46" t="s">
        <v>20</v>
      </c>
      <c r="K225" s="46" t="s">
        <v>354</v>
      </c>
      <c r="L225" s="46" t="s">
        <v>350</v>
      </c>
      <c r="M225" s="46" t="s">
        <v>25</v>
      </c>
      <c r="N225" s="46" t="s">
        <v>23</v>
      </c>
      <c r="O225" s="48">
        <v>0</v>
      </c>
      <c r="P225" s="47">
        <v>0</v>
      </c>
      <c r="Q225" s="47"/>
      <c r="R225" s="47"/>
      <c r="S225" s="46" t="s">
        <v>1119</v>
      </c>
      <c r="T225" s="46" t="s">
        <v>23</v>
      </c>
      <c r="U225" s="46" t="s">
        <v>24</v>
      </c>
      <c r="V225" s="45">
        <v>0</v>
      </c>
    </row>
    <row r="226" spans="1:22" ht="12.95" hidden="1" customHeight="1" x14ac:dyDescent="0.2">
      <c r="A226" s="50">
        <v>30924</v>
      </c>
      <c r="B226" s="46">
        <v>124733</v>
      </c>
      <c r="C226" s="46" t="s">
        <v>169</v>
      </c>
      <c r="D226" s="46"/>
      <c r="E226" s="49">
        <v>41655.458333333328</v>
      </c>
      <c r="F226" s="49">
        <v>41655.504166666666</v>
      </c>
      <c r="G226" s="46">
        <v>66</v>
      </c>
      <c r="H226" s="46" t="s">
        <v>134</v>
      </c>
      <c r="I226" s="46" t="s">
        <v>135</v>
      </c>
      <c r="J226" s="46" t="s">
        <v>20</v>
      </c>
      <c r="K226" s="46" t="s">
        <v>354</v>
      </c>
      <c r="L226" s="46" t="s">
        <v>350</v>
      </c>
      <c r="M226" s="46" t="s">
        <v>25</v>
      </c>
      <c r="N226" s="46" t="s">
        <v>23</v>
      </c>
      <c r="O226" s="48">
        <v>0</v>
      </c>
      <c r="P226" s="47">
        <v>0</v>
      </c>
      <c r="Q226" s="47"/>
      <c r="R226" s="47"/>
      <c r="S226" s="46" t="s">
        <v>1119</v>
      </c>
      <c r="T226" s="46" t="s">
        <v>23</v>
      </c>
      <c r="U226" s="46" t="s">
        <v>24</v>
      </c>
      <c r="V226" s="45">
        <v>0</v>
      </c>
    </row>
    <row r="227" spans="1:22" ht="12.95" hidden="1" customHeight="1" x14ac:dyDescent="0.2">
      <c r="A227" s="50">
        <v>30924</v>
      </c>
      <c r="B227" s="46">
        <v>124733</v>
      </c>
      <c r="C227" s="46" t="s">
        <v>169</v>
      </c>
      <c r="D227" s="46"/>
      <c r="E227" s="49">
        <v>41655.458333333328</v>
      </c>
      <c r="F227" s="49">
        <v>41655.5</v>
      </c>
      <c r="G227" s="46">
        <v>60</v>
      </c>
      <c r="H227" s="46" t="s">
        <v>142</v>
      </c>
      <c r="I227" s="46" t="s">
        <v>143</v>
      </c>
      <c r="J227" s="46" t="s">
        <v>20</v>
      </c>
      <c r="K227" s="46" t="s">
        <v>354</v>
      </c>
      <c r="L227" s="46" t="s">
        <v>350</v>
      </c>
      <c r="M227" s="46" t="s">
        <v>25</v>
      </c>
      <c r="N227" s="46" t="s">
        <v>23</v>
      </c>
      <c r="O227" s="48">
        <v>0</v>
      </c>
      <c r="P227" s="47">
        <v>0</v>
      </c>
      <c r="Q227" s="47"/>
      <c r="R227" s="47"/>
      <c r="S227" s="46" t="s">
        <v>1119</v>
      </c>
      <c r="T227" s="46" t="s">
        <v>23</v>
      </c>
      <c r="U227" s="46" t="s">
        <v>24</v>
      </c>
      <c r="V227" s="45">
        <v>0</v>
      </c>
    </row>
    <row r="228" spans="1:22" ht="12.95" hidden="1" customHeight="1" x14ac:dyDescent="0.2">
      <c r="A228" s="50">
        <v>30924</v>
      </c>
      <c r="B228" s="46">
        <v>124733</v>
      </c>
      <c r="C228" s="46" t="s">
        <v>169</v>
      </c>
      <c r="D228" s="46"/>
      <c r="E228" s="49">
        <v>41655.458333333328</v>
      </c>
      <c r="F228" s="49">
        <v>41655.5</v>
      </c>
      <c r="G228" s="46">
        <v>60</v>
      </c>
      <c r="H228" s="46" t="s">
        <v>142</v>
      </c>
      <c r="I228" s="46" t="s">
        <v>143</v>
      </c>
      <c r="J228" s="46" t="s">
        <v>20</v>
      </c>
      <c r="K228" s="46" t="s">
        <v>354</v>
      </c>
      <c r="L228" s="46" t="s">
        <v>350</v>
      </c>
      <c r="M228" s="46" t="s">
        <v>25</v>
      </c>
      <c r="N228" s="46" t="s">
        <v>23</v>
      </c>
      <c r="O228" s="48">
        <v>0</v>
      </c>
      <c r="P228" s="47">
        <v>0</v>
      </c>
      <c r="Q228" s="47"/>
      <c r="R228" s="47"/>
      <c r="S228" s="46" t="s">
        <v>1119</v>
      </c>
      <c r="T228" s="46" t="s">
        <v>23</v>
      </c>
      <c r="U228" s="46" t="s">
        <v>24</v>
      </c>
      <c r="V228" s="45">
        <v>0</v>
      </c>
    </row>
    <row r="229" spans="1:22" ht="12.95" hidden="1" customHeight="1" x14ac:dyDescent="0.2">
      <c r="A229" s="50">
        <v>30924</v>
      </c>
      <c r="B229" s="46">
        <v>124733</v>
      </c>
      <c r="C229" s="46" t="s">
        <v>169</v>
      </c>
      <c r="D229" s="46"/>
      <c r="E229" s="49">
        <v>41655.458333333328</v>
      </c>
      <c r="F229" s="49">
        <v>41655.5</v>
      </c>
      <c r="G229" s="46">
        <v>60</v>
      </c>
      <c r="H229" s="46" t="s">
        <v>1123</v>
      </c>
      <c r="I229" s="46" t="s">
        <v>1122</v>
      </c>
      <c r="J229" s="46" t="s">
        <v>20</v>
      </c>
      <c r="K229" s="46" t="s">
        <v>354</v>
      </c>
      <c r="L229" s="46" t="s">
        <v>350</v>
      </c>
      <c r="M229" s="46" t="s">
        <v>25</v>
      </c>
      <c r="N229" s="46" t="s">
        <v>23</v>
      </c>
      <c r="O229" s="48">
        <v>0</v>
      </c>
      <c r="P229" s="47">
        <v>0</v>
      </c>
      <c r="Q229" s="47"/>
      <c r="R229" s="47"/>
      <c r="S229" s="46" t="s">
        <v>1119</v>
      </c>
      <c r="T229" s="46" t="s">
        <v>23</v>
      </c>
      <c r="U229" s="46" t="s">
        <v>24</v>
      </c>
      <c r="V229" s="45">
        <v>0</v>
      </c>
    </row>
    <row r="230" spans="1:22" ht="12.95" hidden="1" customHeight="1" x14ac:dyDescent="0.2">
      <c r="A230" s="50">
        <v>30924</v>
      </c>
      <c r="B230" s="46">
        <v>124733</v>
      </c>
      <c r="C230" s="46" t="s">
        <v>169</v>
      </c>
      <c r="D230" s="46"/>
      <c r="E230" s="49">
        <v>41655.458333333328</v>
      </c>
      <c r="F230" s="49">
        <v>41655.5</v>
      </c>
      <c r="G230" s="46">
        <v>60</v>
      </c>
      <c r="H230" s="46" t="s">
        <v>1123</v>
      </c>
      <c r="I230" s="46" t="s">
        <v>1122</v>
      </c>
      <c r="J230" s="46" t="s">
        <v>20</v>
      </c>
      <c r="K230" s="46" t="s">
        <v>354</v>
      </c>
      <c r="L230" s="46" t="s">
        <v>350</v>
      </c>
      <c r="M230" s="46" t="s">
        <v>25</v>
      </c>
      <c r="N230" s="46" t="s">
        <v>23</v>
      </c>
      <c r="O230" s="48">
        <v>0</v>
      </c>
      <c r="P230" s="47">
        <v>0</v>
      </c>
      <c r="Q230" s="47"/>
      <c r="R230" s="47"/>
      <c r="S230" s="46" t="s">
        <v>1119</v>
      </c>
      <c r="T230" s="46" t="s">
        <v>23</v>
      </c>
      <c r="U230" s="46" t="s">
        <v>24</v>
      </c>
      <c r="V230" s="45">
        <v>0</v>
      </c>
    </row>
    <row r="231" spans="1:22" ht="12.95" hidden="1" customHeight="1" x14ac:dyDescent="0.2">
      <c r="A231" s="50">
        <v>30924</v>
      </c>
      <c r="B231" s="46">
        <v>124733</v>
      </c>
      <c r="C231" s="46" t="s">
        <v>169</v>
      </c>
      <c r="D231" s="46"/>
      <c r="E231" s="49">
        <v>41655.458333333328</v>
      </c>
      <c r="F231" s="49">
        <v>41655.5</v>
      </c>
      <c r="G231" s="46">
        <v>60</v>
      </c>
      <c r="H231" s="46" t="s">
        <v>1121</v>
      </c>
      <c r="I231" s="46" t="s">
        <v>1120</v>
      </c>
      <c r="J231" s="46" t="s">
        <v>20</v>
      </c>
      <c r="K231" s="46" t="s">
        <v>354</v>
      </c>
      <c r="L231" s="46" t="s">
        <v>350</v>
      </c>
      <c r="M231" s="46" t="s">
        <v>25</v>
      </c>
      <c r="N231" s="46" t="s">
        <v>23</v>
      </c>
      <c r="O231" s="48">
        <v>0</v>
      </c>
      <c r="P231" s="47">
        <v>0</v>
      </c>
      <c r="Q231" s="47"/>
      <c r="R231" s="47"/>
      <c r="S231" s="46" t="s">
        <v>1119</v>
      </c>
      <c r="T231" s="46" t="s">
        <v>23</v>
      </c>
      <c r="U231" s="46" t="s">
        <v>24</v>
      </c>
      <c r="V231" s="45">
        <v>0</v>
      </c>
    </row>
    <row r="232" spans="1:22" ht="12.95" hidden="1" customHeight="1" x14ac:dyDescent="0.2">
      <c r="A232" s="50">
        <v>30924</v>
      </c>
      <c r="B232" s="46">
        <v>124733</v>
      </c>
      <c r="C232" s="46" t="s">
        <v>169</v>
      </c>
      <c r="D232" s="46"/>
      <c r="E232" s="49">
        <v>41655.458333333328</v>
      </c>
      <c r="F232" s="49">
        <v>41655.5</v>
      </c>
      <c r="G232" s="46">
        <v>60</v>
      </c>
      <c r="H232" s="46" t="s">
        <v>1121</v>
      </c>
      <c r="I232" s="46" t="s">
        <v>1120</v>
      </c>
      <c r="J232" s="46" t="s">
        <v>20</v>
      </c>
      <c r="K232" s="46" t="s">
        <v>354</v>
      </c>
      <c r="L232" s="46" t="s">
        <v>350</v>
      </c>
      <c r="M232" s="46" t="s">
        <v>25</v>
      </c>
      <c r="N232" s="46" t="s">
        <v>23</v>
      </c>
      <c r="O232" s="48">
        <v>0</v>
      </c>
      <c r="P232" s="47">
        <v>0</v>
      </c>
      <c r="Q232" s="47"/>
      <c r="R232" s="47"/>
      <c r="S232" s="46" t="s">
        <v>1119</v>
      </c>
      <c r="T232" s="46" t="s">
        <v>23</v>
      </c>
      <c r="U232" s="46" t="s">
        <v>24</v>
      </c>
      <c r="V232" s="45">
        <v>0</v>
      </c>
    </row>
    <row r="233" spans="1:22" ht="12.95" hidden="1" customHeight="1" x14ac:dyDescent="0.2">
      <c r="A233" s="50">
        <v>31027</v>
      </c>
      <c r="B233" s="46">
        <v>124749</v>
      </c>
      <c r="C233" s="46" t="s">
        <v>169</v>
      </c>
      <c r="D233" s="46"/>
      <c r="E233" s="49">
        <v>41655.5</v>
      </c>
      <c r="F233" s="49">
        <v>41655.515972222223</v>
      </c>
      <c r="G233" s="46">
        <v>23</v>
      </c>
      <c r="H233" s="46" t="s">
        <v>629</v>
      </c>
      <c r="I233" s="46" t="s">
        <v>628</v>
      </c>
      <c r="J233" s="46" t="s">
        <v>26</v>
      </c>
      <c r="K233" s="46" t="s">
        <v>354</v>
      </c>
      <c r="L233" s="46" t="s">
        <v>346</v>
      </c>
      <c r="M233" s="46" t="s">
        <v>25</v>
      </c>
      <c r="N233" s="46" t="s">
        <v>22</v>
      </c>
      <c r="O233" s="48">
        <v>0</v>
      </c>
      <c r="P233" s="47">
        <v>0</v>
      </c>
      <c r="Q233" s="47"/>
      <c r="R233" s="47"/>
      <c r="S233" s="46" t="s">
        <v>1118</v>
      </c>
      <c r="T233" s="46" t="s">
        <v>23</v>
      </c>
      <c r="U233" s="46" t="s">
        <v>72</v>
      </c>
      <c r="V233" s="45">
        <v>0</v>
      </c>
    </row>
    <row r="234" spans="1:22" ht="12.95" hidden="1" customHeight="1" x14ac:dyDescent="0.2">
      <c r="A234" s="50">
        <v>30922</v>
      </c>
      <c r="B234" s="46">
        <v>124737</v>
      </c>
      <c r="C234" s="46" t="s">
        <v>169</v>
      </c>
      <c r="D234" s="46"/>
      <c r="E234" s="49">
        <v>41656.383333333331</v>
      </c>
      <c r="F234" s="49">
        <v>41656.510416666664</v>
      </c>
      <c r="G234" s="46">
        <v>183</v>
      </c>
      <c r="H234" s="46" t="s">
        <v>572</v>
      </c>
      <c r="I234" s="46" t="s">
        <v>571</v>
      </c>
      <c r="J234" s="46" t="s">
        <v>37</v>
      </c>
      <c r="K234" s="46" t="s">
        <v>354</v>
      </c>
      <c r="L234" s="46" t="s">
        <v>350</v>
      </c>
      <c r="M234" s="46" t="s">
        <v>25</v>
      </c>
      <c r="N234" s="46" t="s">
        <v>22</v>
      </c>
      <c r="O234" s="48">
        <v>0</v>
      </c>
      <c r="P234" s="47">
        <v>0</v>
      </c>
      <c r="Q234" s="47"/>
      <c r="R234" s="47"/>
      <c r="S234" s="46" t="s">
        <v>1117</v>
      </c>
      <c r="T234" s="46" t="s">
        <v>23</v>
      </c>
      <c r="U234" s="46" t="s">
        <v>32</v>
      </c>
      <c r="V234" s="45">
        <v>0</v>
      </c>
    </row>
    <row r="235" spans="1:22" ht="12.95" hidden="1" customHeight="1" x14ac:dyDescent="0.2">
      <c r="A235" s="50">
        <v>30922</v>
      </c>
      <c r="B235" s="46">
        <v>124737</v>
      </c>
      <c r="C235" s="46" t="s">
        <v>169</v>
      </c>
      <c r="D235" s="46"/>
      <c r="E235" s="49">
        <v>41656.51180555555</v>
      </c>
      <c r="F235" s="49">
        <v>41656.544444444444</v>
      </c>
      <c r="G235" s="46">
        <v>47</v>
      </c>
      <c r="H235" s="46" t="s">
        <v>566</v>
      </c>
      <c r="I235" s="46" t="s">
        <v>565</v>
      </c>
      <c r="J235" s="46" t="s">
        <v>37</v>
      </c>
      <c r="K235" s="46" t="s">
        <v>354</v>
      </c>
      <c r="L235" s="46" t="s">
        <v>350</v>
      </c>
      <c r="M235" s="46" t="s">
        <v>25</v>
      </c>
      <c r="N235" s="46" t="s">
        <v>22</v>
      </c>
      <c r="O235" s="48">
        <v>0</v>
      </c>
      <c r="P235" s="47">
        <v>0</v>
      </c>
      <c r="Q235" s="47"/>
      <c r="R235" s="47"/>
      <c r="S235" s="46" t="s">
        <v>1117</v>
      </c>
      <c r="T235" s="46" t="s">
        <v>23</v>
      </c>
      <c r="U235" s="46" t="s">
        <v>32</v>
      </c>
      <c r="V235" s="45">
        <v>0</v>
      </c>
    </row>
    <row r="236" spans="1:22" ht="12.95" hidden="1" customHeight="1" x14ac:dyDescent="0.2">
      <c r="A236" s="50">
        <v>30922</v>
      </c>
      <c r="B236" s="46">
        <v>124737</v>
      </c>
      <c r="C236" s="46" t="s">
        <v>169</v>
      </c>
      <c r="D236" s="46"/>
      <c r="E236" s="49">
        <v>41656.546527777777</v>
      </c>
      <c r="F236" s="49">
        <v>41656.614583333328</v>
      </c>
      <c r="G236" s="46">
        <v>98</v>
      </c>
      <c r="H236" s="46" t="s">
        <v>568</v>
      </c>
      <c r="I236" s="46" t="s">
        <v>567</v>
      </c>
      <c r="J236" s="46" t="s">
        <v>37</v>
      </c>
      <c r="K236" s="46" t="s">
        <v>354</v>
      </c>
      <c r="L236" s="46" t="s">
        <v>350</v>
      </c>
      <c r="M236" s="46" t="s">
        <v>25</v>
      </c>
      <c r="N236" s="46" t="s">
        <v>22</v>
      </c>
      <c r="O236" s="48">
        <v>0</v>
      </c>
      <c r="P236" s="47">
        <v>0</v>
      </c>
      <c r="Q236" s="47"/>
      <c r="R236" s="47"/>
      <c r="S236" s="46" t="s">
        <v>1117</v>
      </c>
      <c r="T236" s="46" t="s">
        <v>23</v>
      </c>
      <c r="U236" s="46" t="s">
        <v>32</v>
      </c>
      <c r="V236" s="45">
        <v>0</v>
      </c>
    </row>
    <row r="237" spans="1:22" ht="12.95" customHeight="1" x14ac:dyDescent="0.2">
      <c r="A237" s="50">
        <v>31170</v>
      </c>
      <c r="B237" s="46">
        <v>1992</v>
      </c>
      <c r="C237" s="46" t="s">
        <v>169</v>
      </c>
      <c r="D237" s="46">
        <v>2014</v>
      </c>
      <c r="E237" s="49">
        <v>41659.51180555555</v>
      </c>
      <c r="F237" s="49">
        <v>41659.516666666663</v>
      </c>
      <c r="G237" s="46">
        <v>7</v>
      </c>
      <c r="H237" s="46" t="s">
        <v>170</v>
      </c>
      <c r="I237" s="46" t="s">
        <v>171</v>
      </c>
      <c r="J237" s="46" t="s">
        <v>37</v>
      </c>
      <c r="K237" s="46" t="s">
        <v>21</v>
      </c>
      <c r="L237" s="46" t="s">
        <v>34</v>
      </c>
      <c r="M237" s="46" t="s">
        <v>25</v>
      </c>
      <c r="N237" s="46" t="s">
        <v>22</v>
      </c>
      <c r="O237" s="48">
        <v>11</v>
      </c>
      <c r="P237" s="47">
        <v>5.8999999999999999E-3</v>
      </c>
      <c r="Q237" s="5" t="b">
        <f>IF(P237&gt;$Q$2,1)</f>
        <v>0</v>
      </c>
      <c r="R237" s="5" t="b">
        <f>IF(P237&gt;$R$2,1)</f>
        <v>0</v>
      </c>
      <c r="S237" s="46" t="s">
        <v>172</v>
      </c>
      <c r="T237" s="46" t="s">
        <v>23</v>
      </c>
      <c r="U237" s="46" t="s">
        <v>32</v>
      </c>
      <c r="V237" s="45">
        <v>7</v>
      </c>
    </row>
    <row r="238" spans="1:22" ht="12.95" hidden="1" customHeight="1" x14ac:dyDescent="0.2">
      <c r="A238" s="50">
        <v>31117</v>
      </c>
      <c r="B238" s="46">
        <v>124783</v>
      </c>
      <c r="C238" s="46" t="s">
        <v>169</v>
      </c>
      <c r="D238" s="46"/>
      <c r="E238" s="49">
        <v>41660.833333333328</v>
      </c>
      <c r="F238" s="49">
        <v>41663.666666666664</v>
      </c>
      <c r="G238" s="46">
        <v>4080</v>
      </c>
      <c r="H238" s="46" t="s">
        <v>695</v>
      </c>
      <c r="I238" s="46" t="s">
        <v>694</v>
      </c>
      <c r="J238" s="46" t="s">
        <v>20</v>
      </c>
      <c r="K238" s="46" t="s">
        <v>354</v>
      </c>
      <c r="L238" s="46" t="s">
        <v>346</v>
      </c>
      <c r="M238" s="46" t="s">
        <v>280</v>
      </c>
      <c r="N238" s="46" t="s">
        <v>23</v>
      </c>
      <c r="O238" s="48">
        <v>0</v>
      </c>
      <c r="P238" s="47">
        <v>0</v>
      </c>
      <c r="Q238" s="47"/>
      <c r="R238" s="47"/>
      <c r="S238" s="46" t="s">
        <v>542</v>
      </c>
      <c r="T238" s="46" t="s">
        <v>23</v>
      </c>
      <c r="U238" s="46" t="s">
        <v>24</v>
      </c>
      <c r="V238" s="45">
        <v>0</v>
      </c>
    </row>
    <row r="239" spans="1:22" ht="12.95" hidden="1" customHeight="1" x14ac:dyDescent="0.2">
      <c r="A239" s="50">
        <v>31120</v>
      </c>
      <c r="B239" s="46">
        <v>124703</v>
      </c>
      <c r="C239" s="46" t="s">
        <v>169</v>
      </c>
      <c r="D239" s="46"/>
      <c r="E239" s="49">
        <v>41661.352083333331</v>
      </c>
      <c r="F239" s="49">
        <v>41661.4375</v>
      </c>
      <c r="G239" s="46">
        <v>123</v>
      </c>
      <c r="H239" s="46" t="s">
        <v>998</v>
      </c>
      <c r="I239" s="46" t="s">
        <v>997</v>
      </c>
      <c r="J239" s="46" t="s">
        <v>33</v>
      </c>
      <c r="K239" s="46" t="s">
        <v>354</v>
      </c>
      <c r="L239" s="46" t="s">
        <v>346</v>
      </c>
      <c r="M239" s="46" t="s">
        <v>25</v>
      </c>
      <c r="N239" s="46" t="s">
        <v>22</v>
      </c>
      <c r="O239" s="48">
        <v>0</v>
      </c>
      <c r="P239" s="47">
        <v>0</v>
      </c>
      <c r="Q239" s="47"/>
      <c r="R239" s="47"/>
      <c r="S239" s="46" t="s">
        <v>1116</v>
      </c>
      <c r="T239" s="46" t="s">
        <v>23</v>
      </c>
      <c r="U239" s="46" t="s">
        <v>24</v>
      </c>
      <c r="V239" s="45">
        <v>0</v>
      </c>
    </row>
    <row r="240" spans="1:22" ht="12.95" hidden="1" customHeight="1" x14ac:dyDescent="0.2">
      <c r="A240" s="50">
        <v>30699</v>
      </c>
      <c r="B240" s="46">
        <v>124470</v>
      </c>
      <c r="C240" s="46" t="s">
        <v>173</v>
      </c>
      <c r="D240" s="46"/>
      <c r="E240" s="49">
        <v>41671</v>
      </c>
      <c r="F240" s="49">
        <v>41699</v>
      </c>
      <c r="G240" s="46">
        <v>40320</v>
      </c>
      <c r="H240" s="46" t="s">
        <v>201</v>
      </c>
      <c r="I240" s="46" t="s">
        <v>202</v>
      </c>
      <c r="J240" s="46" t="s">
        <v>26</v>
      </c>
      <c r="K240" s="46" t="s">
        <v>354</v>
      </c>
      <c r="L240" s="46" t="s">
        <v>346</v>
      </c>
      <c r="M240" s="46" t="s">
        <v>25</v>
      </c>
      <c r="N240" s="46" t="s">
        <v>23</v>
      </c>
      <c r="O240" s="48">
        <v>0</v>
      </c>
      <c r="P240" s="47">
        <v>0</v>
      </c>
      <c r="Q240" s="47"/>
      <c r="R240" s="47"/>
      <c r="S240" s="46" t="s">
        <v>422</v>
      </c>
      <c r="T240" s="46" t="s">
        <v>23</v>
      </c>
      <c r="U240" s="46" t="s">
        <v>32</v>
      </c>
      <c r="V240" s="45">
        <v>0</v>
      </c>
    </row>
    <row r="241" spans="1:22" ht="12.95" customHeight="1" x14ac:dyDescent="0.2">
      <c r="A241" s="50">
        <v>31232</v>
      </c>
      <c r="B241" s="46">
        <v>1996</v>
      </c>
      <c r="C241" s="46" t="s">
        <v>173</v>
      </c>
      <c r="D241" s="46">
        <v>2014</v>
      </c>
      <c r="E241" s="49">
        <v>41679.591666666667</v>
      </c>
      <c r="F241" s="49">
        <v>41679.598611111112</v>
      </c>
      <c r="G241" s="46">
        <v>10</v>
      </c>
      <c r="H241" s="46" t="s">
        <v>96</v>
      </c>
      <c r="I241" s="46" t="s">
        <v>97</v>
      </c>
      <c r="J241" s="46" t="s">
        <v>26</v>
      </c>
      <c r="K241" s="46" t="s">
        <v>21</v>
      </c>
      <c r="L241" s="46" t="s">
        <v>45</v>
      </c>
      <c r="M241" s="46" t="s">
        <v>25</v>
      </c>
      <c r="N241" s="46" t="s">
        <v>22</v>
      </c>
      <c r="O241" s="48">
        <v>30</v>
      </c>
      <c r="P241" s="47">
        <v>1.6E-2</v>
      </c>
      <c r="Q241" s="5" t="b">
        <f>IF(P241&gt;$Q$2,1)</f>
        <v>0</v>
      </c>
      <c r="R241" s="5" t="b">
        <f>IF(P241&gt;$R$2,1)</f>
        <v>0</v>
      </c>
      <c r="S241" s="46" t="s">
        <v>174</v>
      </c>
      <c r="T241" s="46" t="s">
        <v>23</v>
      </c>
      <c r="U241" s="46" t="s">
        <v>32</v>
      </c>
      <c r="V241" s="45">
        <v>10</v>
      </c>
    </row>
    <row r="242" spans="1:22" ht="12.95" hidden="1" customHeight="1" x14ac:dyDescent="0.2">
      <c r="A242" s="50">
        <v>31179</v>
      </c>
      <c r="B242" s="46">
        <v>124888</v>
      </c>
      <c r="C242" s="46" t="s">
        <v>173</v>
      </c>
      <c r="D242" s="46"/>
      <c r="E242" s="49">
        <v>41684.44027777778</v>
      </c>
      <c r="F242" s="49">
        <v>41688.666666666664</v>
      </c>
      <c r="G242" s="46">
        <v>6086</v>
      </c>
      <c r="H242" s="46" t="s">
        <v>1043</v>
      </c>
      <c r="I242" s="46" t="s">
        <v>1042</v>
      </c>
      <c r="J242" s="46" t="s">
        <v>415</v>
      </c>
      <c r="K242" s="46" t="s">
        <v>354</v>
      </c>
      <c r="L242" s="46" t="s">
        <v>356</v>
      </c>
      <c r="M242" s="46" t="s">
        <v>25</v>
      </c>
      <c r="N242" s="46" t="s">
        <v>22</v>
      </c>
      <c r="O242" s="48">
        <v>0</v>
      </c>
      <c r="P242" s="47">
        <v>0</v>
      </c>
      <c r="Q242" s="47"/>
      <c r="R242" s="47"/>
      <c r="S242" s="46" t="s">
        <v>1115</v>
      </c>
      <c r="T242" s="46" t="s">
        <v>23</v>
      </c>
      <c r="U242" s="46" t="s">
        <v>24</v>
      </c>
      <c r="V242" s="45">
        <v>0</v>
      </c>
    </row>
    <row r="243" spans="1:22" ht="12.95" hidden="1" customHeight="1" x14ac:dyDescent="0.2">
      <c r="A243" s="50">
        <v>31175</v>
      </c>
      <c r="B243" s="46">
        <v>124894</v>
      </c>
      <c r="C243" s="46" t="s">
        <v>173</v>
      </c>
      <c r="D243" s="46"/>
      <c r="E243" s="49">
        <v>41684.993750000001</v>
      </c>
      <c r="F243" s="49">
        <v>41690.577777777777</v>
      </c>
      <c r="G243" s="46">
        <v>8041</v>
      </c>
      <c r="H243" s="46" t="s">
        <v>527</v>
      </c>
      <c r="I243" s="46" t="s">
        <v>526</v>
      </c>
      <c r="J243" s="46" t="s">
        <v>264</v>
      </c>
      <c r="K243" s="46" t="s">
        <v>354</v>
      </c>
      <c r="L243" s="46" t="s">
        <v>346</v>
      </c>
      <c r="M243" s="46" t="s">
        <v>25</v>
      </c>
      <c r="N243" s="46" t="s">
        <v>23</v>
      </c>
      <c r="O243" s="48">
        <v>0</v>
      </c>
      <c r="P243" s="47">
        <v>0</v>
      </c>
      <c r="Q243" s="47"/>
      <c r="R243" s="47"/>
      <c r="S243" s="46" t="s">
        <v>1114</v>
      </c>
      <c r="T243" s="46" t="s">
        <v>23</v>
      </c>
      <c r="U243" s="46" t="s">
        <v>32</v>
      </c>
      <c r="V243" s="45">
        <v>0</v>
      </c>
    </row>
    <row r="244" spans="1:22" ht="12.95" customHeight="1" x14ac:dyDescent="0.2">
      <c r="A244" s="50">
        <v>31347</v>
      </c>
      <c r="B244" s="46">
        <v>2003</v>
      </c>
      <c r="C244" s="46" t="s">
        <v>173</v>
      </c>
      <c r="D244" s="46">
        <v>2014</v>
      </c>
      <c r="E244" s="49">
        <v>41685.830555555556</v>
      </c>
      <c r="F244" s="49">
        <v>41685.830648148149</v>
      </c>
      <c r="G244" s="46">
        <v>0</v>
      </c>
      <c r="H244" s="46" t="s">
        <v>43</v>
      </c>
      <c r="I244" s="46" t="s">
        <v>44</v>
      </c>
      <c r="J244" s="46" t="s">
        <v>26</v>
      </c>
      <c r="K244" s="46" t="s">
        <v>21</v>
      </c>
      <c r="L244" s="46" t="s">
        <v>45</v>
      </c>
      <c r="M244" s="46" t="s">
        <v>25</v>
      </c>
      <c r="N244" s="46" t="s">
        <v>22</v>
      </c>
      <c r="O244" s="48">
        <v>18</v>
      </c>
      <c r="P244" s="47">
        <v>9.5999999999999992E-3</v>
      </c>
      <c r="Q244" s="5" t="b">
        <f>IF(P244&gt;$Q$2,1)</f>
        <v>0</v>
      </c>
      <c r="R244" s="5" t="b">
        <f>IF(P244&gt;$R$2,1)</f>
        <v>0</v>
      </c>
      <c r="S244" s="46" t="s">
        <v>175</v>
      </c>
      <c r="T244" s="46" t="s">
        <v>23</v>
      </c>
      <c r="U244" s="46" t="s">
        <v>32</v>
      </c>
      <c r="V244" s="45">
        <v>5</v>
      </c>
    </row>
    <row r="245" spans="1:22" ht="12.95" hidden="1" customHeight="1" x14ac:dyDescent="0.2">
      <c r="A245" s="50">
        <v>31174</v>
      </c>
      <c r="B245" s="46">
        <v>124895</v>
      </c>
      <c r="C245" s="46" t="s">
        <v>173</v>
      </c>
      <c r="D245" s="46"/>
      <c r="E245" s="49">
        <v>41686.652777777774</v>
      </c>
      <c r="F245" s="49">
        <v>41686.880555555552</v>
      </c>
      <c r="G245" s="46">
        <v>328</v>
      </c>
      <c r="H245" s="46" t="s">
        <v>546</v>
      </c>
      <c r="I245" s="46" t="s">
        <v>545</v>
      </c>
      <c r="J245" s="46" t="s">
        <v>20</v>
      </c>
      <c r="K245" s="46" t="s">
        <v>354</v>
      </c>
      <c r="L245" s="46" t="s">
        <v>346</v>
      </c>
      <c r="M245" s="46" t="s">
        <v>280</v>
      </c>
      <c r="N245" s="46" t="s">
        <v>22</v>
      </c>
      <c r="O245" s="48">
        <v>0</v>
      </c>
      <c r="P245" s="47">
        <v>0</v>
      </c>
      <c r="Q245" s="47"/>
      <c r="R245" s="47"/>
      <c r="S245" s="46" t="s">
        <v>542</v>
      </c>
      <c r="T245" s="46" t="s">
        <v>23</v>
      </c>
      <c r="U245" s="46" t="s">
        <v>24</v>
      </c>
      <c r="V245" s="45">
        <v>0</v>
      </c>
    </row>
    <row r="246" spans="1:22" ht="12.95" hidden="1" customHeight="1" x14ac:dyDescent="0.2">
      <c r="A246" s="50">
        <v>31174</v>
      </c>
      <c r="B246" s="46">
        <v>124895</v>
      </c>
      <c r="C246" s="46" t="s">
        <v>173</v>
      </c>
      <c r="D246" s="46"/>
      <c r="E246" s="49">
        <v>41686.652777777774</v>
      </c>
      <c r="F246" s="49">
        <v>41686.881944444445</v>
      </c>
      <c r="G246" s="46">
        <v>330</v>
      </c>
      <c r="H246" s="46" t="s">
        <v>459</v>
      </c>
      <c r="I246" s="46" t="s">
        <v>458</v>
      </c>
      <c r="J246" s="46" t="s">
        <v>20</v>
      </c>
      <c r="K246" s="46" t="s">
        <v>354</v>
      </c>
      <c r="L246" s="46" t="s">
        <v>346</v>
      </c>
      <c r="M246" s="46" t="s">
        <v>280</v>
      </c>
      <c r="N246" s="46" t="s">
        <v>22</v>
      </c>
      <c r="O246" s="48">
        <v>0</v>
      </c>
      <c r="P246" s="47">
        <v>0</v>
      </c>
      <c r="Q246" s="47"/>
      <c r="R246" s="47"/>
      <c r="S246" s="46" t="s">
        <v>542</v>
      </c>
      <c r="T246" s="46" t="s">
        <v>23</v>
      </c>
      <c r="U246" s="46" t="s">
        <v>24</v>
      </c>
      <c r="V246" s="45">
        <v>0</v>
      </c>
    </row>
    <row r="247" spans="1:22" ht="12.95" hidden="1" customHeight="1" x14ac:dyDescent="0.2">
      <c r="A247" s="50">
        <v>31287</v>
      </c>
      <c r="B247" s="46">
        <v>124909</v>
      </c>
      <c r="C247" s="46" t="s">
        <v>173</v>
      </c>
      <c r="D247" s="46"/>
      <c r="E247" s="49">
        <v>41688.561111111107</v>
      </c>
      <c r="F247" s="49">
        <v>41688.672916666663</v>
      </c>
      <c r="G247" s="46">
        <v>161</v>
      </c>
      <c r="H247" s="46" t="s">
        <v>392</v>
      </c>
      <c r="I247" s="46" t="s">
        <v>391</v>
      </c>
      <c r="J247" s="46" t="s">
        <v>26</v>
      </c>
      <c r="K247" s="46" t="s">
        <v>354</v>
      </c>
      <c r="L247" s="46" t="s">
        <v>346</v>
      </c>
      <c r="M247" s="46" t="s">
        <v>25</v>
      </c>
      <c r="N247" s="46" t="s">
        <v>23</v>
      </c>
      <c r="O247" s="48">
        <v>0</v>
      </c>
      <c r="P247" s="47">
        <v>0</v>
      </c>
      <c r="Q247" s="47"/>
      <c r="R247" s="47"/>
      <c r="S247" s="46" t="s">
        <v>1113</v>
      </c>
      <c r="T247" s="46" t="s">
        <v>23</v>
      </c>
      <c r="U247" s="46" t="s">
        <v>28</v>
      </c>
      <c r="V247" s="45">
        <v>0</v>
      </c>
    </row>
    <row r="248" spans="1:22" ht="12.95" hidden="1" customHeight="1" x14ac:dyDescent="0.2">
      <c r="A248" s="50">
        <v>31291</v>
      </c>
      <c r="B248" s="46">
        <v>124904</v>
      </c>
      <c r="C248" s="46" t="s">
        <v>173</v>
      </c>
      <c r="D248" s="46"/>
      <c r="E248" s="49">
        <v>41689.470833333333</v>
      </c>
      <c r="F248" s="49">
        <v>41689.586111111108</v>
      </c>
      <c r="G248" s="46">
        <v>166</v>
      </c>
      <c r="H248" s="46" t="s">
        <v>494</v>
      </c>
      <c r="I248" s="46" t="s">
        <v>493</v>
      </c>
      <c r="J248" s="46" t="s">
        <v>37</v>
      </c>
      <c r="K248" s="46" t="s">
        <v>354</v>
      </c>
      <c r="L248" s="46" t="s">
        <v>346</v>
      </c>
      <c r="M248" s="46" t="s">
        <v>40</v>
      </c>
      <c r="N248" s="46" t="s">
        <v>22</v>
      </c>
      <c r="O248" s="48">
        <v>0</v>
      </c>
      <c r="P248" s="47">
        <v>0</v>
      </c>
      <c r="Q248" s="47"/>
      <c r="R248" s="47"/>
      <c r="S248" s="46" t="s">
        <v>1112</v>
      </c>
      <c r="T248" s="46" t="s">
        <v>23</v>
      </c>
      <c r="U248" s="46" t="s">
        <v>24</v>
      </c>
      <c r="V248" s="45">
        <v>0</v>
      </c>
    </row>
    <row r="249" spans="1:22" ht="12.95" hidden="1" customHeight="1" x14ac:dyDescent="0.2">
      <c r="A249" s="50">
        <v>31291</v>
      </c>
      <c r="B249" s="46">
        <v>124904</v>
      </c>
      <c r="C249" s="46" t="s">
        <v>173</v>
      </c>
      <c r="D249" s="46"/>
      <c r="E249" s="49">
        <v>41689.470833333333</v>
      </c>
      <c r="F249" s="49">
        <v>41689.586111111108</v>
      </c>
      <c r="G249" s="46">
        <v>166</v>
      </c>
      <c r="H249" s="46" t="s">
        <v>498</v>
      </c>
      <c r="I249" s="46" t="s">
        <v>497</v>
      </c>
      <c r="J249" s="46" t="s">
        <v>349</v>
      </c>
      <c r="K249" s="46" t="s">
        <v>354</v>
      </c>
      <c r="L249" s="46" t="s">
        <v>346</v>
      </c>
      <c r="M249" s="46" t="s">
        <v>40</v>
      </c>
      <c r="N249" s="46" t="s">
        <v>22</v>
      </c>
      <c r="O249" s="48">
        <v>0</v>
      </c>
      <c r="P249" s="47">
        <v>0</v>
      </c>
      <c r="Q249" s="47"/>
      <c r="R249" s="47"/>
      <c r="S249" s="46" t="s">
        <v>1112</v>
      </c>
      <c r="T249" s="46" t="s">
        <v>23</v>
      </c>
      <c r="U249" s="46" t="s">
        <v>24</v>
      </c>
      <c r="V249" s="45">
        <v>0</v>
      </c>
    </row>
    <row r="250" spans="1:22" ht="12.95" hidden="1" customHeight="1" x14ac:dyDescent="0.2">
      <c r="A250" s="50">
        <v>31286</v>
      </c>
      <c r="B250" s="46">
        <v>124910</v>
      </c>
      <c r="C250" s="46" t="s">
        <v>173</v>
      </c>
      <c r="D250" s="46"/>
      <c r="E250" s="49">
        <v>41690.251388888886</v>
      </c>
      <c r="F250" s="49">
        <v>41690.253472222219</v>
      </c>
      <c r="G250" s="46">
        <v>3</v>
      </c>
      <c r="H250" s="46" t="s">
        <v>584</v>
      </c>
      <c r="I250" s="46" t="s">
        <v>583</v>
      </c>
      <c r="J250" s="46" t="s">
        <v>37</v>
      </c>
      <c r="K250" s="46" t="s">
        <v>354</v>
      </c>
      <c r="L250" s="46" t="s">
        <v>346</v>
      </c>
      <c r="M250" s="46" t="s">
        <v>25</v>
      </c>
      <c r="N250" s="46" t="s">
        <v>22</v>
      </c>
      <c r="O250" s="48">
        <v>0</v>
      </c>
      <c r="P250" s="47">
        <v>0</v>
      </c>
      <c r="Q250" s="47"/>
      <c r="R250" s="47"/>
      <c r="S250" s="46" t="s">
        <v>1111</v>
      </c>
      <c r="T250" s="46" t="s">
        <v>23</v>
      </c>
      <c r="U250" s="46" t="s">
        <v>32</v>
      </c>
      <c r="V250" s="45">
        <v>0</v>
      </c>
    </row>
    <row r="251" spans="1:22" ht="12.95" hidden="1" customHeight="1" x14ac:dyDescent="0.2">
      <c r="A251" s="50">
        <v>31281</v>
      </c>
      <c r="B251" s="46">
        <v>124915</v>
      </c>
      <c r="C251" s="46" t="s">
        <v>173</v>
      </c>
      <c r="D251" s="46"/>
      <c r="E251" s="49">
        <v>41690.763888888891</v>
      </c>
      <c r="F251" s="49">
        <v>41699</v>
      </c>
      <c r="G251" s="46">
        <v>11860</v>
      </c>
      <c r="H251" s="46" t="s">
        <v>938</v>
      </c>
      <c r="I251" s="46" t="s">
        <v>937</v>
      </c>
      <c r="J251" s="46" t="s">
        <v>20</v>
      </c>
      <c r="K251" s="46" t="s">
        <v>354</v>
      </c>
      <c r="L251" s="46" t="s">
        <v>346</v>
      </c>
      <c r="M251" s="46" t="s">
        <v>280</v>
      </c>
      <c r="N251" s="46" t="s">
        <v>22</v>
      </c>
      <c r="O251" s="48">
        <v>0</v>
      </c>
      <c r="P251" s="47">
        <v>0</v>
      </c>
      <c r="Q251" s="47"/>
      <c r="R251" s="47"/>
      <c r="S251" s="46" t="s">
        <v>1074</v>
      </c>
      <c r="T251" s="46" t="s">
        <v>23</v>
      </c>
      <c r="U251" s="46" t="s">
        <v>24</v>
      </c>
      <c r="V251" s="45">
        <v>0</v>
      </c>
    </row>
    <row r="252" spans="1:22" ht="12.95" hidden="1" customHeight="1" x14ac:dyDescent="0.2">
      <c r="A252" s="50">
        <v>31275</v>
      </c>
      <c r="B252" s="46">
        <v>124922</v>
      </c>
      <c r="C252" s="46" t="s">
        <v>173</v>
      </c>
      <c r="D252" s="46"/>
      <c r="E252" s="49">
        <v>41694.579861111109</v>
      </c>
      <c r="F252" s="49">
        <v>41699</v>
      </c>
      <c r="G252" s="46">
        <v>6365</v>
      </c>
      <c r="H252" s="46" t="s">
        <v>656</v>
      </c>
      <c r="I252" s="46" t="s">
        <v>655</v>
      </c>
      <c r="J252" s="46" t="s">
        <v>20</v>
      </c>
      <c r="K252" s="46" t="s">
        <v>354</v>
      </c>
      <c r="L252" s="46" t="s">
        <v>346</v>
      </c>
      <c r="M252" s="46" t="s">
        <v>25</v>
      </c>
      <c r="N252" s="46" t="s">
        <v>22</v>
      </c>
      <c r="O252" s="48">
        <v>0</v>
      </c>
      <c r="P252" s="47">
        <v>0</v>
      </c>
      <c r="Q252" s="47"/>
      <c r="R252" s="47"/>
      <c r="S252" s="46" t="s">
        <v>1110</v>
      </c>
      <c r="T252" s="46" t="s">
        <v>23</v>
      </c>
      <c r="U252" s="46" t="s">
        <v>24</v>
      </c>
      <c r="V252" s="45">
        <v>0</v>
      </c>
    </row>
    <row r="253" spans="1:22" ht="12.95" customHeight="1" x14ac:dyDescent="0.2">
      <c r="A253" s="50">
        <v>31350</v>
      </c>
      <c r="B253" s="46">
        <v>2008</v>
      </c>
      <c r="C253" s="46" t="s">
        <v>173</v>
      </c>
      <c r="D253" s="46">
        <v>2014</v>
      </c>
      <c r="E253" s="49">
        <v>41697.314583333333</v>
      </c>
      <c r="F253" s="49">
        <v>41697.426388888889</v>
      </c>
      <c r="G253" s="46">
        <v>161</v>
      </c>
      <c r="H253" s="46" t="s">
        <v>66</v>
      </c>
      <c r="I253" s="46" t="s">
        <v>67</v>
      </c>
      <c r="J253" s="46" t="s">
        <v>26</v>
      </c>
      <c r="K253" s="46" t="s">
        <v>21</v>
      </c>
      <c r="L253" s="46" t="s">
        <v>31</v>
      </c>
      <c r="M253" s="46" t="s">
        <v>25</v>
      </c>
      <c r="N253" s="46" t="s">
        <v>22</v>
      </c>
      <c r="O253" s="48">
        <v>1025</v>
      </c>
      <c r="P253" s="47">
        <v>0.54700000000000004</v>
      </c>
      <c r="Q253" s="5">
        <f>IF(P253&gt;$Q$2,1)</f>
        <v>1</v>
      </c>
      <c r="R253" s="5">
        <f>IF(P253&gt;$R$2,1)</f>
        <v>1</v>
      </c>
      <c r="S253" s="46" t="s">
        <v>176</v>
      </c>
      <c r="T253" s="46" t="s">
        <v>23</v>
      </c>
      <c r="U253" s="46" t="s">
        <v>32</v>
      </c>
      <c r="V253" s="45">
        <v>161</v>
      </c>
    </row>
    <row r="254" spans="1:22" ht="12.95" hidden="1" customHeight="1" x14ac:dyDescent="0.2">
      <c r="A254" s="50">
        <v>31281</v>
      </c>
      <c r="B254" s="46">
        <v>124915</v>
      </c>
      <c r="C254" s="46" t="s">
        <v>177</v>
      </c>
      <c r="D254" s="46"/>
      <c r="E254" s="49">
        <v>41699</v>
      </c>
      <c r="F254" s="49">
        <v>41730</v>
      </c>
      <c r="G254" s="46">
        <v>44640</v>
      </c>
      <c r="H254" s="46" t="s">
        <v>938</v>
      </c>
      <c r="I254" s="46" t="s">
        <v>937</v>
      </c>
      <c r="J254" s="46" t="s">
        <v>20</v>
      </c>
      <c r="K254" s="46" t="s">
        <v>354</v>
      </c>
      <c r="L254" s="46" t="s">
        <v>346</v>
      </c>
      <c r="M254" s="46" t="s">
        <v>280</v>
      </c>
      <c r="N254" s="46" t="s">
        <v>22</v>
      </c>
      <c r="O254" s="48">
        <v>0</v>
      </c>
      <c r="P254" s="47">
        <v>0</v>
      </c>
      <c r="Q254" s="47"/>
      <c r="R254" s="47"/>
      <c r="S254" s="46" t="s">
        <v>1074</v>
      </c>
      <c r="T254" s="46" t="s">
        <v>23</v>
      </c>
      <c r="U254" s="46" t="s">
        <v>24</v>
      </c>
      <c r="V254" s="45">
        <v>0</v>
      </c>
    </row>
    <row r="255" spans="1:22" ht="12.95" hidden="1" customHeight="1" x14ac:dyDescent="0.2">
      <c r="A255" s="50">
        <v>30699</v>
      </c>
      <c r="B255" s="46">
        <v>124470</v>
      </c>
      <c r="C255" s="46" t="s">
        <v>177</v>
      </c>
      <c r="D255" s="46"/>
      <c r="E255" s="49">
        <v>41699</v>
      </c>
      <c r="F255" s="49">
        <v>41730</v>
      </c>
      <c r="G255" s="46">
        <v>44640</v>
      </c>
      <c r="H255" s="46" t="s">
        <v>201</v>
      </c>
      <c r="I255" s="46" t="s">
        <v>202</v>
      </c>
      <c r="J255" s="46" t="s">
        <v>26</v>
      </c>
      <c r="K255" s="46" t="s">
        <v>354</v>
      </c>
      <c r="L255" s="46" t="s">
        <v>346</v>
      </c>
      <c r="M255" s="46" t="s">
        <v>25</v>
      </c>
      <c r="N255" s="46" t="s">
        <v>23</v>
      </c>
      <c r="O255" s="48">
        <v>0</v>
      </c>
      <c r="P255" s="47">
        <v>0</v>
      </c>
      <c r="Q255" s="47"/>
      <c r="R255" s="47"/>
      <c r="S255" s="46" t="s">
        <v>422</v>
      </c>
      <c r="T255" s="46" t="s">
        <v>23</v>
      </c>
      <c r="U255" s="46" t="s">
        <v>32</v>
      </c>
      <c r="V255" s="45">
        <v>0</v>
      </c>
    </row>
    <row r="256" spans="1:22" ht="12.95" hidden="1" customHeight="1" x14ac:dyDescent="0.2">
      <c r="A256" s="50">
        <v>31275</v>
      </c>
      <c r="B256" s="46">
        <v>124922</v>
      </c>
      <c r="C256" s="46" t="s">
        <v>177</v>
      </c>
      <c r="D256" s="46"/>
      <c r="E256" s="49">
        <v>41699</v>
      </c>
      <c r="F256" s="49">
        <v>41703.984722222223</v>
      </c>
      <c r="G256" s="46">
        <v>7178</v>
      </c>
      <c r="H256" s="46" t="s">
        <v>656</v>
      </c>
      <c r="I256" s="46" t="s">
        <v>655</v>
      </c>
      <c r="J256" s="46" t="s">
        <v>20</v>
      </c>
      <c r="K256" s="46" t="s">
        <v>354</v>
      </c>
      <c r="L256" s="46" t="s">
        <v>346</v>
      </c>
      <c r="M256" s="46" t="s">
        <v>25</v>
      </c>
      <c r="N256" s="46" t="s">
        <v>22</v>
      </c>
      <c r="O256" s="48">
        <v>0</v>
      </c>
      <c r="P256" s="47">
        <v>0</v>
      </c>
      <c r="Q256" s="47"/>
      <c r="R256" s="47"/>
      <c r="S256" s="46" t="s">
        <v>1110</v>
      </c>
      <c r="T256" s="46" t="s">
        <v>23</v>
      </c>
      <c r="U256" s="46" t="s">
        <v>24</v>
      </c>
      <c r="V256" s="45">
        <v>0</v>
      </c>
    </row>
    <row r="257" spans="1:22" ht="12.95" hidden="1" customHeight="1" x14ac:dyDescent="0.2">
      <c r="A257" s="50">
        <v>31384</v>
      </c>
      <c r="B257" s="46">
        <v>124964</v>
      </c>
      <c r="C257" s="46" t="s">
        <v>177</v>
      </c>
      <c r="D257" s="46"/>
      <c r="E257" s="49">
        <v>41699.429861111108</v>
      </c>
      <c r="F257" s="49">
        <v>41699.697222222218</v>
      </c>
      <c r="G257" s="46">
        <v>385</v>
      </c>
      <c r="H257" s="46" t="s">
        <v>940</v>
      </c>
      <c r="I257" s="46" t="s">
        <v>939</v>
      </c>
      <c r="J257" s="46" t="s">
        <v>20</v>
      </c>
      <c r="K257" s="46" t="s">
        <v>354</v>
      </c>
      <c r="L257" s="46" t="s">
        <v>346</v>
      </c>
      <c r="M257" s="46" t="s">
        <v>25</v>
      </c>
      <c r="N257" s="46" t="s">
        <v>23</v>
      </c>
      <c r="O257" s="48">
        <v>0</v>
      </c>
      <c r="P257" s="47">
        <v>0</v>
      </c>
      <c r="Q257" s="47"/>
      <c r="R257" s="47"/>
      <c r="S257" s="46" t="s">
        <v>1109</v>
      </c>
      <c r="T257" s="46" t="s">
        <v>23</v>
      </c>
      <c r="U257" s="46" t="s">
        <v>24</v>
      </c>
      <c r="V257" s="45">
        <v>0</v>
      </c>
    </row>
    <row r="258" spans="1:22" ht="12.95" hidden="1" customHeight="1" x14ac:dyDescent="0.2">
      <c r="A258" s="50">
        <v>31384</v>
      </c>
      <c r="B258" s="46">
        <v>124964</v>
      </c>
      <c r="C258" s="46" t="s">
        <v>177</v>
      </c>
      <c r="D258" s="46"/>
      <c r="E258" s="49">
        <v>41699.429861111108</v>
      </c>
      <c r="F258" s="49">
        <v>41699.697222222218</v>
      </c>
      <c r="G258" s="46">
        <v>385</v>
      </c>
      <c r="H258" s="46" t="s">
        <v>909</v>
      </c>
      <c r="I258" s="46" t="s">
        <v>908</v>
      </c>
      <c r="J258" s="46" t="s">
        <v>20</v>
      </c>
      <c r="K258" s="46" t="s">
        <v>354</v>
      </c>
      <c r="L258" s="46" t="s">
        <v>346</v>
      </c>
      <c r="M258" s="46" t="s">
        <v>25</v>
      </c>
      <c r="N258" s="46" t="s">
        <v>23</v>
      </c>
      <c r="O258" s="48">
        <v>0</v>
      </c>
      <c r="P258" s="47">
        <v>0</v>
      </c>
      <c r="Q258" s="47"/>
      <c r="R258" s="47"/>
      <c r="S258" s="46" t="s">
        <v>1109</v>
      </c>
      <c r="T258" s="46" t="s">
        <v>23</v>
      </c>
      <c r="U258" s="46" t="s">
        <v>24</v>
      </c>
      <c r="V258" s="45">
        <v>0</v>
      </c>
    </row>
    <row r="259" spans="1:22" ht="12.95" hidden="1" customHeight="1" x14ac:dyDescent="0.2">
      <c r="A259" s="50">
        <v>31383</v>
      </c>
      <c r="B259" s="46">
        <v>124965</v>
      </c>
      <c r="C259" s="46" t="s">
        <v>177</v>
      </c>
      <c r="D259" s="46"/>
      <c r="E259" s="49">
        <v>41702.448611111111</v>
      </c>
      <c r="F259" s="49">
        <v>41702.535416666666</v>
      </c>
      <c r="G259" s="46">
        <v>125</v>
      </c>
      <c r="H259" s="46" t="s">
        <v>527</v>
      </c>
      <c r="I259" s="46" t="s">
        <v>526</v>
      </c>
      <c r="J259" s="46" t="s">
        <v>264</v>
      </c>
      <c r="K259" s="46" t="s">
        <v>354</v>
      </c>
      <c r="L259" s="46" t="s">
        <v>350</v>
      </c>
      <c r="M259" s="46" t="s">
        <v>25</v>
      </c>
      <c r="N259" s="46" t="s">
        <v>22</v>
      </c>
      <c r="O259" s="48">
        <v>0</v>
      </c>
      <c r="P259" s="47">
        <v>0</v>
      </c>
      <c r="Q259" s="47"/>
      <c r="R259" s="47"/>
      <c r="S259" s="46" t="s">
        <v>1108</v>
      </c>
      <c r="T259" s="46" t="s">
        <v>23</v>
      </c>
      <c r="U259" s="46" t="s">
        <v>32</v>
      </c>
      <c r="V259" s="45">
        <v>0</v>
      </c>
    </row>
    <row r="260" spans="1:22" ht="12.95" hidden="1" customHeight="1" x14ac:dyDescent="0.2">
      <c r="A260" s="50">
        <v>31280</v>
      </c>
      <c r="B260" s="46">
        <v>124916</v>
      </c>
      <c r="C260" s="46" t="s">
        <v>177</v>
      </c>
      <c r="D260" s="46"/>
      <c r="E260" s="49">
        <v>41703.100694444445</v>
      </c>
      <c r="F260" s="49">
        <v>41725.75</v>
      </c>
      <c r="G260" s="46">
        <v>32615</v>
      </c>
      <c r="H260" s="46" t="s">
        <v>841</v>
      </c>
      <c r="I260" s="46" t="s">
        <v>840</v>
      </c>
      <c r="J260" s="46" t="s">
        <v>20</v>
      </c>
      <c r="K260" s="46" t="s">
        <v>354</v>
      </c>
      <c r="L260" s="46" t="s">
        <v>346</v>
      </c>
      <c r="M260" s="46" t="s">
        <v>25</v>
      </c>
      <c r="N260" s="46" t="s">
        <v>22</v>
      </c>
      <c r="O260" s="48">
        <v>0</v>
      </c>
      <c r="P260" s="47">
        <v>0</v>
      </c>
      <c r="Q260" s="47"/>
      <c r="R260" s="47"/>
      <c r="S260" s="46" t="s">
        <v>1107</v>
      </c>
      <c r="T260" s="46" t="s">
        <v>23</v>
      </c>
      <c r="U260" s="46" t="s">
        <v>24</v>
      </c>
      <c r="V260" s="45">
        <v>0</v>
      </c>
    </row>
    <row r="261" spans="1:22" ht="12.95" customHeight="1" x14ac:dyDescent="0.2">
      <c r="A261" s="50">
        <v>31707</v>
      </c>
      <c r="B261" s="46">
        <v>444444444</v>
      </c>
      <c r="C261" s="46" t="s">
        <v>177</v>
      </c>
      <c r="D261" s="46">
        <v>2014</v>
      </c>
      <c r="E261" s="49">
        <v>41703.321527777778</v>
      </c>
      <c r="F261" s="49">
        <v>41703.338194444441</v>
      </c>
      <c r="G261" s="46">
        <v>24</v>
      </c>
      <c r="H261" s="46" t="s">
        <v>178</v>
      </c>
      <c r="I261" s="46" t="s">
        <v>179</v>
      </c>
      <c r="J261" s="46" t="s">
        <v>20</v>
      </c>
      <c r="K261" s="46" t="s">
        <v>21</v>
      </c>
      <c r="L261" s="46" t="s">
        <v>56</v>
      </c>
      <c r="M261" s="46" t="s">
        <v>25</v>
      </c>
      <c r="N261" s="46" t="s">
        <v>22</v>
      </c>
      <c r="O261" s="48">
        <v>55</v>
      </c>
      <c r="P261" s="47">
        <v>2.93E-2</v>
      </c>
      <c r="Q261" s="5" t="b">
        <f>IF(P261&gt;$Q$2,1)</f>
        <v>0</v>
      </c>
      <c r="R261" s="5" t="b">
        <f>IF(P261&gt;$R$2,1)</f>
        <v>0</v>
      </c>
      <c r="S261" s="46" t="s">
        <v>180</v>
      </c>
      <c r="T261" s="46" t="s">
        <v>23</v>
      </c>
      <c r="U261" s="46" t="s">
        <v>24</v>
      </c>
      <c r="V261" s="45">
        <v>23</v>
      </c>
    </row>
    <row r="262" spans="1:22" ht="12.95" hidden="1" customHeight="1" x14ac:dyDescent="0.2">
      <c r="A262" s="50">
        <v>31363</v>
      </c>
      <c r="B262" s="46">
        <v>124988</v>
      </c>
      <c r="C262" s="46" t="s">
        <v>177</v>
      </c>
      <c r="D262" s="46"/>
      <c r="E262" s="49">
        <v>41703.927777777775</v>
      </c>
      <c r="F262" s="49">
        <v>41703.969444444439</v>
      </c>
      <c r="G262" s="46">
        <v>60</v>
      </c>
      <c r="H262" s="46" t="s">
        <v>837</v>
      </c>
      <c r="I262" s="46" t="s">
        <v>836</v>
      </c>
      <c r="J262" s="46" t="s">
        <v>20</v>
      </c>
      <c r="K262" s="46" t="s">
        <v>354</v>
      </c>
      <c r="L262" s="46" t="s">
        <v>346</v>
      </c>
      <c r="M262" s="46" t="s">
        <v>25</v>
      </c>
      <c r="N262" s="46" t="s">
        <v>22</v>
      </c>
      <c r="O262" s="48">
        <v>0</v>
      </c>
      <c r="P262" s="47">
        <v>0</v>
      </c>
      <c r="Q262" s="47"/>
      <c r="R262" s="47"/>
      <c r="S262" s="46" t="s">
        <v>1106</v>
      </c>
      <c r="T262" s="46" t="s">
        <v>23</v>
      </c>
      <c r="U262" s="46" t="s">
        <v>24</v>
      </c>
      <c r="V262" s="45">
        <v>0</v>
      </c>
    </row>
    <row r="263" spans="1:22" ht="12.95" hidden="1" customHeight="1" x14ac:dyDescent="0.2">
      <c r="A263" s="50">
        <v>31361</v>
      </c>
      <c r="B263" s="46">
        <v>124992</v>
      </c>
      <c r="C263" s="46" t="s">
        <v>177</v>
      </c>
      <c r="D263" s="46"/>
      <c r="E263" s="49">
        <v>41704.438194444439</v>
      </c>
      <c r="F263" s="49">
        <v>41704.797916666663</v>
      </c>
      <c r="G263" s="46">
        <v>518</v>
      </c>
      <c r="H263" s="46" t="s">
        <v>1078</v>
      </c>
      <c r="I263" s="46" t="s">
        <v>1077</v>
      </c>
      <c r="J263" s="46" t="s">
        <v>20</v>
      </c>
      <c r="K263" s="46" t="s">
        <v>354</v>
      </c>
      <c r="L263" s="46" t="s">
        <v>346</v>
      </c>
      <c r="M263" s="46" t="s">
        <v>25</v>
      </c>
      <c r="N263" s="46" t="s">
        <v>23</v>
      </c>
      <c r="O263" s="48">
        <v>0</v>
      </c>
      <c r="P263" s="47">
        <v>0</v>
      </c>
      <c r="Q263" s="47"/>
      <c r="R263" s="47"/>
      <c r="S263" s="46" t="s">
        <v>1105</v>
      </c>
      <c r="T263" s="46" t="s">
        <v>23</v>
      </c>
      <c r="U263" s="46" t="s">
        <v>72</v>
      </c>
      <c r="V263" s="45">
        <v>0</v>
      </c>
    </row>
    <row r="264" spans="1:22" ht="12.95" hidden="1" customHeight="1" x14ac:dyDescent="0.2">
      <c r="A264" s="50">
        <v>31360</v>
      </c>
      <c r="B264" s="46">
        <v>124996</v>
      </c>
      <c r="C264" s="46" t="s">
        <v>177</v>
      </c>
      <c r="D264" s="46"/>
      <c r="E264" s="49">
        <v>41705.729166666664</v>
      </c>
      <c r="F264" s="49">
        <v>41705.753472222219</v>
      </c>
      <c r="G264" s="46">
        <v>35</v>
      </c>
      <c r="H264" s="46" t="s">
        <v>406</v>
      </c>
      <c r="I264" s="46" t="s">
        <v>405</v>
      </c>
      <c r="J264" s="46" t="s">
        <v>26</v>
      </c>
      <c r="K264" s="46" t="s">
        <v>354</v>
      </c>
      <c r="L264" s="46" t="s">
        <v>346</v>
      </c>
      <c r="M264" s="46" t="s">
        <v>25</v>
      </c>
      <c r="N264" s="46" t="s">
        <v>22</v>
      </c>
      <c r="O264" s="48">
        <v>0</v>
      </c>
      <c r="P264" s="47">
        <v>0</v>
      </c>
      <c r="Q264" s="47"/>
      <c r="R264" s="47"/>
      <c r="S264" s="46" t="s">
        <v>1104</v>
      </c>
      <c r="T264" s="46" t="s">
        <v>23</v>
      </c>
      <c r="U264" s="46" t="s">
        <v>32</v>
      </c>
      <c r="V264" s="45">
        <v>0</v>
      </c>
    </row>
    <row r="265" spans="1:22" ht="12.95" hidden="1" customHeight="1" x14ac:dyDescent="0.2">
      <c r="A265" s="50">
        <v>31359</v>
      </c>
      <c r="B265" s="46">
        <v>124997</v>
      </c>
      <c r="C265" s="46" t="s">
        <v>177</v>
      </c>
      <c r="D265" s="46"/>
      <c r="E265" s="49">
        <v>41706.933333333334</v>
      </c>
      <c r="F265" s="49">
        <v>41708.07708333333</v>
      </c>
      <c r="G265" s="46">
        <v>1647</v>
      </c>
      <c r="H265" s="46" t="s">
        <v>670</v>
      </c>
      <c r="I265" s="46" t="s">
        <v>669</v>
      </c>
      <c r="J265" s="46" t="s">
        <v>20</v>
      </c>
      <c r="K265" s="46" t="s">
        <v>354</v>
      </c>
      <c r="L265" s="46" t="s">
        <v>346</v>
      </c>
      <c r="M265" s="46" t="s">
        <v>25</v>
      </c>
      <c r="N265" s="46" t="s">
        <v>23</v>
      </c>
      <c r="O265" s="48">
        <v>0</v>
      </c>
      <c r="P265" s="47">
        <v>0</v>
      </c>
      <c r="Q265" s="47"/>
      <c r="R265" s="47"/>
      <c r="S265" s="46" t="s">
        <v>1103</v>
      </c>
      <c r="T265" s="46" t="s">
        <v>23</v>
      </c>
      <c r="U265" s="46" t="s">
        <v>24</v>
      </c>
      <c r="V265" s="45">
        <v>0</v>
      </c>
    </row>
    <row r="266" spans="1:22" ht="12.95" hidden="1" customHeight="1" x14ac:dyDescent="0.2">
      <c r="A266" s="50">
        <v>31357</v>
      </c>
      <c r="B266" s="46">
        <v>124999</v>
      </c>
      <c r="C266" s="46" t="s">
        <v>177</v>
      </c>
      <c r="D266" s="46"/>
      <c r="E266" s="49">
        <v>41711.336111111108</v>
      </c>
      <c r="F266" s="49">
        <v>41711.511111111111</v>
      </c>
      <c r="G266" s="46">
        <v>252</v>
      </c>
      <c r="H266" s="46" t="s">
        <v>364</v>
      </c>
      <c r="I266" s="46" t="s">
        <v>363</v>
      </c>
      <c r="J266" s="46" t="s">
        <v>264</v>
      </c>
      <c r="K266" s="46" t="s">
        <v>354</v>
      </c>
      <c r="L266" s="46" t="s">
        <v>356</v>
      </c>
      <c r="M266" s="46" t="s">
        <v>25</v>
      </c>
      <c r="N266" s="46" t="s">
        <v>22</v>
      </c>
      <c r="O266" s="48">
        <v>0</v>
      </c>
      <c r="P266" s="47">
        <v>0</v>
      </c>
      <c r="Q266" s="47"/>
      <c r="R266" s="47"/>
      <c r="S266" s="46" t="s">
        <v>1102</v>
      </c>
      <c r="T266" s="46" t="s">
        <v>22</v>
      </c>
      <c r="U266" s="46" t="s">
        <v>32</v>
      </c>
      <c r="V266" s="45">
        <v>0</v>
      </c>
    </row>
    <row r="267" spans="1:22" ht="12.95" hidden="1" customHeight="1" x14ac:dyDescent="0.2">
      <c r="A267" s="50">
        <v>31357</v>
      </c>
      <c r="B267" s="46">
        <v>124999</v>
      </c>
      <c r="C267" s="46" t="s">
        <v>177</v>
      </c>
      <c r="D267" s="46"/>
      <c r="E267" s="49">
        <v>41712.323611111111</v>
      </c>
      <c r="F267" s="49">
        <v>41712.63958333333</v>
      </c>
      <c r="G267" s="46">
        <v>455</v>
      </c>
      <c r="H267" s="46" t="s">
        <v>364</v>
      </c>
      <c r="I267" s="46" t="s">
        <v>363</v>
      </c>
      <c r="J267" s="46" t="s">
        <v>264</v>
      </c>
      <c r="K267" s="46" t="s">
        <v>354</v>
      </c>
      <c r="L267" s="46" t="s">
        <v>356</v>
      </c>
      <c r="M267" s="46" t="s">
        <v>25</v>
      </c>
      <c r="N267" s="46" t="s">
        <v>22</v>
      </c>
      <c r="O267" s="48">
        <v>0</v>
      </c>
      <c r="P267" s="47">
        <v>0</v>
      </c>
      <c r="Q267" s="47"/>
      <c r="R267" s="47"/>
      <c r="S267" s="46" t="s">
        <v>1102</v>
      </c>
      <c r="T267" s="46" t="s">
        <v>22</v>
      </c>
      <c r="U267" s="46" t="s">
        <v>32</v>
      </c>
      <c r="V267" s="45">
        <v>0</v>
      </c>
    </row>
    <row r="268" spans="1:22" ht="12.95" hidden="1" customHeight="1" x14ac:dyDescent="0.2">
      <c r="A268" s="50">
        <v>31357</v>
      </c>
      <c r="B268" s="46">
        <v>124999</v>
      </c>
      <c r="C268" s="46" t="s">
        <v>177</v>
      </c>
      <c r="D268" s="46"/>
      <c r="E268" s="49">
        <v>41713.320833333331</v>
      </c>
      <c r="F268" s="49">
        <v>41713.529166666667</v>
      </c>
      <c r="G268" s="46">
        <v>300</v>
      </c>
      <c r="H268" s="46" t="s">
        <v>364</v>
      </c>
      <c r="I268" s="46" t="s">
        <v>363</v>
      </c>
      <c r="J268" s="46" t="s">
        <v>264</v>
      </c>
      <c r="K268" s="46" t="s">
        <v>354</v>
      </c>
      <c r="L268" s="46" t="s">
        <v>356</v>
      </c>
      <c r="M268" s="46" t="s">
        <v>25</v>
      </c>
      <c r="N268" s="46" t="s">
        <v>22</v>
      </c>
      <c r="O268" s="48">
        <v>0</v>
      </c>
      <c r="P268" s="47">
        <v>0</v>
      </c>
      <c r="Q268" s="47"/>
      <c r="R268" s="47"/>
      <c r="S268" s="46" t="s">
        <v>1102</v>
      </c>
      <c r="T268" s="46" t="s">
        <v>22</v>
      </c>
      <c r="U268" s="46" t="s">
        <v>32</v>
      </c>
      <c r="V268" s="45">
        <v>0</v>
      </c>
    </row>
    <row r="269" spans="1:22" ht="12.95" hidden="1" customHeight="1" x14ac:dyDescent="0.2">
      <c r="A269" s="50">
        <v>31357</v>
      </c>
      <c r="B269" s="46">
        <v>124999</v>
      </c>
      <c r="C269" s="46" t="s">
        <v>177</v>
      </c>
      <c r="D269" s="46"/>
      <c r="E269" s="49">
        <v>41714.291666666664</v>
      </c>
      <c r="F269" s="49">
        <v>41714.75</v>
      </c>
      <c r="G269" s="46">
        <v>660</v>
      </c>
      <c r="H269" s="46" t="s">
        <v>364</v>
      </c>
      <c r="I269" s="46" t="s">
        <v>363</v>
      </c>
      <c r="J269" s="46" t="s">
        <v>264</v>
      </c>
      <c r="K269" s="46" t="s">
        <v>354</v>
      </c>
      <c r="L269" s="46" t="s">
        <v>356</v>
      </c>
      <c r="M269" s="46" t="s">
        <v>25</v>
      </c>
      <c r="N269" s="46" t="s">
        <v>22</v>
      </c>
      <c r="O269" s="48">
        <v>0</v>
      </c>
      <c r="P269" s="47">
        <v>0</v>
      </c>
      <c r="Q269" s="47"/>
      <c r="R269" s="47"/>
      <c r="S269" s="46" t="s">
        <v>1102</v>
      </c>
      <c r="T269" s="46" t="s">
        <v>22</v>
      </c>
      <c r="U269" s="46" t="s">
        <v>32</v>
      </c>
      <c r="V269" s="45">
        <v>0</v>
      </c>
    </row>
    <row r="270" spans="1:22" ht="12.95" hidden="1" customHeight="1" x14ac:dyDescent="0.2">
      <c r="A270" s="50">
        <v>31477</v>
      </c>
      <c r="B270" s="46">
        <v>125017</v>
      </c>
      <c r="C270" s="46" t="s">
        <v>177</v>
      </c>
      <c r="D270" s="46"/>
      <c r="E270" s="49">
        <v>41716.679861111108</v>
      </c>
      <c r="F270" s="49">
        <v>41730</v>
      </c>
      <c r="G270" s="46">
        <v>19181</v>
      </c>
      <c r="H270" s="46" t="s">
        <v>899</v>
      </c>
      <c r="I270" s="46" t="s">
        <v>898</v>
      </c>
      <c r="J270" s="46" t="s">
        <v>37</v>
      </c>
      <c r="K270" s="46" t="s">
        <v>354</v>
      </c>
      <c r="L270" s="46" t="s">
        <v>346</v>
      </c>
      <c r="M270" s="46" t="s">
        <v>25</v>
      </c>
      <c r="N270" s="46" t="s">
        <v>23</v>
      </c>
      <c r="O270" s="48">
        <v>0</v>
      </c>
      <c r="P270" s="47">
        <v>0</v>
      </c>
      <c r="Q270" s="47"/>
      <c r="R270" s="47"/>
      <c r="S270" s="46" t="s">
        <v>1096</v>
      </c>
      <c r="T270" s="46" t="s">
        <v>23</v>
      </c>
      <c r="U270" s="46" t="s">
        <v>32</v>
      </c>
      <c r="V270" s="45">
        <v>0</v>
      </c>
    </row>
    <row r="271" spans="1:22" ht="12.95" hidden="1" customHeight="1" x14ac:dyDescent="0.2">
      <c r="A271" s="50">
        <v>31246</v>
      </c>
      <c r="B271" s="46">
        <v>124962</v>
      </c>
      <c r="C271" s="46" t="s">
        <v>177</v>
      </c>
      <c r="D271" s="46"/>
      <c r="E271" s="49">
        <v>41718.407638888886</v>
      </c>
      <c r="F271" s="49">
        <v>41718.484027777777</v>
      </c>
      <c r="G271" s="46">
        <v>110</v>
      </c>
      <c r="H271" s="46" t="s">
        <v>754</v>
      </c>
      <c r="I271" s="46" t="s">
        <v>753</v>
      </c>
      <c r="J271" s="46" t="s">
        <v>415</v>
      </c>
      <c r="K271" s="46" t="s">
        <v>354</v>
      </c>
      <c r="L271" s="46" t="s">
        <v>346</v>
      </c>
      <c r="M271" s="46" t="s">
        <v>25</v>
      </c>
      <c r="N271" s="46" t="s">
        <v>22</v>
      </c>
      <c r="O271" s="48">
        <v>0</v>
      </c>
      <c r="P271" s="47">
        <v>0</v>
      </c>
      <c r="Q271" s="47"/>
      <c r="R271" s="47"/>
      <c r="S271" s="46" t="s">
        <v>1099</v>
      </c>
      <c r="T271" s="46" t="s">
        <v>23</v>
      </c>
      <c r="U271" s="46" t="s">
        <v>24</v>
      </c>
      <c r="V271" s="45">
        <v>0</v>
      </c>
    </row>
    <row r="272" spans="1:22" ht="12.95" hidden="1" customHeight="1" x14ac:dyDescent="0.2">
      <c r="A272" s="50">
        <v>31245</v>
      </c>
      <c r="B272" s="46">
        <v>124963</v>
      </c>
      <c r="C272" s="46" t="s">
        <v>177</v>
      </c>
      <c r="D272" s="46"/>
      <c r="E272" s="49">
        <v>41718.485416666663</v>
      </c>
      <c r="F272" s="49">
        <v>41718.529166666667</v>
      </c>
      <c r="G272" s="46">
        <v>63</v>
      </c>
      <c r="H272" s="46" t="s">
        <v>455</v>
      </c>
      <c r="I272" s="46" t="s">
        <v>454</v>
      </c>
      <c r="J272" s="46" t="s">
        <v>37</v>
      </c>
      <c r="K272" s="46" t="s">
        <v>354</v>
      </c>
      <c r="L272" s="46" t="s">
        <v>346</v>
      </c>
      <c r="M272" s="46" t="s">
        <v>25</v>
      </c>
      <c r="N272" s="46" t="s">
        <v>22</v>
      </c>
      <c r="O272" s="48">
        <v>0</v>
      </c>
      <c r="P272" s="47">
        <v>0</v>
      </c>
      <c r="Q272" s="47"/>
      <c r="R272" s="47"/>
      <c r="S272" s="46" t="s">
        <v>1098</v>
      </c>
      <c r="T272" s="46" t="s">
        <v>23</v>
      </c>
      <c r="U272" s="46" t="s">
        <v>32</v>
      </c>
      <c r="V272" s="45">
        <v>0</v>
      </c>
    </row>
    <row r="273" spans="1:22" ht="12.95" hidden="1" customHeight="1" x14ac:dyDescent="0.2">
      <c r="A273" s="50">
        <v>31439</v>
      </c>
      <c r="B273" s="46">
        <v>125059</v>
      </c>
      <c r="C273" s="46" t="s">
        <v>177</v>
      </c>
      <c r="D273" s="46"/>
      <c r="E273" s="49">
        <v>41726.322916666664</v>
      </c>
      <c r="F273" s="49">
        <v>41726.611111111109</v>
      </c>
      <c r="G273" s="46">
        <v>415</v>
      </c>
      <c r="H273" s="46" t="s">
        <v>790</v>
      </c>
      <c r="I273" s="46" t="s">
        <v>789</v>
      </c>
      <c r="J273" s="46" t="s">
        <v>20</v>
      </c>
      <c r="K273" s="46" t="s">
        <v>354</v>
      </c>
      <c r="L273" s="46" t="s">
        <v>346</v>
      </c>
      <c r="M273" s="46" t="s">
        <v>280</v>
      </c>
      <c r="N273" s="46" t="s">
        <v>23</v>
      </c>
      <c r="O273" s="48">
        <v>0</v>
      </c>
      <c r="P273" s="47">
        <v>0</v>
      </c>
      <c r="Q273" s="47"/>
      <c r="R273" s="47"/>
      <c r="S273" s="46" t="s">
        <v>1097</v>
      </c>
      <c r="T273" s="46" t="s">
        <v>23</v>
      </c>
      <c r="U273" s="46" t="s">
        <v>24</v>
      </c>
      <c r="V273" s="45">
        <v>0</v>
      </c>
    </row>
    <row r="274" spans="1:22" ht="12.95" hidden="1" customHeight="1" x14ac:dyDescent="0.2">
      <c r="A274" s="50">
        <v>31439</v>
      </c>
      <c r="B274" s="46">
        <v>125059</v>
      </c>
      <c r="C274" s="46" t="s">
        <v>177</v>
      </c>
      <c r="D274" s="46"/>
      <c r="E274" s="49">
        <v>41726.322916666664</v>
      </c>
      <c r="F274" s="49">
        <v>41726.611111111109</v>
      </c>
      <c r="G274" s="46">
        <v>415</v>
      </c>
      <c r="H274" s="46" t="s">
        <v>740</v>
      </c>
      <c r="I274" s="46" t="s">
        <v>739</v>
      </c>
      <c r="J274" s="46" t="s">
        <v>20</v>
      </c>
      <c r="K274" s="46" t="s">
        <v>354</v>
      </c>
      <c r="L274" s="46" t="s">
        <v>346</v>
      </c>
      <c r="M274" s="46" t="s">
        <v>280</v>
      </c>
      <c r="N274" s="46" t="s">
        <v>23</v>
      </c>
      <c r="O274" s="48">
        <v>0</v>
      </c>
      <c r="P274" s="47">
        <v>0</v>
      </c>
      <c r="Q274" s="47"/>
      <c r="R274" s="47"/>
      <c r="S274" s="46" t="s">
        <v>1097</v>
      </c>
      <c r="T274" s="46" t="s">
        <v>23</v>
      </c>
      <c r="U274" s="46" t="s">
        <v>24</v>
      </c>
      <c r="V274" s="45">
        <v>0</v>
      </c>
    </row>
    <row r="275" spans="1:22" ht="12.95" hidden="1" customHeight="1" x14ac:dyDescent="0.2">
      <c r="A275" s="50">
        <v>30699</v>
      </c>
      <c r="B275" s="46">
        <v>124470</v>
      </c>
      <c r="C275" s="46" t="s">
        <v>1081</v>
      </c>
      <c r="D275" s="46"/>
      <c r="E275" s="49">
        <v>41730</v>
      </c>
      <c r="F275" s="49">
        <v>41760</v>
      </c>
      <c r="G275" s="46">
        <v>43200</v>
      </c>
      <c r="H275" s="46" t="s">
        <v>201</v>
      </c>
      <c r="I275" s="46" t="s">
        <v>202</v>
      </c>
      <c r="J275" s="46" t="s">
        <v>26</v>
      </c>
      <c r="K275" s="46" t="s">
        <v>354</v>
      </c>
      <c r="L275" s="46" t="s">
        <v>346</v>
      </c>
      <c r="M275" s="46" t="s">
        <v>25</v>
      </c>
      <c r="N275" s="46" t="s">
        <v>23</v>
      </c>
      <c r="O275" s="48">
        <v>0</v>
      </c>
      <c r="P275" s="47">
        <v>0</v>
      </c>
      <c r="Q275" s="47"/>
      <c r="R275" s="47"/>
      <c r="S275" s="46" t="s">
        <v>422</v>
      </c>
      <c r="T275" s="46" t="s">
        <v>23</v>
      </c>
      <c r="U275" s="46" t="s">
        <v>32</v>
      </c>
      <c r="V275" s="45">
        <v>0</v>
      </c>
    </row>
    <row r="276" spans="1:22" ht="12.95" hidden="1" customHeight="1" x14ac:dyDescent="0.2">
      <c r="A276" s="50">
        <v>31477</v>
      </c>
      <c r="B276" s="46">
        <v>125017</v>
      </c>
      <c r="C276" s="46" t="s">
        <v>1081</v>
      </c>
      <c r="D276" s="46"/>
      <c r="E276" s="49">
        <v>41730</v>
      </c>
      <c r="F276" s="49">
        <v>41734.268749999996</v>
      </c>
      <c r="G276" s="46">
        <v>6147</v>
      </c>
      <c r="H276" s="46" t="s">
        <v>899</v>
      </c>
      <c r="I276" s="46" t="s">
        <v>898</v>
      </c>
      <c r="J276" s="46" t="s">
        <v>37</v>
      </c>
      <c r="K276" s="46" t="s">
        <v>354</v>
      </c>
      <c r="L276" s="46" t="s">
        <v>346</v>
      </c>
      <c r="M276" s="46" t="s">
        <v>25</v>
      </c>
      <c r="N276" s="46" t="s">
        <v>23</v>
      </c>
      <c r="O276" s="48">
        <v>0</v>
      </c>
      <c r="P276" s="47">
        <v>0</v>
      </c>
      <c r="Q276" s="47"/>
      <c r="R276" s="47"/>
      <c r="S276" s="46" t="s">
        <v>1096</v>
      </c>
      <c r="T276" s="46" t="s">
        <v>23</v>
      </c>
      <c r="U276" s="46" t="s">
        <v>32</v>
      </c>
      <c r="V276" s="45">
        <v>0</v>
      </c>
    </row>
    <row r="277" spans="1:22" ht="12.95" hidden="1" customHeight="1" x14ac:dyDescent="0.2">
      <c r="A277" s="50">
        <v>31281</v>
      </c>
      <c r="B277" s="46">
        <v>124915</v>
      </c>
      <c r="C277" s="46" t="s">
        <v>1081</v>
      </c>
      <c r="D277" s="46"/>
      <c r="E277" s="49">
        <v>41730</v>
      </c>
      <c r="F277" s="49">
        <v>41760</v>
      </c>
      <c r="G277" s="46">
        <v>43200</v>
      </c>
      <c r="H277" s="46" t="s">
        <v>938</v>
      </c>
      <c r="I277" s="46" t="s">
        <v>937</v>
      </c>
      <c r="J277" s="46" t="s">
        <v>20</v>
      </c>
      <c r="K277" s="46" t="s">
        <v>354</v>
      </c>
      <c r="L277" s="46" t="s">
        <v>346</v>
      </c>
      <c r="M277" s="46" t="s">
        <v>280</v>
      </c>
      <c r="N277" s="46" t="s">
        <v>22</v>
      </c>
      <c r="O277" s="48">
        <v>0</v>
      </c>
      <c r="P277" s="47">
        <v>0</v>
      </c>
      <c r="Q277" s="47"/>
      <c r="R277" s="47"/>
      <c r="S277" s="46" t="s">
        <v>1074</v>
      </c>
      <c r="T277" s="46" t="s">
        <v>23</v>
      </c>
      <c r="U277" s="46" t="s">
        <v>24</v>
      </c>
      <c r="V277" s="45">
        <v>0</v>
      </c>
    </row>
    <row r="278" spans="1:22" ht="12.95" hidden="1" customHeight="1" x14ac:dyDescent="0.2">
      <c r="A278" s="50">
        <v>31538</v>
      </c>
      <c r="B278" s="46">
        <v>125066</v>
      </c>
      <c r="C278" s="46" t="s">
        <v>1081</v>
      </c>
      <c r="D278" s="46"/>
      <c r="E278" s="49">
        <v>41730.35833333333</v>
      </c>
      <c r="F278" s="49">
        <v>41731.677777777775</v>
      </c>
      <c r="G278" s="46">
        <v>1900</v>
      </c>
      <c r="H278" s="46" t="s">
        <v>539</v>
      </c>
      <c r="I278" s="46" t="s">
        <v>538</v>
      </c>
      <c r="J278" s="46" t="s">
        <v>26</v>
      </c>
      <c r="K278" s="46" t="s">
        <v>354</v>
      </c>
      <c r="L278" s="46" t="s">
        <v>346</v>
      </c>
      <c r="M278" s="46" t="s">
        <v>40</v>
      </c>
      <c r="N278" s="46" t="s">
        <v>22</v>
      </c>
      <c r="O278" s="48">
        <v>0</v>
      </c>
      <c r="P278" s="47">
        <v>0</v>
      </c>
      <c r="Q278" s="47"/>
      <c r="R278" s="47"/>
      <c r="S278" s="46" t="s">
        <v>1095</v>
      </c>
      <c r="T278" s="46" t="s">
        <v>23</v>
      </c>
      <c r="U278" s="46" t="s">
        <v>32</v>
      </c>
      <c r="V278" s="45">
        <v>0</v>
      </c>
    </row>
    <row r="279" spans="1:22" ht="12.95" hidden="1" customHeight="1" x14ac:dyDescent="0.2">
      <c r="A279" s="50">
        <v>31516</v>
      </c>
      <c r="B279" s="46">
        <v>125089</v>
      </c>
      <c r="C279" s="46" t="s">
        <v>1081</v>
      </c>
      <c r="D279" s="46"/>
      <c r="E279" s="49">
        <v>41732.518749999996</v>
      </c>
      <c r="F279" s="49">
        <v>41732.693749999999</v>
      </c>
      <c r="G279" s="46">
        <v>252</v>
      </c>
      <c r="H279" s="46" t="s">
        <v>612</v>
      </c>
      <c r="I279" s="46" t="s">
        <v>611</v>
      </c>
      <c r="J279" s="46" t="s">
        <v>33</v>
      </c>
      <c r="K279" s="46" t="s">
        <v>354</v>
      </c>
      <c r="L279" s="46" t="s">
        <v>356</v>
      </c>
      <c r="M279" s="46" t="s">
        <v>25</v>
      </c>
      <c r="N279" s="46" t="s">
        <v>22</v>
      </c>
      <c r="O279" s="48">
        <v>0</v>
      </c>
      <c r="P279" s="47">
        <v>0</v>
      </c>
      <c r="Q279" s="47"/>
      <c r="R279" s="47"/>
      <c r="S279" s="46" t="s">
        <v>1092</v>
      </c>
      <c r="T279" s="46" t="s">
        <v>23</v>
      </c>
      <c r="U279" s="46" t="s">
        <v>24</v>
      </c>
      <c r="V279" s="45">
        <v>0</v>
      </c>
    </row>
    <row r="280" spans="1:22" ht="12.95" hidden="1" customHeight="1" x14ac:dyDescent="0.2">
      <c r="A280" s="50">
        <v>31503</v>
      </c>
      <c r="B280" s="46">
        <v>125105</v>
      </c>
      <c r="C280" s="46" t="s">
        <v>1081</v>
      </c>
      <c r="D280" s="46"/>
      <c r="E280" s="49">
        <v>41736.556944444441</v>
      </c>
      <c r="F280" s="49">
        <v>41736.594444444439</v>
      </c>
      <c r="G280" s="46">
        <v>54</v>
      </c>
      <c r="H280" s="46" t="s">
        <v>670</v>
      </c>
      <c r="I280" s="46" t="s">
        <v>669</v>
      </c>
      <c r="J280" s="46" t="s">
        <v>20</v>
      </c>
      <c r="K280" s="46" t="s">
        <v>354</v>
      </c>
      <c r="L280" s="46" t="s">
        <v>346</v>
      </c>
      <c r="M280" s="46" t="s">
        <v>25</v>
      </c>
      <c r="N280" s="46" t="s">
        <v>23</v>
      </c>
      <c r="O280" s="48">
        <v>0</v>
      </c>
      <c r="P280" s="47">
        <v>0</v>
      </c>
      <c r="Q280" s="47"/>
      <c r="R280" s="47"/>
      <c r="S280" s="46" t="s">
        <v>1091</v>
      </c>
      <c r="T280" s="46" t="s">
        <v>23</v>
      </c>
      <c r="U280" s="46" t="s">
        <v>24</v>
      </c>
      <c r="V280" s="45">
        <v>0</v>
      </c>
    </row>
    <row r="281" spans="1:22" ht="12.95" hidden="1" customHeight="1" x14ac:dyDescent="0.2">
      <c r="A281" s="50">
        <v>31493</v>
      </c>
      <c r="B281" s="46">
        <v>125115</v>
      </c>
      <c r="C281" s="46" t="s">
        <v>1081</v>
      </c>
      <c r="D281" s="46"/>
      <c r="E281" s="49">
        <v>41736.619444444441</v>
      </c>
      <c r="F281" s="49">
        <v>41736.642361111109</v>
      </c>
      <c r="G281" s="46">
        <v>33</v>
      </c>
      <c r="H281" s="46" t="s">
        <v>556</v>
      </c>
      <c r="I281" s="46" t="s">
        <v>555</v>
      </c>
      <c r="J281" s="46" t="s">
        <v>37</v>
      </c>
      <c r="K281" s="46" t="s">
        <v>354</v>
      </c>
      <c r="L281" s="46" t="s">
        <v>346</v>
      </c>
      <c r="M281" s="46" t="s">
        <v>25</v>
      </c>
      <c r="N281" s="46" t="s">
        <v>23</v>
      </c>
      <c r="O281" s="48">
        <v>0</v>
      </c>
      <c r="P281" s="47">
        <v>0</v>
      </c>
      <c r="Q281" s="47"/>
      <c r="R281" s="47"/>
      <c r="S281" s="46" t="s">
        <v>1090</v>
      </c>
      <c r="T281" s="46" t="s">
        <v>23</v>
      </c>
      <c r="U281" s="46" t="s">
        <v>32</v>
      </c>
      <c r="V281" s="45">
        <v>0</v>
      </c>
    </row>
    <row r="282" spans="1:22" ht="12.95" hidden="1" customHeight="1" x14ac:dyDescent="0.2">
      <c r="A282" s="50">
        <v>31487</v>
      </c>
      <c r="B282" s="46">
        <v>125121</v>
      </c>
      <c r="C282" s="46" t="s">
        <v>1081</v>
      </c>
      <c r="D282" s="46"/>
      <c r="E282" s="49">
        <v>41738.331249999996</v>
      </c>
      <c r="F282" s="49">
        <v>41738.672222222223</v>
      </c>
      <c r="G282" s="46">
        <v>491</v>
      </c>
      <c r="H282" s="46" t="s">
        <v>1089</v>
      </c>
      <c r="I282" s="46" t="s">
        <v>1088</v>
      </c>
      <c r="J282" s="46" t="s">
        <v>415</v>
      </c>
      <c r="K282" s="46" t="s">
        <v>354</v>
      </c>
      <c r="L282" s="46" t="s">
        <v>356</v>
      </c>
      <c r="M282" s="46" t="s">
        <v>25</v>
      </c>
      <c r="N282" s="46" t="s">
        <v>22</v>
      </c>
      <c r="O282" s="48">
        <v>0</v>
      </c>
      <c r="P282" s="47">
        <v>0</v>
      </c>
      <c r="Q282" s="47"/>
      <c r="R282" s="47"/>
      <c r="S282" s="46" t="s">
        <v>1085</v>
      </c>
      <c r="T282" s="46" t="s">
        <v>22</v>
      </c>
      <c r="U282" s="46" t="s">
        <v>24</v>
      </c>
      <c r="V282" s="45">
        <v>0</v>
      </c>
    </row>
    <row r="283" spans="1:22" ht="12.95" hidden="1" customHeight="1" x14ac:dyDescent="0.2">
      <c r="A283" s="50">
        <v>31487</v>
      </c>
      <c r="B283" s="46">
        <v>125121</v>
      </c>
      <c r="C283" s="46" t="s">
        <v>1081</v>
      </c>
      <c r="D283" s="46"/>
      <c r="E283" s="49">
        <v>41738.331249999996</v>
      </c>
      <c r="F283" s="49">
        <v>41738.672222222223</v>
      </c>
      <c r="G283" s="46">
        <v>491</v>
      </c>
      <c r="H283" s="46" t="s">
        <v>448</v>
      </c>
      <c r="I283" s="46" t="s">
        <v>447</v>
      </c>
      <c r="J283" s="46" t="s">
        <v>37</v>
      </c>
      <c r="K283" s="46" t="s">
        <v>354</v>
      </c>
      <c r="L283" s="46" t="s">
        <v>356</v>
      </c>
      <c r="M283" s="46" t="s">
        <v>25</v>
      </c>
      <c r="N283" s="46" t="s">
        <v>22</v>
      </c>
      <c r="O283" s="48">
        <v>0</v>
      </c>
      <c r="P283" s="47">
        <v>0</v>
      </c>
      <c r="Q283" s="47"/>
      <c r="R283" s="47"/>
      <c r="S283" s="46" t="s">
        <v>1085</v>
      </c>
      <c r="T283" s="46" t="s">
        <v>22</v>
      </c>
      <c r="U283" s="46" t="s">
        <v>32</v>
      </c>
      <c r="V283" s="45">
        <v>0</v>
      </c>
    </row>
    <row r="284" spans="1:22" ht="12.95" hidden="1" customHeight="1" x14ac:dyDescent="0.2">
      <c r="A284" s="50">
        <v>31487</v>
      </c>
      <c r="B284" s="46">
        <v>125121</v>
      </c>
      <c r="C284" s="46" t="s">
        <v>1081</v>
      </c>
      <c r="D284" s="46"/>
      <c r="E284" s="49">
        <v>41738.331249999996</v>
      </c>
      <c r="F284" s="49">
        <v>41738.672222222223</v>
      </c>
      <c r="G284" s="46">
        <v>491</v>
      </c>
      <c r="H284" s="46" t="s">
        <v>1087</v>
      </c>
      <c r="I284" s="46" t="s">
        <v>1086</v>
      </c>
      <c r="J284" s="46" t="s">
        <v>376</v>
      </c>
      <c r="K284" s="46" t="s">
        <v>354</v>
      </c>
      <c r="L284" s="46" t="s">
        <v>356</v>
      </c>
      <c r="M284" s="46" t="s">
        <v>25</v>
      </c>
      <c r="N284" s="46" t="s">
        <v>22</v>
      </c>
      <c r="O284" s="48">
        <v>0</v>
      </c>
      <c r="P284" s="47">
        <v>0</v>
      </c>
      <c r="Q284" s="47"/>
      <c r="R284" s="47"/>
      <c r="S284" s="46" t="s">
        <v>1085</v>
      </c>
      <c r="T284" s="46" t="s">
        <v>22</v>
      </c>
      <c r="U284" s="46" t="s">
        <v>72</v>
      </c>
      <c r="V284" s="45">
        <v>0</v>
      </c>
    </row>
    <row r="285" spans="1:22" ht="12.95" hidden="1" customHeight="1" x14ac:dyDescent="0.2">
      <c r="A285" s="50">
        <v>31591</v>
      </c>
      <c r="B285" s="46">
        <v>124979</v>
      </c>
      <c r="C285" s="46" t="s">
        <v>1081</v>
      </c>
      <c r="D285" s="46"/>
      <c r="E285" s="49">
        <v>41739.42083333333</v>
      </c>
      <c r="F285" s="49">
        <v>41739.626388888886</v>
      </c>
      <c r="G285" s="46">
        <v>296</v>
      </c>
      <c r="H285" s="46" t="s">
        <v>843</v>
      </c>
      <c r="I285" s="46" t="s">
        <v>842</v>
      </c>
      <c r="J285" s="46" t="s">
        <v>20</v>
      </c>
      <c r="K285" s="46" t="s">
        <v>354</v>
      </c>
      <c r="L285" s="46" t="s">
        <v>346</v>
      </c>
      <c r="M285" s="46" t="s">
        <v>280</v>
      </c>
      <c r="N285" s="46" t="s">
        <v>22</v>
      </c>
      <c r="O285" s="48">
        <v>0</v>
      </c>
      <c r="P285" s="47">
        <v>0</v>
      </c>
      <c r="Q285" s="47"/>
      <c r="R285" s="47"/>
      <c r="S285" s="46" t="s">
        <v>1084</v>
      </c>
      <c r="T285" s="46" t="s">
        <v>23</v>
      </c>
      <c r="U285" s="46" t="s">
        <v>24</v>
      </c>
      <c r="V285" s="45">
        <v>0</v>
      </c>
    </row>
    <row r="286" spans="1:22" ht="12.95" hidden="1" customHeight="1" x14ac:dyDescent="0.2">
      <c r="A286" s="50">
        <v>31591</v>
      </c>
      <c r="B286" s="46">
        <v>124979</v>
      </c>
      <c r="C286" s="46" t="s">
        <v>1081</v>
      </c>
      <c r="D286" s="46"/>
      <c r="E286" s="49">
        <v>41739.42083333333</v>
      </c>
      <c r="F286" s="49">
        <v>41739.626388888886</v>
      </c>
      <c r="G286" s="46">
        <v>296</v>
      </c>
      <c r="H286" s="46" t="s">
        <v>845</v>
      </c>
      <c r="I286" s="46" t="s">
        <v>844</v>
      </c>
      <c r="J286" s="46" t="s">
        <v>264</v>
      </c>
      <c r="K286" s="46" t="s">
        <v>354</v>
      </c>
      <c r="L286" s="46" t="s">
        <v>346</v>
      </c>
      <c r="M286" s="46" t="s">
        <v>280</v>
      </c>
      <c r="N286" s="46" t="s">
        <v>22</v>
      </c>
      <c r="O286" s="48">
        <v>0</v>
      </c>
      <c r="P286" s="47">
        <v>0</v>
      </c>
      <c r="Q286" s="47"/>
      <c r="R286" s="47"/>
      <c r="S286" s="46" t="s">
        <v>1084</v>
      </c>
      <c r="T286" s="46" t="s">
        <v>23</v>
      </c>
      <c r="U286" s="46" t="s">
        <v>24</v>
      </c>
      <c r="V286" s="45">
        <v>0</v>
      </c>
    </row>
    <row r="287" spans="1:22" ht="12.95" hidden="1" customHeight="1" x14ac:dyDescent="0.2">
      <c r="A287" s="50">
        <v>31585</v>
      </c>
      <c r="B287" s="46">
        <v>125128</v>
      </c>
      <c r="C287" s="46" t="s">
        <v>1081</v>
      </c>
      <c r="D287" s="46"/>
      <c r="E287" s="49">
        <v>41741.5</v>
      </c>
      <c r="F287" s="49">
        <v>41741.737499999996</v>
      </c>
      <c r="G287" s="46">
        <v>342</v>
      </c>
      <c r="H287" s="46" t="s">
        <v>616</v>
      </c>
      <c r="I287" s="46" t="s">
        <v>615</v>
      </c>
      <c r="J287" s="46" t="s">
        <v>37</v>
      </c>
      <c r="K287" s="46" t="s">
        <v>354</v>
      </c>
      <c r="L287" s="46" t="s">
        <v>346</v>
      </c>
      <c r="M287" s="46" t="s">
        <v>25</v>
      </c>
      <c r="N287" s="46" t="s">
        <v>22</v>
      </c>
      <c r="O287" s="48">
        <v>0</v>
      </c>
      <c r="P287" s="47">
        <v>0</v>
      </c>
      <c r="Q287" s="47"/>
      <c r="R287" s="47"/>
      <c r="S287" s="46" t="s">
        <v>1083</v>
      </c>
      <c r="T287" s="46" t="s">
        <v>23</v>
      </c>
      <c r="U287" s="46" t="s">
        <v>32</v>
      </c>
      <c r="V287" s="45">
        <v>0</v>
      </c>
    </row>
    <row r="288" spans="1:22" ht="12.95" hidden="1" customHeight="1" x14ac:dyDescent="0.2">
      <c r="A288" s="50">
        <v>31545</v>
      </c>
      <c r="B288" s="46">
        <v>125168</v>
      </c>
      <c r="C288" s="46" t="s">
        <v>1081</v>
      </c>
      <c r="D288" s="46"/>
      <c r="E288" s="49">
        <v>41745.588888888888</v>
      </c>
      <c r="F288" s="49">
        <v>41760</v>
      </c>
      <c r="G288" s="46">
        <v>20752</v>
      </c>
      <c r="H288" s="46" t="s">
        <v>556</v>
      </c>
      <c r="I288" s="46" t="s">
        <v>555</v>
      </c>
      <c r="J288" s="46" t="s">
        <v>37</v>
      </c>
      <c r="K288" s="46" t="s">
        <v>354</v>
      </c>
      <c r="L288" s="46" t="s">
        <v>346</v>
      </c>
      <c r="M288" s="46" t="s">
        <v>25</v>
      </c>
      <c r="N288" s="46" t="s">
        <v>23</v>
      </c>
      <c r="O288" s="48">
        <v>0</v>
      </c>
      <c r="P288" s="47">
        <v>0</v>
      </c>
      <c r="Q288" s="47"/>
      <c r="R288" s="47"/>
      <c r="S288" s="46" t="s">
        <v>1073</v>
      </c>
      <c r="T288" s="46" t="s">
        <v>23</v>
      </c>
      <c r="U288" s="46" t="s">
        <v>32</v>
      </c>
      <c r="V288" s="45">
        <v>0</v>
      </c>
    </row>
    <row r="289" spans="1:22" ht="12.95" hidden="1" customHeight="1" x14ac:dyDescent="0.2">
      <c r="A289" s="50">
        <v>31545</v>
      </c>
      <c r="B289" s="46">
        <v>125168</v>
      </c>
      <c r="C289" s="46" t="s">
        <v>1081</v>
      </c>
      <c r="D289" s="46"/>
      <c r="E289" s="49">
        <v>41745.588888888888</v>
      </c>
      <c r="F289" s="49">
        <v>41760</v>
      </c>
      <c r="G289" s="46">
        <v>20752</v>
      </c>
      <c r="H289" s="46" t="s">
        <v>448</v>
      </c>
      <c r="I289" s="46" t="s">
        <v>447</v>
      </c>
      <c r="J289" s="46" t="s">
        <v>37</v>
      </c>
      <c r="K289" s="46" t="s">
        <v>354</v>
      </c>
      <c r="L289" s="46" t="s">
        <v>346</v>
      </c>
      <c r="M289" s="46" t="s">
        <v>25</v>
      </c>
      <c r="N289" s="46" t="s">
        <v>23</v>
      </c>
      <c r="O289" s="48">
        <v>0</v>
      </c>
      <c r="P289" s="47">
        <v>0</v>
      </c>
      <c r="Q289" s="47"/>
      <c r="R289" s="47"/>
      <c r="S289" s="46" t="s">
        <v>1073</v>
      </c>
      <c r="T289" s="46" t="s">
        <v>23</v>
      </c>
      <c r="U289" s="46" t="s">
        <v>32</v>
      </c>
      <c r="V289" s="45">
        <v>0</v>
      </c>
    </row>
    <row r="290" spans="1:22" ht="12.95" hidden="1" customHeight="1" x14ac:dyDescent="0.2">
      <c r="A290" s="50">
        <v>31545</v>
      </c>
      <c r="B290" s="46">
        <v>125168</v>
      </c>
      <c r="C290" s="46" t="s">
        <v>1081</v>
      </c>
      <c r="D290" s="46"/>
      <c r="E290" s="49">
        <v>41745.588888888888</v>
      </c>
      <c r="F290" s="49">
        <v>41760</v>
      </c>
      <c r="G290" s="46">
        <v>20752</v>
      </c>
      <c r="H290" s="46" t="s">
        <v>660</v>
      </c>
      <c r="I290" s="46" t="s">
        <v>659</v>
      </c>
      <c r="J290" s="46" t="s">
        <v>37</v>
      </c>
      <c r="K290" s="46" t="s">
        <v>354</v>
      </c>
      <c r="L290" s="46" t="s">
        <v>346</v>
      </c>
      <c r="M290" s="46" t="s">
        <v>25</v>
      </c>
      <c r="N290" s="46" t="s">
        <v>23</v>
      </c>
      <c r="O290" s="48">
        <v>0</v>
      </c>
      <c r="P290" s="47">
        <v>0</v>
      </c>
      <c r="Q290" s="47"/>
      <c r="R290" s="47"/>
      <c r="S290" s="46" t="s">
        <v>1073</v>
      </c>
      <c r="T290" s="46" t="s">
        <v>23</v>
      </c>
      <c r="U290" s="46" t="s">
        <v>32</v>
      </c>
      <c r="V290" s="45">
        <v>0</v>
      </c>
    </row>
    <row r="291" spans="1:22" ht="12.95" hidden="1" customHeight="1" x14ac:dyDescent="0.2">
      <c r="A291" s="50">
        <v>31543</v>
      </c>
      <c r="B291" s="46">
        <v>125172</v>
      </c>
      <c r="C291" s="46" t="s">
        <v>1081</v>
      </c>
      <c r="D291" s="46"/>
      <c r="E291" s="49">
        <v>41746.584722222222</v>
      </c>
      <c r="F291" s="49">
        <v>41746.709722222222</v>
      </c>
      <c r="G291" s="46">
        <v>180</v>
      </c>
      <c r="H291" s="46" t="s">
        <v>550</v>
      </c>
      <c r="I291" s="46" t="s">
        <v>549</v>
      </c>
      <c r="J291" s="46" t="s">
        <v>33</v>
      </c>
      <c r="K291" s="46" t="s">
        <v>354</v>
      </c>
      <c r="L291" s="46" t="s">
        <v>350</v>
      </c>
      <c r="M291" s="46" t="s">
        <v>25</v>
      </c>
      <c r="N291" s="46" t="s">
        <v>22</v>
      </c>
      <c r="O291" s="48">
        <v>0</v>
      </c>
      <c r="P291" s="47">
        <v>0</v>
      </c>
      <c r="Q291" s="47"/>
      <c r="R291" s="47"/>
      <c r="S291" s="46" t="s">
        <v>1082</v>
      </c>
      <c r="T291" s="46" t="s">
        <v>23</v>
      </c>
      <c r="U291" s="46" t="s">
        <v>24</v>
      </c>
      <c r="V291" s="45">
        <v>0</v>
      </c>
    </row>
    <row r="292" spans="1:22" ht="12.95" hidden="1" customHeight="1" x14ac:dyDescent="0.2">
      <c r="A292" s="50">
        <v>31543</v>
      </c>
      <c r="B292" s="46">
        <v>125172</v>
      </c>
      <c r="C292" s="46" t="s">
        <v>1081</v>
      </c>
      <c r="D292" s="46"/>
      <c r="E292" s="49">
        <v>41746.584722222222</v>
      </c>
      <c r="F292" s="49">
        <v>41746.709722222222</v>
      </c>
      <c r="G292" s="46">
        <v>180</v>
      </c>
      <c r="H292" s="46" t="s">
        <v>552</v>
      </c>
      <c r="I292" s="46" t="s">
        <v>551</v>
      </c>
      <c r="J292" s="46" t="s">
        <v>33</v>
      </c>
      <c r="K292" s="46" t="s">
        <v>354</v>
      </c>
      <c r="L292" s="46" t="s">
        <v>350</v>
      </c>
      <c r="M292" s="46" t="s">
        <v>25</v>
      </c>
      <c r="N292" s="46" t="s">
        <v>22</v>
      </c>
      <c r="O292" s="48">
        <v>0</v>
      </c>
      <c r="P292" s="47">
        <v>0</v>
      </c>
      <c r="Q292" s="47"/>
      <c r="R292" s="47"/>
      <c r="S292" s="46" t="s">
        <v>1082</v>
      </c>
      <c r="T292" s="46" t="s">
        <v>23</v>
      </c>
      <c r="U292" s="46" t="s">
        <v>24</v>
      </c>
      <c r="V292" s="45">
        <v>0</v>
      </c>
    </row>
    <row r="293" spans="1:22" ht="12.95" hidden="1" customHeight="1" x14ac:dyDescent="0.2">
      <c r="A293" s="50">
        <v>31543</v>
      </c>
      <c r="B293" s="46">
        <v>125172</v>
      </c>
      <c r="C293" s="46" t="s">
        <v>1081</v>
      </c>
      <c r="D293" s="46"/>
      <c r="E293" s="49">
        <v>41746.584722222222</v>
      </c>
      <c r="F293" s="49">
        <v>41746.709722222222</v>
      </c>
      <c r="G293" s="46">
        <v>180</v>
      </c>
      <c r="H293" s="46" t="s">
        <v>554</v>
      </c>
      <c r="I293" s="46" t="s">
        <v>553</v>
      </c>
      <c r="J293" s="46" t="s">
        <v>37</v>
      </c>
      <c r="K293" s="46" t="s">
        <v>354</v>
      </c>
      <c r="L293" s="46" t="s">
        <v>350</v>
      </c>
      <c r="M293" s="46" t="s">
        <v>25</v>
      </c>
      <c r="N293" s="46" t="s">
        <v>22</v>
      </c>
      <c r="O293" s="48">
        <v>0</v>
      </c>
      <c r="P293" s="47">
        <v>0</v>
      </c>
      <c r="Q293" s="47"/>
      <c r="R293" s="47"/>
      <c r="S293" s="46" t="s">
        <v>1082</v>
      </c>
      <c r="T293" s="46" t="s">
        <v>23</v>
      </c>
      <c r="U293" s="46" t="s">
        <v>32</v>
      </c>
      <c r="V293" s="45">
        <v>0</v>
      </c>
    </row>
    <row r="294" spans="1:22" ht="12.95" hidden="1" customHeight="1" x14ac:dyDescent="0.2">
      <c r="A294" s="50">
        <v>31542</v>
      </c>
      <c r="B294" s="46">
        <v>125175</v>
      </c>
      <c r="C294" s="46" t="s">
        <v>1081</v>
      </c>
      <c r="D294" s="46"/>
      <c r="E294" s="49">
        <v>41750.377083333333</v>
      </c>
      <c r="F294" s="49">
        <v>41750.779166666667</v>
      </c>
      <c r="G294" s="46">
        <v>579</v>
      </c>
      <c r="H294" s="46" t="s">
        <v>670</v>
      </c>
      <c r="I294" s="46" t="s">
        <v>669</v>
      </c>
      <c r="J294" s="46" t="s">
        <v>20</v>
      </c>
      <c r="K294" s="46" t="s">
        <v>354</v>
      </c>
      <c r="L294" s="46" t="s">
        <v>346</v>
      </c>
      <c r="M294" s="46" t="s">
        <v>280</v>
      </c>
      <c r="N294" s="46" t="s">
        <v>23</v>
      </c>
      <c r="O294" s="48">
        <v>0</v>
      </c>
      <c r="P294" s="47">
        <v>0</v>
      </c>
      <c r="Q294" s="47"/>
      <c r="R294" s="47"/>
      <c r="S294" s="46" t="s">
        <v>431</v>
      </c>
      <c r="T294" s="46" t="s">
        <v>23</v>
      </c>
      <c r="U294" s="46" t="s">
        <v>24</v>
      </c>
      <c r="V294" s="45">
        <v>0</v>
      </c>
    </row>
    <row r="295" spans="1:22" ht="12.95" hidden="1" customHeight="1" x14ac:dyDescent="0.2">
      <c r="A295" s="50">
        <v>31541</v>
      </c>
      <c r="B295" s="46">
        <v>125176</v>
      </c>
      <c r="C295" s="46" t="s">
        <v>1081</v>
      </c>
      <c r="D295" s="46"/>
      <c r="E295" s="49">
        <v>41751.515277777777</v>
      </c>
      <c r="F295" s="49">
        <v>41751.675694444442</v>
      </c>
      <c r="G295" s="46">
        <v>231</v>
      </c>
      <c r="H295" s="46" t="s">
        <v>952</v>
      </c>
      <c r="I295" s="46" t="s">
        <v>951</v>
      </c>
      <c r="J295" s="46" t="s">
        <v>20</v>
      </c>
      <c r="K295" s="46" t="s">
        <v>354</v>
      </c>
      <c r="L295" s="46" t="s">
        <v>346</v>
      </c>
      <c r="M295" s="46" t="s">
        <v>280</v>
      </c>
      <c r="N295" s="46" t="s">
        <v>22</v>
      </c>
      <c r="O295" s="48">
        <v>0</v>
      </c>
      <c r="P295" s="47">
        <v>0</v>
      </c>
      <c r="Q295" s="47"/>
      <c r="R295" s="47"/>
      <c r="S295" s="46" t="s">
        <v>542</v>
      </c>
      <c r="T295" s="46" t="s">
        <v>23</v>
      </c>
      <c r="U295" s="46" t="s">
        <v>24</v>
      </c>
      <c r="V295" s="45">
        <v>0</v>
      </c>
    </row>
    <row r="296" spans="1:22" ht="12.95" hidden="1" customHeight="1" x14ac:dyDescent="0.2">
      <c r="A296" s="50">
        <v>31601</v>
      </c>
      <c r="B296" s="46">
        <v>125209</v>
      </c>
      <c r="C296" s="46" t="s">
        <v>1081</v>
      </c>
      <c r="D296" s="46"/>
      <c r="E296" s="49">
        <v>41758.333333333328</v>
      </c>
      <c r="F296" s="49">
        <v>41760</v>
      </c>
      <c r="G296" s="46">
        <v>2400</v>
      </c>
      <c r="H296" s="46" t="s">
        <v>388</v>
      </c>
      <c r="I296" s="46" t="s">
        <v>387</v>
      </c>
      <c r="J296" s="46" t="s">
        <v>26</v>
      </c>
      <c r="K296" s="46" t="s">
        <v>354</v>
      </c>
      <c r="L296" s="46" t="s">
        <v>346</v>
      </c>
      <c r="M296" s="46" t="s">
        <v>25</v>
      </c>
      <c r="N296" s="46" t="s">
        <v>23</v>
      </c>
      <c r="O296" s="48">
        <v>0</v>
      </c>
      <c r="P296" s="47">
        <v>0</v>
      </c>
      <c r="Q296" s="47"/>
      <c r="R296" s="47"/>
      <c r="S296" s="46" t="s">
        <v>1056</v>
      </c>
      <c r="T296" s="46" t="s">
        <v>23</v>
      </c>
      <c r="U296" s="46" t="s">
        <v>28</v>
      </c>
      <c r="V296" s="45">
        <v>0</v>
      </c>
    </row>
    <row r="297" spans="1:22" ht="12.95" hidden="1" customHeight="1" x14ac:dyDescent="0.2">
      <c r="A297" s="50">
        <v>31602</v>
      </c>
      <c r="B297" s="46">
        <v>125208</v>
      </c>
      <c r="C297" s="46" t="s">
        <v>1081</v>
      </c>
      <c r="D297" s="46"/>
      <c r="E297" s="49">
        <v>41759.376388888886</v>
      </c>
      <c r="F297" s="49">
        <v>41759.518055555556</v>
      </c>
      <c r="G297" s="46">
        <v>204</v>
      </c>
      <c r="H297" s="46" t="s">
        <v>1080</v>
      </c>
      <c r="I297" s="46" t="s">
        <v>914</v>
      </c>
      <c r="J297" s="46" t="s">
        <v>26</v>
      </c>
      <c r="K297" s="46" t="s">
        <v>354</v>
      </c>
      <c r="L297" s="46" t="s">
        <v>356</v>
      </c>
      <c r="M297" s="46" t="s">
        <v>25</v>
      </c>
      <c r="N297" s="46" t="s">
        <v>22</v>
      </c>
      <c r="O297" s="48">
        <v>0</v>
      </c>
      <c r="P297" s="47">
        <v>0</v>
      </c>
      <c r="Q297" s="47"/>
      <c r="R297" s="47"/>
      <c r="S297" s="46" t="s">
        <v>1079</v>
      </c>
      <c r="T297" s="46" t="s">
        <v>22</v>
      </c>
      <c r="U297" s="46" t="s">
        <v>72</v>
      </c>
      <c r="V297" s="45">
        <v>0</v>
      </c>
    </row>
    <row r="298" spans="1:22" ht="12.95" hidden="1" customHeight="1" x14ac:dyDescent="0.2">
      <c r="A298" s="50">
        <v>31601</v>
      </c>
      <c r="B298" s="46">
        <v>125209</v>
      </c>
      <c r="C298" s="46" t="s">
        <v>1062</v>
      </c>
      <c r="D298" s="46"/>
      <c r="E298" s="49">
        <v>41760</v>
      </c>
      <c r="F298" s="49">
        <v>41791</v>
      </c>
      <c r="G298" s="46">
        <v>44640</v>
      </c>
      <c r="H298" s="46" t="s">
        <v>388</v>
      </c>
      <c r="I298" s="46" t="s">
        <v>387</v>
      </c>
      <c r="J298" s="46" t="s">
        <v>26</v>
      </c>
      <c r="K298" s="46" t="s">
        <v>354</v>
      </c>
      <c r="L298" s="46" t="s">
        <v>346</v>
      </c>
      <c r="M298" s="46" t="s">
        <v>25</v>
      </c>
      <c r="N298" s="46" t="s">
        <v>23</v>
      </c>
      <c r="O298" s="48">
        <v>0</v>
      </c>
      <c r="P298" s="47">
        <v>0</v>
      </c>
      <c r="Q298" s="47"/>
      <c r="R298" s="47"/>
      <c r="S298" s="46" t="s">
        <v>1056</v>
      </c>
      <c r="T298" s="46" t="s">
        <v>23</v>
      </c>
      <c r="U298" s="46" t="s">
        <v>28</v>
      </c>
      <c r="V298" s="45">
        <v>0</v>
      </c>
    </row>
    <row r="299" spans="1:22" ht="12.95" hidden="1" customHeight="1" x14ac:dyDescent="0.2">
      <c r="A299" s="50">
        <v>30699</v>
      </c>
      <c r="B299" s="46">
        <v>124470</v>
      </c>
      <c r="C299" s="46" t="s">
        <v>1062</v>
      </c>
      <c r="D299" s="46"/>
      <c r="E299" s="49">
        <v>41760</v>
      </c>
      <c r="F299" s="49">
        <v>41791</v>
      </c>
      <c r="G299" s="46">
        <v>44640</v>
      </c>
      <c r="H299" s="46" t="s">
        <v>201</v>
      </c>
      <c r="I299" s="46" t="s">
        <v>202</v>
      </c>
      <c r="J299" s="46" t="s">
        <v>26</v>
      </c>
      <c r="K299" s="46" t="s">
        <v>354</v>
      </c>
      <c r="L299" s="46" t="s">
        <v>346</v>
      </c>
      <c r="M299" s="46" t="s">
        <v>25</v>
      </c>
      <c r="N299" s="46" t="s">
        <v>23</v>
      </c>
      <c r="O299" s="48">
        <v>0</v>
      </c>
      <c r="P299" s="47">
        <v>0</v>
      </c>
      <c r="Q299" s="47"/>
      <c r="R299" s="47"/>
      <c r="S299" s="46" t="s">
        <v>422</v>
      </c>
      <c r="T299" s="46" t="s">
        <v>23</v>
      </c>
      <c r="U299" s="46" t="s">
        <v>32</v>
      </c>
      <c r="V299" s="45">
        <v>0</v>
      </c>
    </row>
    <row r="300" spans="1:22" ht="12.95" hidden="1" customHeight="1" x14ac:dyDescent="0.2">
      <c r="A300" s="50">
        <v>31281</v>
      </c>
      <c r="B300" s="46">
        <v>124915</v>
      </c>
      <c r="C300" s="46" t="s">
        <v>1062</v>
      </c>
      <c r="D300" s="46"/>
      <c r="E300" s="49">
        <v>41760</v>
      </c>
      <c r="F300" s="49">
        <v>41768.551388888889</v>
      </c>
      <c r="G300" s="46">
        <v>12314</v>
      </c>
      <c r="H300" s="46" t="s">
        <v>938</v>
      </c>
      <c r="I300" s="46" t="s">
        <v>937</v>
      </c>
      <c r="J300" s="46" t="s">
        <v>20</v>
      </c>
      <c r="K300" s="46" t="s">
        <v>354</v>
      </c>
      <c r="L300" s="46" t="s">
        <v>346</v>
      </c>
      <c r="M300" s="46" t="s">
        <v>280</v>
      </c>
      <c r="N300" s="46" t="s">
        <v>22</v>
      </c>
      <c r="O300" s="48">
        <v>0</v>
      </c>
      <c r="P300" s="47">
        <v>0</v>
      </c>
      <c r="Q300" s="47"/>
      <c r="R300" s="47"/>
      <c r="S300" s="46" t="s">
        <v>1074</v>
      </c>
      <c r="T300" s="46" t="s">
        <v>23</v>
      </c>
      <c r="U300" s="46" t="s">
        <v>24</v>
      </c>
      <c r="V300" s="45">
        <v>0</v>
      </c>
    </row>
    <row r="301" spans="1:22" ht="12.95" hidden="1" customHeight="1" x14ac:dyDescent="0.2">
      <c r="A301" s="50">
        <v>31545</v>
      </c>
      <c r="B301" s="46">
        <v>125168</v>
      </c>
      <c r="C301" s="46" t="s">
        <v>1062</v>
      </c>
      <c r="D301" s="46"/>
      <c r="E301" s="49">
        <v>41760</v>
      </c>
      <c r="F301" s="49">
        <v>41761.666666666664</v>
      </c>
      <c r="G301" s="46">
        <v>2400</v>
      </c>
      <c r="H301" s="46" t="s">
        <v>556</v>
      </c>
      <c r="I301" s="46" t="s">
        <v>555</v>
      </c>
      <c r="J301" s="46" t="s">
        <v>37</v>
      </c>
      <c r="K301" s="46" t="s">
        <v>354</v>
      </c>
      <c r="L301" s="46" t="s">
        <v>346</v>
      </c>
      <c r="M301" s="46" t="s">
        <v>25</v>
      </c>
      <c r="N301" s="46" t="s">
        <v>23</v>
      </c>
      <c r="O301" s="48">
        <v>0</v>
      </c>
      <c r="P301" s="47">
        <v>0</v>
      </c>
      <c r="Q301" s="47"/>
      <c r="R301" s="47"/>
      <c r="S301" s="46" t="s">
        <v>1073</v>
      </c>
      <c r="T301" s="46" t="s">
        <v>23</v>
      </c>
      <c r="U301" s="46" t="s">
        <v>32</v>
      </c>
      <c r="V301" s="45">
        <v>0</v>
      </c>
    </row>
    <row r="302" spans="1:22" ht="12.95" hidden="1" customHeight="1" x14ac:dyDescent="0.2">
      <c r="A302" s="50">
        <v>31545</v>
      </c>
      <c r="B302" s="46">
        <v>125168</v>
      </c>
      <c r="C302" s="46" t="s">
        <v>1062</v>
      </c>
      <c r="D302" s="46"/>
      <c r="E302" s="49">
        <v>41760</v>
      </c>
      <c r="F302" s="49">
        <v>41761.666666666664</v>
      </c>
      <c r="G302" s="46">
        <v>2400</v>
      </c>
      <c r="H302" s="46" t="s">
        <v>448</v>
      </c>
      <c r="I302" s="46" t="s">
        <v>447</v>
      </c>
      <c r="J302" s="46" t="s">
        <v>37</v>
      </c>
      <c r="K302" s="46" t="s">
        <v>354</v>
      </c>
      <c r="L302" s="46" t="s">
        <v>346</v>
      </c>
      <c r="M302" s="46" t="s">
        <v>25</v>
      </c>
      <c r="N302" s="46" t="s">
        <v>23</v>
      </c>
      <c r="O302" s="48">
        <v>0</v>
      </c>
      <c r="P302" s="47">
        <v>0</v>
      </c>
      <c r="Q302" s="47"/>
      <c r="R302" s="47"/>
      <c r="S302" s="46" t="s">
        <v>1073</v>
      </c>
      <c r="T302" s="46" t="s">
        <v>23</v>
      </c>
      <c r="U302" s="46" t="s">
        <v>32</v>
      </c>
      <c r="V302" s="45">
        <v>0</v>
      </c>
    </row>
    <row r="303" spans="1:22" ht="12.95" hidden="1" customHeight="1" x14ac:dyDescent="0.2">
      <c r="A303" s="50">
        <v>31545</v>
      </c>
      <c r="B303" s="46">
        <v>125168</v>
      </c>
      <c r="C303" s="46" t="s">
        <v>1062</v>
      </c>
      <c r="D303" s="46"/>
      <c r="E303" s="49">
        <v>41760</v>
      </c>
      <c r="F303" s="49">
        <v>41761.666666666664</v>
      </c>
      <c r="G303" s="46">
        <v>2400</v>
      </c>
      <c r="H303" s="46" t="s">
        <v>660</v>
      </c>
      <c r="I303" s="46" t="s">
        <v>659</v>
      </c>
      <c r="J303" s="46" t="s">
        <v>37</v>
      </c>
      <c r="K303" s="46" t="s">
        <v>354</v>
      </c>
      <c r="L303" s="46" t="s">
        <v>346</v>
      </c>
      <c r="M303" s="46" t="s">
        <v>25</v>
      </c>
      <c r="N303" s="46" t="s">
        <v>23</v>
      </c>
      <c r="O303" s="48">
        <v>0</v>
      </c>
      <c r="P303" s="47">
        <v>0</v>
      </c>
      <c r="Q303" s="47"/>
      <c r="R303" s="47"/>
      <c r="S303" s="46" t="s">
        <v>1073</v>
      </c>
      <c r="T303" s="46" t="s">
        <v>23</v>
      </c>
      <c r="U303" s="46" t="s">
        <v>32</v>
      </c>
      <c r="V303" s="45">
        <v>0</v>
      </c>
    </row>
    <row r="304" spans="1:22" ht="12.95" hidden="1" customHeight="1" x14ac:dyDescent="0.2">
      <c r="A304" s="50">
        <v>31820</v>
      </c>
      <c r="B304" s="46">
        <v>125262</v>
      </c>
      <c r="C304" s="46" t="s">
        <v>1062</v>
      </c>
      <c r="D304" s="46"/>
      <c r="E304" s="49">
        <v>41767.305555555555</v>
      </c>
      <c r="F304" s="49">
        <v>41767.568055555552</v>
      </c>
      <c r="G304" s="46">
        <v>378</v>
      </c>
      <c r="H304" s="46" t="s">
        <v>721</v>
      </c>
      <c r="I304" s="46" t="s">
        <v>720</v>
      </c>
      <c r="J304" s="46" t="s">
        <v>37</v>
      </c>
      <c r="K304" s="46" t="s">
        <v>354</v>
      </c>
      <c r="L304" s="46" t="s">
        <v>346</v>
      </c>
      <c r="M304" s="46" t="s">
        <v>25</v>
      </c>
      <c r="N304" s="46" t="s">
        <v>22</v>
      </c>
      <c r="O304" s="48">
        <v>0</v>
      </c>
      <c r="P304" s="47">
        <v>0</v>
      </c>
      <c r="Q304" s="47"/>
      <c r="R304" s="47"/>
      <c r="S304" s="46" t="s">
        <v>542</v>
      </c>
      <c r="T304" s="46" t="s">
        <v>23</v>
      </c>
      <c r="U304" s="46" t="s">
        <v>32</v>
      </c>
      <c r="V304" s="45">
        <v>0</v>
      </c>
    </row>
    <row r="305" spans="1:22" ht="12.95" hidden="1" customHeight="1" x14ac:dyDescent="0.2">
      <c r="A305" s="50">
        <v>31818</v>
      </c>
      <c r="B305" s="46">
        <v>125264</v>
      </c>
      <c r="C305" s="46" t="s">
        <v>1062</v>
      </c>
      <c r="D305" s="46"/>
      <c r="E305" s="49">
        <v>41767.497916666667</v>
      </c>
      <c r="F305" s="49">
        <v>41789.672222222223</v>
      </c>
      <c r="G305" s="46">
        <v>31931</v>
      </c>
      <c r="H305" s="46" t="s">
        <v>919</v>
      </c>
      <c r="I305" s="46" t="s">
        <v>918</v>
      </c>
      <c r="J305" s="46" t="s">
        <v>20</v>
      </c>
      <c r="K305" s="46" t="s">
        <v>354</v>
      </c>
      <c r="L305" s="46" t="s">
        <v>350</v>
      </c>
      <c r="M305" s="46" t="s">
        <v>280</v>
      </c>
      <c r="N305" s="46" t="s">
        <v>23</v>
      </c>
      <c r="O305" s="48">
        <v>0</v>
      </c>
      <c r="P305" s="47">
        <v>0</v>
      </c>
      <c r="Q305" s="47"/>
      <c r="R305" s="47"/>
      <c r="S305" s="46" t="s">
        <v>1072</v>
      </c>
      <c r="T305" s="46" t="s">
        <v>23</v>
      </c>
      <c r="U305" s="46" t="s">
        <v>24</v>
      </c>
      <c r="V305" s="45">
        <v>0</v>
      </c>
    </row>
    <row r="306" spans="1:22" ht="12.95" hidden="1" customHeight="1" x14ac:dyDescent="0.2">
      <c r="A306" s="50">
        <v>31818</v>
      </c>
      <c r="B306" s="46">
        <v>125264</v>
      </c>
      <c r="C306" s="46" t="s">
        <v>1062</v>
      </c>
      <c r="D306" s="46"/>
      <c r="E306" s="49">
        <v>41767.497916666667</v>
      </c>
      <c r="F306" s="49">
        <v>41789.672222222223</v>
      </c>
      <c r="G306" s="46">
        <v>31931</v>
      </c>
      <c r="H306" s="46" t="s">
        <v>58</v>
      </c>
      <c r="I306" s="46" t="s">
        <v>59</v>
      </c>
      <c r="J306" s="46" t="s">
        <v>26</v>
      </c>
      <c r="K306" s="46" t="s">
        <v>354</v>
      </c>
      <c r="L306" s="46" t="s">
        <v>350</v>
      </c>
      <c r="M306" s="46" t="s">
        <v>280</v>
      </c>
      <c r="N306" s="46" t="s">
        <v>23</v>
      </c>
      <c r="O306" s="48">
        <v>0</v>
      </c>
      <c r="P306" s="47">
        <v>0</v>
      </c>
      <c r="Q306" s="47"/>
      <c r="R306" s="47"/>
      <c r="S306" s="46" t="s">
        <v>1072</v>
      </c>
      <c r="T306" s="46" t="s">
        <v>23</v>
      </c>
      <c r="U306" s="46" t="s">
        <v>32</v>
      </c>
      <c r="V306" s="45">
        <v>0</v>
      </c>
    </row>
    <row r="307" spans="1:22" ht="12.95" hidden="1" customHeight="1" x14ac:dyDescent="0.2">
      <c r="A307" s="50">
        <v>31818</v>
      </c>
      <c r="B307" s="46">
        <v>125264</v>
      </c>
      <c r="C307" s="46" t="s">
        <v>1062</v>
      </c>
      <c r="D307" s="46"/>
      <c r="E307" s="49">
        <v>41767.497916666667</v>
      </c>
      <c r="F307" s="49">
        <v>41789.672222222223</v>
      </c>
      <c r="G307" s="46">
        <v>31931</v>
      </c>
      <c r="H307" s="46" t="s">
        <v>756</v>
      </c>
      <c r="I307" s="46" t="s">
        <v>755</v>
      </c>
      <c r="J307" s="46" t="s">
        <v>37</v>
      </c>
      <c r="K307" s="46" t="s">
        <v>354</v>
      </c>
      <c r="L307" s="46" t="s">
        <v>350</v>
      </c>
      <c r="M307" s="46" t="s">
        <v>280</v>
      </c>
      <c r="N307" s="46" t="s">
        <v>23</v>
      </c>
      <c r="O307" s="48">
        <v>0</v>
      </c>
      <c r="P307" s="47">
        <v>0</v>
      </c>
      <c r="Q307" s="47"/>
      <c r="R307" s="47"/>
      <c r="S307" s="46" t="s">
        <v>1072</v>
      </c>
      <c r="T307" s="46" t="s">
        <v>23</v>
      </c>
      <c r="U307" s="46" t="s">
        <v>32</v>
      </c>
      <c r="V307" s="45">
        <v>0</v>
      </c>
    </row>
    <row r="308" spans="1:22" ht="12.95" hidden="1" customHeight="1" x14ac:dyDescent="0.2">
      <c r="A308" s="50">
        <v>31819</v>
      </c>
      <c r="B308" s="46">
        <v>125263</v>
      </c>
      <c r="C308" s="46" t="s">
        <v>1062</v>
      </c>
      <c r="D308" s="46"/>
      <c r="E308" s="49">
        <v>41767.584027777775</v>
      </c>
      <c r="F308" s="49">
        <v>41768.666666666664</v>
      </c>
      <c r="G308" s="46">
        <v>1559</v>
      </c>
      <c r="H308" s="46" t="s">
        <v>58</v>
      </c>
      <c r="I308" s="46" t="s">
        <v>59</v>
      </c>
      <c r="J308" s="46" t="s">
        <v>26</v>
      </c>
      <c r="K308" s="46" t="s">
        <v>354</v>
      </c>
      <c r="L308" s="46" t="s">
        <v>350</v>
      </c>
      <c r="M308" s="46" t="s">
        <v>280</v>
      </c>
      <c r="N308" s="46" t="s">
        <v>23</v>
      </c>
      <c r="O308" s="48">
        <v>0</v>
      </c>
      <c r="P308" s="47">
        <v>0</v>
      </c>
      <c r="Q308" s="47"/>
      <c r="R308" s="47"/>
      <c r="S308" s="46" t="s">
        <v>1071</v>
      </c>
      <c r="T308" s="46" t="s">
        <v>23</v>
      </c>
      <c r="U308" s="46" t="s">
        <v>32</v>
      </c>
      <c r="V308" s="45">
        <v>0</v>
      </c>
    </row>
    <row r="309" spans="1:22" ht="12.95" hidden="1" customHeight="1" x14ac:dyDescent="0.2">
      <c r="A309" s="50">
        <v>31471</v>
      </c>
      <c r="B309" s="46">
        <v>125024</v>
      </c>
      <c r="C309" s="46" t="s">
        <v>1062</v>
      </c>
      <c r="D309" s="46"/>
      <c r="E309" s="49">
        <v>41772.378472222219</v>
      </c>
      <c r="F309" s="49">
        <v>41772.556944444441</v>
      </c>
      <c r="G309" s="46">
        <v>257</v>
      </c>
      <c r="H309" s="46" t="s">
        <v>406</v>
      </c>
      <c r="I309" s="46" t="s">
        <v>405</v>
      </c>
      <c r="J309" s="46" t="s">
        <v>26</v>
      </c>
      <c r="K309" s="46" t="s">
        <v>354</v>
      </c>
      <c r="L309" s="46" t="s">
        <v>356</v>
      </c>
      <c r="M309" s="46" t="s">
        <v>25</v>
      </c>
      <c r="N309" s="46" t="s">
        <v>22</v>
      </c>
      <c r="O309" s="48">
        <v>0</v>
      </c>
      <c r="P309" s="47">
        <v>0</v>
      </c>
      <c r="Q309" s="47"/>
      <c r="R309" s="47"/>
      <c r="S309" s="46" t="s">
        <v>1070</v>
      </c>
      <c r="T309" s="46" t="s">
        <v>22</v>
      </c>
      <c r="U309" s="46" t="s">
        <v>32</v>
      </c>
      <c r="V309" s="45">
        <v>0</v>
      </c>
    </row>
    <row r="310" spans="1:22" ht="12.95" hidden="1" customHeight="1" x14ac:dyDescent="0.2">
      <c r="A310" s="50">
        <v>31789</v>
      </c>
      <c r="B310" s="46">
        <v>125297</v>
      </c>
      <c r="C310" s="46" t="s">
        <v>1062</v>
      </c>
      <c r="D310" s="46"/>
      <c r="E310" s="49">
        <v>41772.740277777775</v>
      </c>
      <c r="F310" s="49">
        <v>41772.775000000001</v>
      </c>
      <c r="G310" s="46">
        <v>50</v>
      </c>
      <c r="H310" s="46" t="s">
        <v>406</v>
      </c>
      <c r="I310" s="46" t="s">
        <v>405</v>
      </c>
      <c r="J310" s="46" t="s">
        <v>26</v>
      </c>
      <c r="K310" s="46" t="s">
        <v>354</v>
      </c>
      <c r="L310" s="46" t="s">
        <v>346</v>
      </c>
      <c r="M310" s="46" t="s">
        <v>25</v>
      </c>
      <c r="N310" s="46" t="s">
        <v>23</v>
      </c>
      <c r="O310" s="48">
        <v>0</v>
      </c>
      <c r="P310" s="47">
        <v>0</v>
      </c>
      <c r="Q310" s="47"/>
      <c r="R310" s="47"/>
      <c r="S310" s="46" t="s">
        <v>1069</v>
      </c>
      <c r="T310" s="46" t="s">
        <v>23</v>
      </c>
      <c r="U310" s="46" t="s">
        <v>32</v>
      </c>
      <c r="V310" s="45">
        <v>0</v>
      </c>
    </row>
    <row r="311" spans="1:22" ht="12.95" hidden="1" customHeight="1" x14ac:dyDescent="0.2">
      <c r="A311" s="50">
        <v>31764</v>
      </c>
      <c r="B311" s="46">
        <v>125323</v>
      </c>
      <c r="C311" s="46" t="s">
        <v>1062</v>
      </c>
      <c r="D311" s="46"/>
      <c r="E311" s="49">
        <v>41773.652083333334</v>
      </c>
      <c r="F311" s="49">
        <v>41774.638888888891</v>
      </c>
      <c r="G311" s="46">
        <v>1421</v>
      </c>
      <c r="H311" s="46" t="s">
        <v>855</v>
      </c>
      <c r="I311" s="46" t="s">
        <v>854</v>
      </c>
      <c r="J311" s="46" t="s">
        <v>20</v>
      </c>
      <c r="K311" s="46" t="s">
        <v>354</v>
      </c>
      <c r="L311" s="46" t="s">
        <v>346</v>
      </c>
      <c r="M311" s="46" t="s">
        <v>25</v>
      </c>
      <c r="N311" s="46" t="s">
        <v>22</v>
      </c>
      <c r="O311" s="48">
        <v>0</v>
      </c>
      <c r="P311" s="47">
        <v>0</v>
      </c>
      <c r="Q311" s="47"/>
      <c r="R311" s="47"/>
      <c r="S311" s="46" t="s">
        <v>1068</v>
      </c>
      <c r="T311" s="46" t="s">
        <v>23</v>
      </c>
      <c r="U311" s="46" t="s">
        <v>24</v>
      </c>
      <c r="V311" s="45">
        <v>0</v>
      </c>
    </row>
    <row r="312" spans="1:22" ht="12.95" hidden="1" customHeight="1" x14ac:dyDescent="0.2">
      <c r="A312" s="50">
        <v>31745</v>
      </c>
      <c r="B312" s="46">
        <v>125343</v>
      </c>
      <c r="C312" s="46" t="s">
        <v>1062</v>
      </c>
      <c r="D312" s="46"/>
      <c r="E312" s="49">
        <v>41776.287499999999</v>
      </c>
      <c r="F312" s="49">
        <v>41776.642361111109</v>
      </c>
      <c r="G312" s="46">
        <v>511</v>
      </c>
      <c r="H312" s="46" t="s">
        <v>516</v>
      </c>
      <c r="I312" s="46" t="s">
        <v>515</v>
      </c>
      <c r="J312" s="46" t="s">
        <v>26</v>
      </c>
      <c r="K312" s="46" t="s">
        <v>354</v>
      </c>
      <c r="L312" s="46" t="s">
        <v>346</v>
      </c>
      <c r="M312" s="46" t="s">
        <v>40</v>
      </c>
      <c r="N312" s="46" t="s">
        <v>22</v>
      </c>
      <c r="O312" s="48">
        <v>0</v>
      </c>
      <c r="P312" s="47">
        <v>0</v>
      </c>
      <c r="Q312" s="47"/>
      <c r="R312" s="47"/>
      <c r="S312" s="46" t="s">
        <v>1067</v>
      </c>
      <c r="T312" s="46" t="s">
        <v>23</v>
      </c>
      <c r="U312" s="46" t="s">
        <v>32</v>
      </c>
      <c r="V312" s="45">
        <v>0</v>
      </c>
    </row>
    <row r="313" spans="1:22" ht="12.95" hidden="1" customHeight="1" x14ac:dyDescent="0.2">
      <c r="A313" s="50">
        <v>31863</v>
      </c>
      <c r="B313" s="46">
        <v>125385</v>
      </c>
      <c r="C313" s="46" t="s">
        <v>1062</v>
      </c>
      <c r="D313" s="46"/>
      <c r="E313" s="49">
        <v>41781.706944444442</v>
      </c>
      <c r="F313" s="49">
        <v>41781.780555555553</v>
      </c>
      <c r="G313" s="46">
        <v>106</v>
      </c>
      <c r="H313" s="46" t="s">
        <v>584</v>
      </c>
      <c r="I313" s="46" t="s">
        <v>583</v>
      </c>
      <c r="J313" s="46" t="s">
        <v>37</v>
      </c>
      <c r="K313" s="46" t="s">
        <v>354</v>
      </c>
      <c r="L313" s="46" t="s">
        <v>346</v>
      </c>
      <c r="M313" s="46" t="s">
        <v>25</v>
      </c>
      <c r="N313" s="46" t="s">
        <v>22</v>
      </c>
      <c r="O313" s="48">
        <v>0</v>
      </c>
      <c r="P313" s="47">
        <v>0</v>
      </c>
      <c r="Q313" s="47"/>
      <c r="R313" s="47"/>
      <c r="S313" s="46" t="s">
        <v>1066</v>
      </c>
      <c r="T313" s="46" t="s">
        <v>23</v>
      </c>
      <c r="U313" s="46" t="s">
        <v>32</v>
      </c>
      <c r="V313" s="45">
        <v>0</v>
      </c>
    </row>
    <row r="314" spans="1:22" ht="12.95" hidden="1" customHeight="1" x14ac:dyDescent="0.2">
      <c r="A314" s="50">
        <v>31912</v>
      </c>
      <c r="B314" s="46">
        <v>125392</v>
      </c>
      <c r="C314" s="46" t="s">
        <v>1062</v>
      </c>
      <c r="D314" s="46"/>
      <c r="E314" s="49">
        <v>41782.841666666667</v>
      </c>
      <c r="F314" s="49">
        <v>41783.619444444441</v>
      </c>
      <c r="G314" s="46">
        <v>1120</v>
      </c>
      <c r="H314" s="46" t="s">
        <v>500</v>
      </c>
      <c r="I314" s="46" t="s">
        <v>499</v>
      </c>
      <c r="J314" s="46" t="s">
        <v>20</v>
      </c>
      <c r="K314" s="46" t="s">
        <v>354</v>
      </c>
      <c r="L314" s="46" t="s">
        <v>346</v>
      </c>
      <c r="M314" s="46" t="s">
        <v>25</v>
      </c>
      <c r="N314" s="46" t="s">
        <v>23</v>
      </c>
      <c r="O314" s="48">
        <v>0</v>
      </c>
      <c r="P314" s="47">
        <v>0</v>
      </c>
      <c r="Q314" s="47"/>
      <c r="R314" s="47"/>
      <c r="S314" s="46" t="s">
        <v>1065</v>
      </c>
      <c r="T314" s="46" t="s">
        <v>23</v>
      </c>
      <c r="U314" s="46" t="s">
        <v>24</v>
      </c>
      <c r="V314" s="45">
        <v>0</v>
      </c>
    </row>
    <row r="315" spans="1:22" ht="12.95" hidden="1" customHeight="1" x14ac:dyDescent="0.2">
      <c r="A315" s="50">
        <v>31911</v>
      </c>
      <c r="B315" s="46">
        <v>125393</v>
      </c>
      <c r="C315" s="46" t="s">
        <v>1062</v>
      </c>
      <c r="D315" s="46"/>
      <c r="E315" s="49">
        <v>41783.645833333328</v>
      </c>
      <c r="F315" s="49">
        <v>41783.68472222222</v>
      </c>
      <c r="G315" s="46">
        <v>56</v>
      </c>
      <c r="H315" s="46" t="s">
        <v>406</v>
      </c>
      <c r="I315" s="46" t="s">
        <v>405</v>
      </c>
      <c r="J315" s="46" t="s">
        <v>26</v>
      </c>
      <c r="K315" s="46" t="s">
        <v>354</v>
      </c>
      <c r="L315" s="46" t="s">
        <v>346</v>
      </c>
      <c r="M315" s="46" t="s">
        <v>25</v>
      </c>
      <c r="N315" s="46" t="s">
        <v>22</v>
      </c>
      <c r="O315" s="48">
        <v>0</v>
      </c>
      <c r="P315" s="47">
        <v>0</v>
      </c>
      <c r="Q315" s="47"/>
      <c r="R315" s="47"/>
      <c r="S315" s="46" t="s">
        <v>1064</v>
      </c>
      <c r="T315" s="46" t="s">
        <v>23</v>
      </c>
      <c r="U315" s="46" t="s">
        <v>32</v>
      </c>
      <c r="V315" s="45">
        <v>0</v>
      </c>
    </row>
    <row r="316" spans="1:22" ht="12.95" hidden="1" customHeight="1" x14ac:dyDescent="0.2">
      <c r="A316" s="50">
        <v>31895</v>
      </c>
      <c r="B316" s="46">
        <v>125411</v>
      </c>
      <c r="C316" s="46" t="s">
        <v>1062</v>
      </c>
      <c r="D316" s="46"/>
      <c r="E316" s="49">
        <v>41786.734722222223</v>
      </c>
      <c r="F316" s="49">
        <v>41786.779861111107</v>
      </c>
      <c r="G316" s="46">
        <v>65</v>
      </c>
      <c r="H316" s="46" t="s">
        <v>428</v>
      </c>
      <c r="I316" s="46" t="s">
        <v>427</v>
      </c>
      <c r="J316" s="46" t="s">
        <v>26</v>
      </c>
      <c r="K316" s="46" t="s">
        <v>354</v>
      </c>
      <c r="L316" s="46" t="s">
        <v>346</v>
      </c>
      <c r="M316" s="46" t="s">
        <v>40</v>
      </c>
      <c r="N316" s="46" t="s">
        <v>22</v>
      </c>
      <c r="O316" s="48">
        <v>0</v>
      </c>
      <c r="P316" s="47">
        <v>0</v>
      </c>
      <c r="Q316" s="47"/>
      <c r="R316" s="47"/>
      <c r="S316" s="46" t="s">
        <v>1063</v>
      </c>
      <c r="T316" s="46" t="s">
        <v>23</v>
      </c>
      <c r="U316" s="46" t="s">
        <v>32</v>
      </c>
      <c r="V316" s="45">
        <v>0</v>
      </c>
    </row>
    <row r="317" spans="1:22" ht="12.95" hidden="1" customHeight="1" x14ac:dyDescent="0.2">
      <c r="A317" s="50">
        <v>31601</v>
      </c>
      <c r="B317" s="46">
        <v>125209</v>
      </c>
      <c r="C317" s="46" t="s">
        <v>181</v>
      </c>
      <c r="D317" s="46"/>
      <c r="E317" s="49">
        <v>41791</v>
      </c>
      <c r="F317" s="49">
        <v>41821</v>
      </c>
      <c r="G317" s="46">
        <v>43200</v>
      </c>
      <c r="H317" s="46" t="s">
        <v>388</v>
      </c>
      <c r="I317" s="46" t="s">
        <v>387</v>
      </c>
      <c r="J317" s="46" t="s">
        <v>26</v>
      </c>
      <c r="K317" s="46" t="s">
        <v>354</v>
      </c>
      <c r="L317" s="46" t="s">
        <v>346</v>
      </c>
      <c r="M317" s="46" t="s">
        <v>25</v>
      </c>
      <c r="N317" s="46" t="s">
        <v>23</v>
      </c>
      <c r="O317" s="48">
        <v>0</v>
      </c>
      <c r="P317" s="47">
        <v>0</v>
      </c>
      <c r="Q317" s="47"/>
      <c r="R317" s="47"/>
      <c r="S317" s="46" t="s">
        <v>1056</v>
      </c>
      <c r="T317" s="46" t="s">
        <v>23</v>
      </c>
      <c r="U317" s="46" t="s">
        <v>28</v>
      </c>
      <c r="V317" s="45">
        <v>0</v>
      </c>
    </row>
    <row r="318" spans="1:22" ht="12.95" hidden="1" customHeight="1" x14ac:dyDescent="0.2">
      <c r="A318" s="50">
        <v>30699</v>
      </c>
      <c r="B318" s="46">
        <v>124470</v>
      </c>
      <c r="C318" s="46" t="s">
        <v>181</v>
      </c>
      <c r="D318" s="46"/>
      <c r="E318" s="49">
        <v>41791</v>
      </c>
      <c r="F318" s="49">
        <v>41821</v>
      </c>
      <c r="G318" s="46">
        <v>43200</v>
      </c>
      <c r="H318" s="46" t="s">
        <v>201</v>
      </c>
      <c r="I318" s="46" t="s">
        <v>202</v>
      </c>
      <c r="J318" s="46" t="s">
        <v>26</v>
      </c>
      <c r="K318" s="46" t="s">
        <v>354</v>
      </c>
      <c r="L318" s="46" t="s">
        <v>346</v>
      </c>
      <c r="M318" s="46" t="s">
        <v>25</v>
      </c>
      <c r="N318" s="46" t="s">
        <v>23</v>
      </c>
      <c r="O318" s="48">
        <v>0</v>
      </c>
      <c r="P318" s="47">
        <v>0</v>
      </c>
      <c r="Q318" s="47"/>
      <c r="R318" s="47"/>
      <c r="S318" s="46" t="s">
        <v>422</v>
      </c>
      <c r="T318" s="46" t="s">
        <v>23</v>
      </c>
      <c r="U318" s="46" t="s">
        <v>32</v>
      </c>
      <c r="V318" s="45">
        <v>0</v>
      </c>
    </row>
    <row r="319" spans="1:22" ht="12.95" hidden="1" customHeight="1" x14ac:dyDescent="0.2">
      <c r="A319" s="50">
        <v>31990</v>
      </c>
      <c r="B319" s="46">
        <v>125440</v>
      </c>
      <c r="C319" s="46" t="s">
        <v>181</v>
      </c>
      <c r="D319" s="46"/>
      <c r="E319" s="49">
        <v>41792.472222222219</v>
      </c>
      <c r="F319" s="49">
        <v>41792.630555555552</v>
      </c>
      <c r="G319" s="46">
        <v>228</v>
      </c>
      <c r="H319" s="46" t="s">
        <v>1061</v>
      </c>
      <c r="I319" s="46" t="s">
        <v>1060</v>
      </c>
      <c r="J319" s="46" t="s">
        <v>20</v>
      </c>
      <c r="K319" s="46" t="s">
        <v>354</v>
      </c>
      <c r="L319" s="46" t="s">
        <v>346</v>
      </c>
      <c r="M319" s="46" t="s">
        <v>280</v>
      </c>
      <c r="N319" s="46" t="s">
        <v>22</v>
      </c>
      <c r="O319" s="48">
        <v>0</v>
      </c>
      <c r="P319" s="47">
        <v>0</v>
      </c>
      <c r="Q319" s="47"/>
      <c r="R319" s="47"/>
      <c r="S319" s="46" t="s">
        <v>542</v>
      </c>
      <c r="T319" s="46" t="s">
        <v>23</v>
      </c>
      <c r="U319" s="46" t="s">
        <v>24</v>
      </c>
      <c r="V319" s="45">
        <v>0</v>
      </c>
    </row>
    <row r="320" spans="1:22" ht="12.95" hidden="1" customHeight="1" x14ac:dyDescent="0.2">
      <c r="A320" s="50">
        <v>31985</v>
      </c>
      <c r="B320" s="46">
        <v>125446</v>
      </c>
      <c r="C320" s="46" t="s">
        <v>181</v>
      </c>
      <c r="D320" s="46"/>
      <c r="E320" s="49">
        <v>41792.509027777778</v>
      </c>
      <c r="F320" s="49">
        <v>41792.655555555553</v>
      </c>
      <c r="G320" s="46">
        <v>211</v>
      </c>
      <c r="H320" s="46" t="s">
        <v>651</v>
      </c>
      <c r="I320" s="46" t="s">
        <v>650</v>
      </c>
      <c r="J320" s="46" t="s">
        <v>37</v>
      </c>
      <c r="K320" s="46" t="s">
        <v>354</v>
      </c>
      <c r="L320" s="46" t="s">
        <v>346</v>
      </c>
      <c r="M320" s="46" t="s">
        <v>25</v>
      </c>
      <c r="N320" s="46" t="s">
        <v>22</v>
      </c>
      <c r="O320" s="48">
        <v>0</v>
      </c>
      <c r="P320" s="47">
        <v>0</v>
      </c>
      <c r="Q320" s="47"/>
      <c r="R320" s="47"/>
      <c r="S320" s="46" t="s">
        <v>1059</v>
      </c>
      <c r="T320" s="46" t="s">
        <v>23</v>
      </c>
      <c r="U320" s="46" t="s">
        <v>32</v>
      </c>
      <c r="V320" s="45">
        <v>0</v>
      </c>
    </row>
    <row r="321" spans="1:22" ht="12.95" hidden="1" customHeight="1" x14ac:dyDescent="0.2">
      <c r="A321" s="50">
        <v>32056</v>
      </c>
      <c r="B321" s="46">
        <v>125518</v>
      </c>
      <c r="C321" s="46" t="s">
        <v>181</v>
      </c>
      <c r="D321" s="46"/>
      <c r="E321" s="49">
        <v>41810.520138888889</v>
      </c>
      <c r="F321" s="49">
        <v>41810.602777777778</v>
      </c>
      <c r="G321" s="46">
        <v>119</v>
      </c>
      <c r="H321" s="46" t="s">
        <v>537</v>
      </c>
      <c r="I321" s="46" t="s">
        <v>536</v>
      </c>
      <c r="J321" s="46" t="s">
        <v>37</v>
      </c>
      <c r="K321" s="46" t="s">
        <v>354</v>
      </c>
      <c r="L321" s="46" t="s">
        <v>346</v>
      </c>
      <c r="M321" s="46" t="s">
        <v>25</v>
      </c>
      <c r="N321" s="46" t="s">
        <v>22</v>
      </c>
      <c r="O321" s="48">
        <v>0</v>
      </c>
      <c r="P321" s="47">
        <v>0</v>
      </c>
      <c r="Q321" s="47"/>
      <c r="R321" s="47"/>
      <c r="S321" s="46" t="s">
        <v>1058</v>
      </c>
      <c r="T321" s="46" t="s">
        <v>23</v>
      </c>
      <c r="U321" s="46" t="s">
        <v>32</v>
      </c>
      <c r="V321" s="45">
        <v>0</v>
      </c>
    </row>
    <row r="322" spans="1:22" ht="12.95" hidden="1" customHeight="1" x14ac:dyDescent="0.2">
      <c r="A322" s="50">
        <v>32061</v>
      </c>
      <c r="B322" s="46">
        <v>125452</v>
      </c>
      <c r="C322" s="46" t="s">
        <v>181</v>
      </c>
      <c r="D322" s="46"/>
      <c r="E322" s="49">
        <v>41815.357638888891</v>
      </c>
      <c r="F322" s="49">
        <v>41815.395833333328</v>
      </c>
      <c r="G322" s="46">
        <v>55</v>
      </c>
      <c r="H322" s="46" t="s">
        <v>851</v>
      </c>
      <c r="I322" s="46" t="s">
        <v>850</v>
      </c>
      <c r="J322" s="46" t="s">
        <v>26</v>
      </c>
      <c r="K322" s="46" t="s">
        <v>354</v>
      </c>
      <c r="L322" s="46" t="s">
        <v>350</v>
      </c>
      <c r="M322" s="46" t="s">
        <v>25</v>
      </c>
      <c r="N322" s="46" t="s">
        <v>23</v>
      </c>
      <c r="O322" s="48">
        <v>0</v>
      </c>
      <c r="P322" s="47">
        <v>0</v>
      </c>
      <c r="Q322" s="47"/>
      <c r="R322" s="47"/>
      <c r="S322" s="46" t="s">
        <v>1057</v>
      </c>
      <c r="T322" s="46" t="s">
        <v>23</v>
      </c>
      <c r="U322" s="46" t="s">
        <v>32</v>
      </c>
      <c r="V322" s="45">
        <v>0</v>
      </c>
    </row>
    <row r="323" spans="1:22" ht="12.95" hidden="1" customHeight="1" x14ac:dyDescent="0.2">
      <c r="A323" s="50">
        <v>32061</v>
      </c>
      <c r="B323" s="46">
        <v>125452</v>
      </c>
      <c r="C323" s="46" t="s">
        <v>181</v>
      </c>
      <c r="D323" s="46"/>
      <c r="E323" s="49">
        <v>41815.357638888891</v>
      </c>
      <c r="F323" s="49">
        <v>41815.395833333328</v>
      </c>
      <c r="G323" s="46">
        <v>55</v>
      </c>
      <c r="H323" s="46" t="s">
        <v>188</v>
      </c>
      <c r="I323" s="46" t="s">
        <v>189</v>
      </c>
      <c r="J323" s="46" t="s">
        <v>26</v>
      </c>
      <c r="K323" s="46" t="s">
        <v>354</v>
      </c>
      <c r="L323" s="46" t="s">
        <v>350</v>
      </c>
      <c r="M323" s="46" t="s">
        <v>25</v>
      </c>
      <c r="N323" s="46" t="s">
        <v>23</v>
      </c>
      <c r="O323" s="48">
        <v>0</v>
      </c>
      <c r="P323" s="47">
        <v>0</v>
      </c>
      <c r="Q323" s="47"/>
      <c r="R323" s="47"/>
      <c r="S323" s="46" t="s">
        <v>1057</v>
      </c>
      <c r="T323" s="46" t="s">
        <v>23</v>
      </c>
      <c r="U323" s="46" t="s">
        <v>32</v>
      </c>
      <c r="V323" s="45">
        <v>0</v>
      </c>
    </row>
    <row r="324" spans="1:22" ht="12.95" hidden="1" customHeight="1" x14ac:dyDescent="0.2">
      <c r="A324" s="50">
        <v>32061</v>
      </c>
      <c r="B324" s="46">
        <v>125452</v>
      </c>
      <c r="C324" s="46" t="s">
        <v>181</v>
      </c>
      <c r="D324" s="46"/>
      <c r="E324" s="49">
        <v>41815.357638888891</v>
      </c>
      <c r="F324" s="49">
        <v>41815.395833333328</v>
      </c>
      <c r="G324" s="46">
        <v>55</v>
      </c>
      <c r="H324" s="46" t="s">
        <v>256</v>
      </c>
      <c r="I324" s="46" t="s">
        <v>257</v>
      </c>
      <c r="J324" s="46" t="s">
        <v>26</v>
      </c>
      <c r="K324" s="46" t="s">
        <v>354</v>
      </c>
      <c r="L324" s="46" t="s">
        <v>350</v>
      </c>
      <c r="M324" s="46" t="s">
        <v>25</v>
      </c>
      <c r="N324" s="46" t="s">
        <v>23</v>
      </c>
      <c r="O324" s="48">
        <v>0</v>
      </c>
      <c r="P324" s="47">
        <v>0</v>
      </c>
      <c r="Q324" s="47"/>
      <c r="R324" s="47"/>
      <c r="S324" s="46" t="s">
        <v>1057</v>
      </c>
      <c r="T324" s="46" t="s">
        <v>23</v>
      </c>
      <c r="U324" s="46" t="s">
        <v>32</v>
      </c>
      <c r="V324" s="45">
        <v>0</v>
      </c>
    </row>
    <row r="325" spans="1:22" ht="12.95" customHeight="1" x14ac:dyDescent="0.2">
      <c r="A325" s="50">
        <v>32065</v>
      </c>
      <c r="B325" s="46">
        <v>2016</v>
      </c>
      <c r="C325" s="46" t="s">
        <v>181</v>
      </c>
      <c r="D325" s="46">
        <v>2014</v>
      </c>
      <c r="E325" s="49">
        <v>41816.173611111109</v>
      </c>
      <c r="F325" s="49">
        <v>41816.186111111107</v>
      </c>
      <c r="G325" s="46">
        <v>18</v>
      </c>
      <c r="H325" s="46" t="s">
        <v>43</v>
      </c>
      <c r="I325" s="46" t="s">
        <v>44</v>
      </c>
      <c r="J325" s="46" t="s">
        <v>26</v>
      </c>
      <c r="K325" s="46" t="s">
        <v>21</v>
      </c>
      <c r="L325" s="46" t="s">
        <v>45</v>
      </c>
      <c r="M325" s="46" t="s">
        <v>25</v>
      </c>
      <c r="N325" s="46" t="s">
        <v>22</v>
      </c>
      <c r="O325" s="48">
        <v>280</v>
      </c>
      <c r="P325" s="47">
        <v>0.14940000000000001</v>
      </c>
      <c r="Q325" s="5">
        <f>IF(P325&gt;$Q$2,1)</f>
        <v>1</v>
      </c>
      <c r="R325" s="5" t="b">
        <f>IF(P325&gt;$R$2,1)</f>
        <v>0</v>
      </c>
      <c r="S325" s="46" t="s">
        <v>182</v>
      </c>
      <c r="T325" s="46" t="s">
        <v>23</v>
      </c>
      <c r="U325" s="46" t="s">
        <v>32</v>
      </c>
      <c r="V325" s="45">
        <v>28</v>
      </c>
    </row>
    <row r="326" spans="1:22" ht="12.95" hidden="1" customHeight="1" x14ac:dyDescent="0.2">
      <c r="A326" s="50">
        <v>30699</v>
      </c>
      <c r="B326" s="46">
        <v>124470</v>
      </c>
      <c r="C326" s="46" t="s">
        <v>183</v>
      </c>
      <c r="D326" s="46"/>
      <c r="E326" s="49">
        <v>41821</v>
      </c>
      <c r="F326" s="49">
        <v>41852</v>
      </c>
      <c r="G326" s="46">
        <v>44640</v>
      </c>
      <c r="H326" s="46" t="s">
        <v>201</v>
      </c>
      <c r="I326" s="46" t="s">
        <v>202</v>
      </c>
      <c r="J326" s="46" t="s">
        <v>26</v>
      </c>
      <c r="K326" s="46" t="s">
        <v>354</v>
      </c>
      <c r="L326" s="46" t="s">
        <v>346</v>
      </c>
      <c r="M326" s="46" t="s">
        <v>25</v>
      </c>
      <c r="N326" s="46" t="s">
        <v>23</v>
      </c>
      <c r="O326" s="48">
        <v>0</v>
      </c>
      <c r="P326" s="47">
        <v>0</v>
      </c>
      <c r="Q326" s="47"/>
      <c r="R326" s="47"/>
      <c r="S326" s="46" t="s">
        <v>422</v>
      </c>
      <c r="T326" s="46" t="s">
        <v>23</v>
      </c>
      <c r="U326" s="46" t="s">
        <v>32</v>
      </c>
      <c r="V326" s="45">
        <v>0</v>
      </c>
    </row>
    <row r="327" spans="1:22" ht="12.95" hidden="1" customHeight="1" x14ac:dyDescent="0.2">
      <c r="A327" s="50">
        <v>31601</v>
      </c>
      <c r="B327" s="46">
        <v>125209</v>
      </c>
      <c r="C327" s="46" t="s">
        <v>183</v>
      </c>
      <c r="D327" s="46"/>
      <c r="E327" s="49">
        <v>41821</v>
      </c>
      <c r="F327" s="49">
        <v>41845.666666666664</v>
      </c>
      <c r="G327" s="46">
        <v>35520</v>
      </c>
      <c r="H327" s="46" t="s">
        <v>388</v>
      </c>
      <c r="I327" s="46" t="s">
        <v>387</v>
      </c>
      <c r="J327" s="46" t="s">
        <v>26</v>
      </c>
      <c r="K327" s="46" t="s">
        <v>354</v>
      </c>
      <c r="L327" s="46" t="s">
        <v>346</v>
      </c>
      <c r="M327" s="46" t="s">
        <v>25</v>
      </c>
      <c r="N327" s="46" t="s">
        <v>23</v>
      </c>
      <c r="O327" s="48">
        <v>0</v>
      </c>
      <c r="P327" s="47">
        <v>0</v>
      </c>
      <c r="Q327" s="47"/>
      <c r="R327" s="47"/>
      <c r="S327" s="46" t="s">
        <v>1056</v>
      </c>
      <c r="T327" s="46" t="s">
        <v>23</v>
      </c>
      <c r="U327" s="46" t="s">
        <v>28</v>
      </c>
      <c r="V327" s="45">
        <v>0</v>
      </c>
    </row>
    <row r="328" spans="1:22" ht="12.95" hidden="1" customHeight="1" x14ac:dyDescent="0.2">
      <c r="A328" s="50">
        <v>32034</v>
      </c>
      <c r="B328" s="46">
        <v>125542</v>
      </c>
      <c r="C328" s="46" t="s">
        <v>183</v>
      </c>
      <c r="D328" s="46"/>
      <c r="E328" s="49">
        <v>41821.807638888888</v>
      </c>
      <c r="F328" s="49">
        <v>41822.350694444445</v>
      </c>
      <c r="G328" s="46">
        <v>782</v>
      </c>
      <c r="H328" s="46" t="s">
        <v>527</v>
      </c>
      <c r="I328" s="46" t="s">
        <v>526</v>
      </c>
      <c r="J328" s="46" t="s">
        <v>264</v>
      </c>
      <c r="K328" s="46" t="s">
        <v>354</v>
      </c>
      <c r="L328" s="46" t="s">
        <v>346</v>
      </c>
      <c r="M328" s="46" t="s">
        <v>25</v>
      </c>
      <c r="N328" s="46" t="s">
        <v>22</v>
      </c>
      <c r="O328" s="48">
        <v>0</v>
      </c>
      <c r="P328" s="47">
        <v>0</v>
      </c>
      <c r="Q328" s="47"/>
      <c r="R328" s="47"/>
      <c r="S328" s="46" t="s">
        <v>1055</v>
      </c>
      <c r="T328" s="46" t="s">
        <v>23</v>
      </c>
      <c r="U328" s="46" t="s">
        <v>32</v>
      </c>
      <c r="V328" s="45">
        <v>0</v>
      </c>
    </row>
    <row r="329" spans="1:22" ht="12.95" hidden="1" customHeight="1" x14ac:dyDescent="0.2">
      <c r="A329" s="50">
        <v>32151</v>
      </c>
      <c r="B329" s="46">
        <v>125561</v>
      </c>
      <c r="C329" s="46" t="s">
        <v>183</v>
      </c>
      <c r="D329" s="46"/>
      <c r="E329" s="49">
        <v>41830.461805555555</v>
      </c>
      <c r="F329" s="49">
        <v>41830.500694444439</v>
      </c>
      <c r="G329" s="46">
        <v>56</v>
      </c>
      <c r="H329" s="46" t="s">
        <v>602</v>
      </c>
      <c r="I329" s="46" t="s">
        <v>601</v>
      </c>
      <c r="J329" s="46" t="s">
        <v>20</v>
      </c>
      <c r="K329" s="46" t="s">
        <v>354</v>
      </c>
      <c r="L329" s="46" t="s">
        <v>346</v>
      </c>
      <c r="M329" s="46" t="s">
        <v>40</v>
      </c>
      <c r="N329" s="46" t="s">
        <v>22</v>
      </c>
      <c r="O329" s="48">
        <v>0</v>
      </c>
      <c r="P329" s="47">
        <v>0</v>
      </c>
      <c r="Q329" s="47"/>
      <c r="R329" s="47"/>
      <c r="S329" s="46" t="s">
        <v>1054</v>
      </c>
      <c r="T329" s="46" t="s">
        <v>23</v>
      </c>
      <c r="U329" s="46" t="s">
        <v>24</v>
      </c>
      <c r="V329" s="45">
        <v>0</v>
      </c>
    </row>
    <row r="330" spans="1:22" ht="12.95" hidden="1" customHeight="1" x14ac:dyDescent="0.2">
      <c r="A330" s="50">
        <v>32148</v>
      </c>
      <c r="B330" s="46">
        <v>125564</v>
      </c>
      <c r="C330" s="46" t="s">
        <v>183</v>
      </c>
      <c r="D330" s="46"/>
      <c r="E330" s="49">
        <v>41835.290972222218</v>
      </c>
      <c r="F330" s="49">
        <v>41852</v>
      </c>
      <c r="G330" s="46">
        <v>24061</v>
      </c>
      <c r="H330" s="46" t="s">
        <v>792</v>
      </c>
      <c r="I330" s="46" t="s">
        <v>791</v>
      </c>
      <c r="J330" s="46" t="s">
        <v>26</v>
      </c>
      <c r="K330" s="46" t="s">
        <v>354</v>
      </c>
      <c r="L330" s="46" t="s">
        <v>356</v>
      </c>
      <c r="M330" s="46" t="s">
        <v>25</v>
      </c>
      <c r="N330" s="46" t="s">
        <v>23</v>
      </c>
      <c r="O330" s="48">
        <v>0</v>
      </c>
      <c r="P330" s="47">
        <v>0</v>
      </c>
      <c r="Q330" s="47"/>
      <c r="R330" s="47"/>
      <c r="S330" s="46" t="s">
        <v>972</v>
      </c>
      <c r="T330" s="46" t="s">
        <v>22</v>
      </c>
      <c r="U330" s="46" t="s">
        <v>28</v>
      </c>
      <c r="V330" s="45">
        <v>0</v>
      </c>
    </row>
    <row r="331" spans="1:22" ht="12.95" hidden="1" customHeight="1" x14ac:dyDescent="0.2">
      <c r="A331" s="50">
        <v>32148</v>
      </c>
      <c r="B331" s="46">
        <v>125564</v>
      </c>
      <c r="C331" s="46" t="s">
        <v>183</v>
      </c>
      <c r="D331" s="46"/>
      <c r="E331" s="49">
        <v>41835.290972222218</v>
      </c>
      <c r="F331" s="49">
        <v>41852</v>
      </c>
      <c r="G331" s="46">
        <v>24061</v>
      </c>
      <c r="H331" s="46" t="s">
        <v>913</v>
      </c>
      <c r="I331" s="46" t="s">
        <v>912</v>
      </c>
      <c r="J331" s="46" t="s">
        <v>26</v>
      </c>
      <c r="K331" s="46" t="s">
        <v>354</v>
      </c>
      <c r="L331" s="46" t="s">
        <v>356</v>
      </c>
      <c r="M331" s="46" t="s">
        <v>25</v>
      </c>
      <c r="N331" s="46" t="s">
        <v>23</v>
      </c>
      <c r="O331" s="48">
        <v>0</v>
      </c>
      <c r="P331" s="47">
        <v>0</v>
      </c>
      <c r="Q331" s="47"/>
      <c r="R331" s="47"/>
      <c r="S331" s="46" t="s">
        <v>972</v>
      </c>
      <c r="T331" s="46" t="s">
        <v>22</v>
      </c>
      <c r="U331" s="46" t="s">
        <v>28</v>
      </c>
      <c r="V331" s="45">
        <v>0</v>
      </c>
    </row>
    <row r="332" spans="1:22" ht="12.95" hidden="1" customHeight="1" x14ac:dyDescent="0.2">
      <c r="A332" s="50">
        <v>32148</v>
      </c>
      <c r="B332" s="46">
        <v>125564</v>
      </c>
      <c r="C332" s="46" t="s">
        <v>183</v>
      </c>
      <c r="D332" s="46"/>
      <c r="E332" s="49">
        <v>41835.290972222218</v>
      </c>
      <c r="F332" s="49">
        <v>41852</v>
      </c>
      <c r="G332" s="46">
        <v>24061</v>
      </c>
      <c r="H332" s="46" t="s">
        <v>974</v>
      </c>
      <c r="I332" s="46" t="s">
        <v>973</v>
      </c>
      <c r="J332" s="46" t="s">
        <v>26</v>
      </c>
      <c r="K332" s="46" t="s">
        <v>354</v>
      </c>
      <c r="L332" s="46" t="s">
        <v>356</v>
      </c>
      <c r="M332" s="46" t="s">
        <v>25</v>
      </c>
      <c r="N332" s="46" t="s">
        <v>23</v>
      </c>
      <c r="O332" s="48">
        <v>0</v>
      </c>
      <c r="P332" s="47">
        <v>0</v>
      </c>
      <c r="Q332" s="47"/>
      <c r="R332" s="47"/>
      <c r="S332" s="46" t="s">
        <v>972</v>
      </c>
      <c r="T332" s="46" t="s">
        <v>22</v>
      </c>
      <c r="U332" s="46" t="s">
        <v>28</v>
      </c>
      <c r="V332" s="45">
        <v>0</v>
      </c>
    </row>
    <row r="333" spans="1:22" ht="12.95" hidden="1" customHeight="1" x14ac:dyDescent="0.2">
      <c r="A333" s="50">
        <v>32148</v>
      </c>
      <c r="B333" s="46">
        <v>125564</v>
      </c>
      <c r="C333" s="46" t="s">
        <v>183</v>
      </c>
      <c r="D333" s="46"/>
      <c r="E333" s="49">
        <v>41835.290972222218</v>
      </c>
      <c r="F333" s="49">
        <v>41852</v>
      </c>
      <c r="G333" s="46">
        <v>24061</v>
      </c>
      <c r="H333" s="46" t="s">
        <v>915</v>
      </c>
      <c r="I333" s="46" t="s">
        <v>914</v>
      </c>
      <c r="J333" s="46" t="s">
        <v>26</v>
      </c>
      <c r="K333" s="46" t="s">
        <v>354</v>
      </c>
      <c r="L333" s="46" t="s">
        <v>356</v>
      </c>
      <c r="M333" s="46" t="s">
        <v>25</v>
      </c>
      <c r="N333" s="46" t="s">
        <v>23</v>
      </c>
      <c r="O333" s="48">
        <v>0</v>
      </c>
      <c r="P333" s="47">
        <v>0</v>
      </c>
      <c r="Q333" s="47"/>
      <c r="R333" s="47"/>
      <c r="S333" s="46" t="s">
        <v>972</v>
      </c>
      <c r="T333" s="46" t="s">
        <v>22</v>
      </c>
      <c r="U333" s="46" t="s">
        <v>32</v>
      </c>
      <c r="V333" s="45">
        <v>0</v>
      </c>
    </row>
    <row r="334" spans="1:22" ht="12.95" hidden="1" customHeight="1" x14ac:dyDescent="0.2">
      <c r="A334" s="50">
        <v>32141</v>
      </c>
      <c r="B334" s="46">
        <v>125571</v>
      </c>
      <c r="C334" s="46" t="s">
        <v>183</v>
      </c>
      <c r="D334" s="46"/>
      <c r="E334" s="49">
        <v>41835.359027777777</v>
      </c>
      <c r="F334" s="49">
        <v>41835.666666666664</v>
      </c>
      <c r="G334" s="46">
        <v>443</v>
      </c>
      <c r="H334" s="46" t="s">
        <v>524</v>
      </c>
      <c r="I334" s="46" t="s">
        <v>523</v>
      </c>
      <c r="J334" s="46" t="s">
        <v>37</v>
      </c>
      <c r="K334" s="46" t="s">
        <v>354</v>
      </c>
      <c r="L334" s="46" t="s">
        <v>350</v>
      </c>
      <c r="M334" s="46" t="s">
        <v>25</v>
      </c>
      <c r="N334" s="46" t="s">
        <v>23</v>
      </c>
      <c r="O334" s="48">
        <v>0</v>
      </c>
      <c r="P334" s="47">
        <v>0</v>
      </c>
      <c r="Q334" s="47"/>
      <c r="R334" s="47"/>
      <c r="S334" s="46" t="s">
        <v>1053</v>
      </c>
      <c r="T334" s="46" t="s">
        <v>23</v>
      </c>
      <c r="U334" s="46" t="s">
        <v>32</v>
      </c>
      <c r="V334" s="45">
        <v>0</v>
      </c>
    </row>
    <row r="335" spans="1:22" ht="12.95" hidden="1" customHeight="1" x14ac:dyDescent="0.2">
      <c r="A335" s="50">
        <v>32132</v>
      </c>
      <c r="B335" s="46">
        <v>125581</v>
      </c>
      <c r="C335" s="46" t="s">
        <v>183</v>
      </c>
      <c r="D335" s="46"/>
      <c r="E335" s="49">
        <v>41835.636111111111</v>
      </c>
      <c r="F335" s="49">
        <v>41835.745138888888</v>
      </c>
      <c r="G335" s="46">
        <v>157</v>
      </c>
      <c r="H335" s="46" t="s">
        <v>395</v>
      </c>
      <c r="I335" s="46" t="s">
        <v>394</v>
      </c>
      <c r="J335" s="46" t="s">
        <v>26</v>
      </c>
      <c r="K335" s="46" t="s">
        <v>354</v>
      </c>
      <c r="L335" s="46" t="s">
        <v>346</v>
      </c>
      <c r="M335" s="46" t="s">
        <v>25</v>
      </c>
      <c r="N335" s="46" t="s">
        <v>23</v>
      </c>
      <c r="O335" s="48">
        <v>0</v>
      </c>
      <c r="P335" s="47">
        <v>0</v>
      </c>
      <c r="Q335" s="47"/>
      <c r="R335" s="47"/>
      <c r="S335" s="46" t="s">
        <v>1052</v>
      </c>
      <c r="T335" s="46" t="s">
        <v>23</v>
      </c>
      <c r="U335" s="46" t="s">
        <v>28</v>
      </c>
      <c r="V335" s="45">
        <v>0</v>
      </c>
    </row>
    <row r="336" spans="1:22" ht="12.95" hidden="1" customHeight="1" x14ac:dyDescent="0.2">
      <c r="A336" s="50">
        <v>32133</v>
      </c>
      <c r="B336" s="46">
        <v>125580</v>
      </c>
      <c r="C336" s="46" t="s">
        <v>183</v>
      </c>
      <c r="D336" s="46"/>
      <c r="E336" s="49">
        <v>41835.669444444444</v>
      </c>
      <c r="F336" s="49">
        <v>41835.75277777778</v>
      </c>
      <c r="G336" s="46">
        <v>120</v>
      </c>
      <c r="H336" s="46" t="s">
        <v>102</v>
      </c>
      <c r="I336" s="46" t="s">
        <v>103</v>
      </c>
      <c r="J336" s="46" t="s">
        <v>26</v>
      </c>
      <c r="K336" s="46" t="s">
        <v>354</v>
      </c>
      <c r="L336" s="46" t="s">
        <v>346</v>
      </c>
      <c r="M336" s="46" t="s">
        <v>25</v>
      </c>
      <c r="N336" s="46" t="s">
        <v>22</v>
      </c>
      <c r="O336" s="48">
        <v>0</v>
      </c>
      <c r="P336" s="47">
        <v>0</v>
      </c>
      <c r="Q336" s="47"/>
      <c r="R336" s="47"/>
      <c r="S336" s="46" t="s">
        <v>1051</v>
      </c>
      <c r="T336" s="46" t="s">
        <v>23</v>
      </c>
      <c r="U336" s="46" t="s">
        <v>28</v>
      </c>
      <c r="V336" s="45">
        <v>0</v>
      </c>
    </row>
    <row r="337" spans="1:23" ht="12.95" hidden="1" customHeight="1" x14ac:dyDescent="0.2">
      <c r="A337" s="50">
        <v>32128</v>
      </c>
      <c r="B337" s="46">
        <v>125586</v>
      </c>
      <c r="C337" s="46" t="s">
        <v>183</v>
      </c>
      <c r="D337" s="46"/>
      <c r="E337" s="49">
        <v>41838.158333333333</v>
      </c>
      <c r="F337" s="49">
        <v>41838.395833333328</v>
      </c>
      <c r="G337" s="46">
        <v>342</v>
      </c>
      <c r="H337" s="46" t="s">
        <v>446</v>
      </c>
      <c r="I337" s="46" t="s">
        <v>445</v>
      </c>
      <c r="J337" s="46" t="s">
        <v>37</v>
      </c>
      <c r="K337" s="46" t="s">
        <v>354</v>
      </c>
      <c r="L337" s="46" t="s">
        <v>346</v>
      </c>
      <c r="M337" s="46" t="s">
        <v>25</v>
      </c>
      <c r="N337" s="46" t="s">
        <v>22</v>
      </c>
      <c r="O337" s="48">
        <v>0</v>
      </c>
      <c r="P337" s="47">
        <v>0</v>
      </c>
      <c r="Q337" s="47"/>
      <c r="R337" s="47"/>
      <c r="S337" s="46" t="s">
        <v>496</v>
      </c>
      <c r="T337" s="46" t="s">
        <v>23</v>
      </c>
      <c r="U337" s="46" t="s">
        <v>32</v>
      </c>
      <c r="V337" s="45">
        <v>0</v>
      </c>
    </row>
    <row r="338" spans="1:23" ht="12.95" hidden="1" customHeight="1" x14ac:dyDescent="0.2">
      <c r="A338" s="50">
        <v>32115</v>
      </c>
      <c r="B338" s="46">
        <v>125602</v>
      </c>
      <c r="C338" s="46" t="s">
        <v>183</v>
      </c>
      <c r="D338" s="46"/>
      <c r="E338" s="49">
        <v>41842.421527777777</v>
      </c>
      <c r="F338" s="49">
        <v>41843.632638888885</v>
      </c>
      <c r="G338" s="46">
        <v>1744</v>
      </c>
      <c r="H338" s="46" t="s">
        <v>184</v>
      </c>
      <c r="I338" s="46" t="s">
        <v>185</v>
      </c>
      <c r="J338" s="46" t="s">
        <v>37</v>
      </c>
      <c r="K338" s="46" t="s">
        <v>354</v>
      </c>
      <c r="L338" s="46" t="s">
        <v>346</v>
      </c>
      <c r="M338" s="46" t="s">
        <v>25</v>
      </c>
      <c r="N338" s="46" t="s">
        <v>23</v>
      </c>
      <c r="O338" s="48">
        <v>0</v>
      </c>
      <c r="P338" s="47">
        <v>0</v>
      </c>
      <c r="Q338" s="47"/>
      <c r="R338" s="47"/>
      <c r="S338" s="46" t="s">
        <v>1050</v>
      </c>
      <c r="T338" s="46" t="s">
        <v>23</v>
      </c>
      <c r="U338" s="46" t="s">
        <v>32</v>
      </c>
      <c r="V338" s="45">
        <v>0</v>
      </c>
    </row>
    <row r="339" spans="1:23" s="68" customFormat="1" ht="12.95" customHeight="1" x14ac:dyDescent="0.2">
      <c r="A339" s="62">
        <v>32093</v>
      </c>
      <c r="B339" s="63">
        <v>2020</v>
      </c>
      <c r="C339" s="63" t="s">
        <v>183</v>
      </c>
      <c r="D339" s="63">
        <v>2015</v>
      </c>
      <c r="E339" s="64">
        <v>41842.421527777777</v>
      </c>
      <c r="F339" s="64">
        <v>41843.634722222218</v>
      </c>
      <c r="G339" s="63">
        <v>1747</v>
      </c>
      <c r="H339" s="63" t="s">
        <v>184</v>
      </c>
      <c r="I339" s="63" t="s">
        <v>185</v>
      </c>
      <c r="J339" s="63" t="s">
        <v>37</v>
      </c>
      <c r="K339" s="63" t="s">
        <v>21</v>
      </c>
      <c r="L339" s="63" t="s">
        <v>167</v>
      </c>
      <c r="M339" s="63" t="s">
        <v>25</v>
      </c>
      <c r="N339" s="63" t="s">
        <v>22</v>
      </c>
      <c r="O339" s="65">
        <v>1179</v>
      </c>
      <c r="P339" s="66">
        <v>0.62909999999999999</v>
      </c>
      <c r="Q339" s="43">
        <f>IF(P339&gt;$Q$2,1)</f>
        <v>1</v>
      </c>
      <c r="R339" s="43">
        <f>IF(P339&gt;$R$2,1)</f>
        <v>1</v>
      </c>
      <c r="S339" s="63" t="s">
        <v>186</v>
      </c>
      <c r="T339" s="63" t="s">
        <v>23</v>
      </c>
      <c r="U339" s="63" t="s">
        <v>32</v>
      </c>
      <c r="V339" s="67">
        <v>1744</v>
      </c>
      <c r="W339" s="44"/>
    </row>
    <row r="340" spans="1:23" ht="12.95" hidden="1" customHeight="1" x14ac:dyDescent="0.2">
      <c r="A340" s="50">
        <v>32201</v>
      </c>
      <c r="B340" s="46">
        <v>125627</v>
      </c>
      <c r="C340" s="46" t="s">
        <v>183</v>
      </c>
      <c r="D340" s="46"/>
      <c r="E340" s="49">
        <v>41845.68472222222</v>
      </c>
      <c r="F340" s="49">
        <v>41848.701388888891</v>
      </c>
      <c r="G340" s="46">
        <v>4344</v>
      </c>
      <c r="H340" s="46" t="s">
        <v>272</v>
      </c>
      <c r="I340" s="46" t="s">
        <v>273</v>
      </c>
      <c r="J340" s="46" t="s">
        <v>264</v>
      </c>
      <c r="K340" s="46" t="s">
        <v>354</v>
      </c>
      <c r="L340" s="46" t="s">
        <v>346</v>
      </c>
      <c r="M340" s="46" t="s">
        <v>25</v>
      </c>
      <c r="N340" s="46" t="s">
        <v>23</v>
      </c>
      <c r="O340" s="48">
        <v>0</v>
      </c>
      <c r="P340" s="47">
        <v>0</v>
      </c>
      <c r="Q340" s="47"/>
      <c r="R340" s="47"/>
      <c r="S340" s="46" t="s">
        <v>1049</v>
      </c>
      <c r="T340" s="46" t="s">
        <v>23</v>
      </c>
      <c r="U340" s="46" t="s">
        <v>32</v>
      </c>
      <c r="V340" s="45">
        <v>0</v>
      </c>
    </row>
    <row r="341" spans="1:23" ht="12.95" hidden="1" customHeight="1" x14ac:dyDescent="0.2">
      <c r="A341" s="50">
        <v>32196</v>
      </c>
      <c r="B341" s="46">
        <v>125632</v>
      </c>
      <c r="C341" s="46" t="s">
        <v>183</v>
      </c>
      <c r="D341" s="46"/>
      <c r="E341" s="49">
        <v>41847.693749999999</v>
      </c>
      <c r="F341" s="49">
        <v>41848.827777777777</v>
      </c>
      <c r="G341" s="46">
        <v>1633</v>
      </c>
      <c r="H341" s="46" t="s">
        <v>974</v>
      </c>
      <c r="I341" s="46" t="s">
        <v>973</v>
      </c>
      <c r="J341" s="46" t="s">
        <v>26</v>
      </c>
      <c r="K341" s="46" t="s">
        <v>354</v>
      </c>
      <c r="L341" s="46" t="s">
        <v>346</v>
      </c>
      <c r="M341" s="46" t="s">
        <v>25</v>
      </c>
      <c r="N341" s="46" t="s">
        <v>23</v>
      </c>
      <c r="O341" s="48">
        <v>0</v>
      </c>
      <c r="P341" s="47">
        <v>0</v>
      </c>
      <c r="Q341" s="47"/>
      <c r="R341" s="47"/>
      <c r="S341" s="46" t="s">
        <v>1048</v>
      </c>
      <c r="T341" s="46" t="s">
        <v>23</v>
      </c>
      <c r="U341" s="46" t="s">
        <v>28</v>
      </c>
      <c r="V341" s="45">
        <v>0</v>
      </c>
    </row>
    <row r="342" spans="1:23" ht="12.95" hidden="1" customHeight="1" x14ac:dyDescent="0.2">
      <c r="A342" s="50">
        <v>32169</v>
      </c>
      <c r="B342" s="46">
        <v>10676</v>
      </c>
      <c r="C342" s="46" t="s">
        <v>183</v>
      </c>
      <c r="D342" s="46"/>
      <c r="E342" s="49">
        <v>41849.257638888885</v>
      </c>
      <c r="F342" s="49">
        <v>41849.257650462961</v>
      </c>
      <c r="G342" s="46">
        <v>0</v>
      </c>
      <c r="H342" s="46" t="s">
        <v>771</v>
      </c>
      <c r="I342" s="46" t="s">
        <v>770</v>
      </c>
      <c r="J342" s="46" t="s">
        <v>20</v>
      </c>
      <c r="K342" s="46" t="s">
        <v>354</v>
      </c>
      <c r="L342" s="46"/>
      <c r="M342" s="46" t="s">
        <v>280</v>
      </c>
      <c r="N342" s="46" t="s">
        <v>22</v>
      </c>
      <c r="O342" s="48">
        <v>0</v>
      </c>
      <c r="P342" s="47">
        <v>0</v>
      </c>
      <c r="Q342" s="47"/>
      <c r="R342" s="47"/>
      <c r="S342" s="46"/>
      <c r="T342" s="46" t="s">
        <v>23</v>
      </c>
      <c r="U342" s="46" t="s">
        <v>24</v>
      </c>
      <c r="V342" s="45">
        <v>0</v>
      </c>
    </row>
    <row r="343" spans="1:23" s="68" customFormat="1" ht="12.95" customHeight="1" x14ac:dyDescent="0.2">
      <c r="A343" s="62">
        <v>32235</v>
      </c>
      <c r="B343" s="63">
        <v>2023</v>
      </c>
      <c r="C343" s="63" t="s">
        <v>183</v>
      </c>
      <c r="D343" s="63">
        <v>2015</v>
      </c>
      <c r="E343" s="64">
        <v>41849.851388888885</v>
      </c>
      <c r="F343" s="64">
        <v>41849.851481481477</v>
      </c>
      <c r="G343" s="63">
        <v>0</v>
      </c>
      <c r="H343" s="63" t="s">
        <v>43</v>
      </c>
      <c r="I343" s="63" t="s">
        <v>44</v>
      </c>
      <c r="J343" s="63" t="s">
        <v>26</v>
      </c>
      <c r="K343" s="63" t="s">
        <v>21</v>
      </c>
      <c r="L343" s="63" t="s">
        <v>45</v>
      </c>
      <c r="M343" s="63" t="s">
        <v>25</v>
      </c>
      <c r="N343" s="63" t="s">
        <v>22</v>
      </c>
      <c r="O343" s="65">
        <v>22</v>
      </c>
      <c r="P343" s="66">
        <v>1.17E-2</v>
      </c>
      <c r="Q343" s="43" t="b">
        <f>IF(P343&gt;$Q$2,1)</f>
        <v>0</v>
      </c>
      <c r="R343" s="43" t="b">
        <f>IF(P343&gt;$R$2,1)</f>
        <v>0</v>
      </c>
      <c r="S343" s="63" t="s">
        <v>187</v>
      </c>
      <c r="T343" s="63" t="s">
        <v>23</v>
      </c>
      <c r="U343" s="63" t="s">
        <v>32</v>
      </c>
      <c r="V343" s="67">
        <v>13</v>
      </c>
      <c r="W343" s="44"/>
    </row>
    <row r="344" spans="1:23" ht="12.95" hidden="1" customHeight="1" x14ac:dyDescent="0.2">
      <c r="A344" s="50">
        <v>32190</v>
      </c>
      <c r="B344" s="46">
        <v>125640</v>
      </c>
      <c r="C344" s="46" t="s">
        <v>183</v>
      </c>
      <c r="D344" s="46"/>
      <c r="E344" s="49">
        <v>41849.947916666664</v>
      </c>
      <c r="F344" s="49">
        <v>41850.666666666664</v>
      </c>
      <c r="G344" s="46">
        <v>1035</v>
      </c>
      <c r="H344" s="46" t="s">
        <v>188</v>
      </c>
      <c r="I344" s="46" t="s">
        <v>189</v>
      </c>
      <c r="J344" s="46" t="s">
        <v>26</v>
      </c>
      <c r="K344" s="46" t="s">
        <v>354</v>
      </c>
      <c r="L344" s="46" t="s">
        <v>346</v>
      </c>
      <c r="M344" s="46" t="s">
        <v>25</v>
      </c>
      <c r="N344" s="46" t="s">
        <v>23</v>
      </c>
      <c r="O344" s="48">
        <v>0</v>
      </c>
      <c r="P344" s="47">
        <v>0</v>
      </c>
      <c r="Q344" s="47"/>
      <c r="R344" s="47"/>
      <c r="S344" s="46" t="s">
        <v>1047</v>
      </c>
      <c r="T344" s="46" t="s">
        <v>23</v>
      </c>
      <c r="U344" s="46" t="s">
        <v>32</v>
      </c>
      <c r="V344" s="45">
        <v>0</v>
      </c>
    </row>
    <row r="345" spans="1:23" s="68" customFormat="1" ht="12.95" customHeight="1" x14ac:dyDescent="0.2">
      <c r="A345" s="62">
        <v>32236</v>
      </c>
      <c r="B345" s="63">
        <v>2024</v>
      </c>
      <c r="C345" s="63" t="s">
        <v>183</v>
      </c>
      <c r="D345" s="63">
        <v>2015</v>
      </c>
      <c r="E345" s="64">
        <v>41849.947916666664</v>
      </c>
      <c r="F345" s="64">
        <v>41850.052777777775</v>
      </c>
      <c r="G345" s="63">
        <v>151</v>
      </c>
      <c r="H345" s="63" t="s">
        <v>188</v>
      </c>
      <c r="I345" s="63" t="s">
        <v>189</v>
      </c>
      <c r="J345" s="63" t="s">
        <v>26</v>
      </c>
      <c r="K345" s="63" t="s">
        <v>21</v>
      </c>
      <c r="L345" s="63" t="s">
        <v>60</v>
      </c>
      <c r="M345" s="63" t="s">
        <v>25</v>
      </c>
      <c r="N345" s="63" t="s">
        <v>22</v>
      </c>
      <c r="O345" s="65">
        <v>602</v>
      </c>
      <c r="P345" s="66">
        <v>0.32119999999999999</v>
      </c>
      <c r="Q345" s="43">
        <f>IF(P345&gt;$Q$2,1)</f>
        <v>1</v>
      </c>
      <c r="R345" s="43" t="b">
        <f>IF(P345&gt;$R$2,1)</f>
        <v>0</v>
      </c>
      <c r="S345" s="63" t="s">
        <v>190</v>
      </c>
      <c r="T345" s="63" t="s">
        <v>23</v>
      </c>
      <c r="U345" s="63" t="s">
        <v>32</v>
      </c>
      <c r="V345" s="67">
        <v>153</v>
      </c>
      <c r="W345" s="44"/>
    </row>
    <row r="346" spans="1:23" ht="12.95" hidden="1" customHeight="1" x14ac:dyDescent="0.2">
      <c r="A346" s="50">
        <v>32180</v>
      </c>
      <c r="B346" s="46">
        <v>125650</v>
      </c>
      <c r="C346" s="46" t="s">
        <v>183</v>
      </c>
      <c r="D346" s="46"/>
      <c r="E346" s="49">
        <v>41850.92083333333</v>
      </c>
      <c r="F346" s="49">
        <v>41851.351388888885</v>
      </c>
      <c r="G346" s="46">
        <v>620</v>
      </c>
      <c r="H346" s="46" t="s">
        <v>410</v>
      </c>
      <c r="I346" s="46" t="s">
        <v>409</v>
      </c>
      <c r="J346" s="46" t="s">
        <v>26</v>
      </c>
      <c r="K346" s="46" t="s">
        <v>354</v>
      </c>
      <c r="L346" s="46" t="s">
        <v>346</v>
      </c>
      <c r="M346" s="46" t="s">
        <v>25</v>
      </c>
      <c r="N346" s="46" t="s">
        <v>23</v>
      </c>
      <c r="O346" s="48">
        <v>0</v>
      </c>
      <c r="P346" s="47">
        <v>0</v>
      </c>
      <c r="Q346" s="47"/>
      <c r="R346" s="47"/>
      <c r="S346" s="46" t="s">
        <v>1046</v>
      </c>
      <c r="T346" s="46" t="s">
        <v>23</v>
      </c>
      <c r="U346" s="46" t="s">
        <v>28</v>
      </c>
      <c r="V346" s="45">
        <v>0</v>
      </c>
    </row>
    <row r="347" spans="1:23" ht="12.95" hidden="1" customHeight="1" x14ac:dyDescent="0.2">
      <c r="A347" s="50">
        <v>32252</v>
      </c>
      <c r="B347" s="46">
        <v>125651</v>
      </c>
      <c r="C347" s="46" t="s">
        <v>183</v>
      </c>
      <c r="D347" s="46"/>
      <c r="E347" s="49">
        <v>41851.351388888885</v>
      </c>
      <c r="F347" s="49">
        <v>41851.396527777775</v>
      </c>
      <c r="G347" s="46">
        <v>65</v>
      </c>
      <c r="H347" s="46" t="s">
        <v>927</v>
      </c>
      <c r="I347" s="46" t="s">
        <v>926</v>
      </c>
      <c r="J347" s="46" t="s">
        <v>20</v>
      </c>
      <c r="K347" s="46" t="s">
        <v>354</v>
      </c>
      <c r="L347" s="46" t="s">
        <v>346</v>
      </c>
      <c r="M347" s="46" t="s">
        <v>25</v>
      </c>
      <c r="N347" s="46" t="s">
        <v>22</v>
      </c>
      <c r="O347" s="48">
        <v>0</v>
      </c>
      <c r="P347" s="47">
        <v>0</v>
      </c>
      <c r="Q347" s="47"/>
      <c r="R347" s="47"/>
      <c r="S347" s="46" t="s">
        <v>1045</v>
      </c>
      <c r="T347" s="46" t="s">
        <v>23</v>
      </c>
      <c r="U347" s="46" t="s">
        <v>24</v>
      </c>
      <c r="V347" s="45">
        <v>0</v>
      </c>
    </row>
    <row r="348" spans="1:23" ht="12.95" hidden="1" customHeight="1" x14ac:dyDescent="0.2">
      <c r="A348" s="50">
        <v>32250</v>
      </c>
      <c r="B348" s="46">
        <v>125653</v>
      </c>
      <c r="C348" s="46" t="s">
        <v>183</v>
      </c>
      <c r="D348" s="46"/>
      <c r="E348" s="49">
        <v>41851.511111111111</v>
      </c>
      <c r="F348" s="49">
        <v>41851.543749999997</v>
      </c>
      <c r="G348" s="46">
        <v>47</v>
      </c>
      <c r="H348" s="46" t="s">
        <v>876</v>
      </c>
      <c r="I348" s="46" t="s">
        <v>875</v>
      </c>
      <c r="J348" s="46" t="s">
        <v>33</v>
      </c>
      <c r="K348" s="46" t="s">
        <v>354</v>
      </c>
      <c r="L348" s="46" t="s">
        <v>346</v>
      </c>
      <c r="M348" s="46" t="s">
        <v>469</v>
      </c>
      <c r="N348" s="46" t="s">
        <v>23</v>
      </c>
      <c r="O348" s="48">
        <v>0</v>
      </c>
      <c r="P348" s="47">
        <v>0</v>
      </c>
      <c r="Q348" s="47"/>
      <c r="R348" s="47"/>
      <c r="S348" s="46" t="s">
        <v>1044</v>
      </c>
      <c r="T348" s="46" t="s">
        <v>23</v>
      </c>
      <c r="U348" s="46" t="s">
        <v>24</v>
      </c>
      <c r="V348" s="45">
        <v>0</v>
      </c>
    </row>
    <row r="349" spans="1:23" s="68" customFormat="1" ht="12.95" customHeight="1" x14ac:dyDescent="0.2">
      <c r="A349" s="62">
        <v>32239</v>
      </c>
      <c r="B349" s="63">
        <v>2026</v>
      </c>
      <c r="C349" s="63" t="s">
        <v>183</v>
      </c>
      <c r="D349" s="63">
        <v>2015</v>
      </c>
      <c r="E349" s="64">
        <v>41851.511111111111</v>
      </c>
      <c r="F349" s="64">
        <v>41851.545138888891</v>
      </c>
      <c r="G349" s="63">
        <v>49</v>
      </c>
      <c r="H349" s="63" t="s">
        <v>192</v>
      </c>
      <c r="I349" s="63" t="s">
        <v>193</v>
      </c>
      <c r="J349" s="63" t="s">
        <v>37</v>
      </c>
      <c r="K349" s="63" t="s">
        <v>21</v>
      </c>
      <c r="L349" s="63" t="s">
        <v>34</v>
      </c>
      <c r="M349" s="63" t="s">
        <v>25</v>
      </c>
      <c r="N349" s="63" t="s">
        <v>22</v>
      </c>
      <c r="O349" s="65">
        <v>115</v>
      </c>
      <c r="P349" s="66">
        <v>6.1400000000000003E-2</v>
      </c>
      <c r="Q349" s="43">
        <f>IF(P349&gt;$Q$2,1)</f>
        <v>1</v>
      </c>
      <c r="R349" s="43" t="b">
        <f>IF(P349&gt;$R$2,1)</f>
        <v>0</v>
      </c>
      <c r="S349" s="63" t="s">
        <v>191</v>
      </c>
      <c r="T349" s="63" t="s">
        <v>23</v>
      </c>
      <c r="U349" s="63" t="s">
        <v>32</v>
      </c>
      <c r="V349" s="67">
        <v>49</v>
      </c>
      <c r="W349" s="44"/>
    </row>
    <row r="350" spans="1:23" ht="12.95" hidden="1" customHeight="1" x14ac:dyDescent="0.2">
      <c r="A350" s="50">
        <v>32148</v>
      </c>
      <c r="B350" s="46">
        <v>125564</v>
      </c>
      <c r="C350" s="46" t="s">
        <v>1027</v>
      </c>
      <c r="D350" s="46"/>
      <c r="E350" s="49">
        <v>41852</v>
      </c>
      <c r="F350" s="49">
        <v>41883</v>
      </c>
      <c r="G350" s="46">
        <v>44640</v>
      </c>
      <c r="H350" s="46" t="s">
        <v>974</v>
      </c>
      <c r="I350" s="46" t="s">
        <v>973</v>
      </c>
      <c r="J350" s="46" t="s">
        <v>26</v>
      </c>
      <c r="K350" s="46" t="s">
        <v>354</v>
      </c>
      <c r="L350" s="46" t="s">
        <v>356</v>
      </c>
      <c r="M350" s="46" t="s">
        <v>25</v>
      </c>
      <c r="N350" s="46" t="s">
        <v>23</v>
      </c>
      <c r="O350" s="48">
        <v>0</v>
      </c>
      <c r="P350" s="47">
        <v>0</v>
      </c>
      <c r="Q350" s="47"/>
      <c r="R350" s="47"/>
      <c r="S350" s="46" t="s">
        <v>972</v>
      </c>
      <c r="T350" s="46" t="s">
        <v>22</v>
      </c>
      <c r="U350" s="46" t="s">
        <v>28</v>
      </c>
      <c r="V350" s="45">
        <v>0</v>
      </c>
    </row>
    <row r="351" spans="1:23" ht="12.95" hidden="1" customHeight="1" x14ac:dyDescent="0.2">
      <c r="A351" s="50">
        <v>32148</v>
      </c>
      <c r="B351" s="46">
        <v>125564</v>
      </c>
      <c r="C351" s="46" t="s">
        <v>1027</v>
      </c>
      <c r="D351" s="46"/>
      <c r="E351" s="49">
        <v>41852</v>
      </c>
      <c r="F351" s="49">
        <v>41883</v>
      </c>
      <c r="G351" s="46">
        <v>44640</v>
      </c>
      <c r="H351" s="46" t="s">
        <v>792</v>
      </c>
      <c r="I351" s="46" t="s">
        <v>791</v>
      </c>
      <c r="J351" s="46" t="s">
        <v>26</v>
      </c>
      <c r="K351" s="46" t="s">
        <v>354</v>
      </c>
      <c r="L351" s="46" t="s">
        <v>356</v>
      </c>
      <c r="M351" s="46" t="s">
        <v>25</v>
      </c>
      <c r="N351" s="46" t="s">
        <v>23</v>
      </c>
      <c r="O351" s="48">
        <v>0</v>
      </c>
      <c r="P351" s="47">
        <v>0</v>
      </c>
      <c r="Q351" s="47"/>
      <c r="R351" s="47"/>
      <c r="S351" s="46" t="s">
        <v>972</v>
      </c>
      <c r="T351" s="46" t="s">
        <v>22</v>
      </c>
      <c r="U351" s="46" t="s">
        <v>28</v>
      </c>
      <c r="V351" s="45">
        <v>0</v>
      </c>
    </row>
    <row r="352" spans="1:23" ht="12.95" hidden="1" customHeight="1" x14ac:dyDescent="0.2">
      <c r="A352" s="50">
        <v>32148</v>
      </c>
      <c r="B352" s="46">
        <v>125564</v>
      </c>
      <c r="C352" s="46" t="s">
        <v>1027</v>
      </c>
      <c r="D352" s="46"/>
      <c r="E352" s="49">
        <v>41852</v>
      </c>
      <c r="F352" s="49">
        <v>41883</v>
      </c>
      <c r="G352" s="46">
        <v>44640</v>
      </c>
      <c r="H352" s="46" t="s">
        <v>915</v>
      </c>
      <c r="I352" s="46" t="s">
        <v>914</v>
      </c>
      <c r="J352" s="46" t="s">
        <v>26</v>
      </c>
      <c r="K352" s="46" t="s">
        <v>354</v>
      </c>
      <c r="L352" s="46" t="s">
        <v>356</v>
      </c>
      <c r="M352" s="46" t="s">
        <v>25</v>
      </c>
      <c r="N352" s="46" t="s">
        <v>23</v>
      </c>
      <c r="O352" s="48">
        <v>0</v>
      </c>
      <c r="P352" s="47">
        <v>0</v>
      </c>
      <c r="Q352" s="47"/>
      <c r="R352" s="47"/>
      <c r="S352" s="46" t="s">
        <v>972</v>
      </c>
      <c r="T352" s="46" t="s">
        <v>22</v>
      </c>
      <c r="U352" s="46" t="s">
        <v>32</v>
      </c>
      <c r="V352" s="45">
        <v>0</v>
      </c>
    </row>
    <row r="353" spans="1:22" ht="12.95" hidden="1" customHeight="1" x14ac:dyDescent="0.2">
      <c r="A353" s="50">
        <v>30699</v>
      </c>
      <c r="B353" s="46">
        <v>124470</v>
      </c>
      <c r="C353" s="46" t="s">
        <v>1027</v>
      </c>
      <c r="D353" s="46"/>
      <c r="E353" s="49">
        <v>41852</v>
      </c>
      <c r="F353" s="49">
        <v>41883</v>
      </c>
      <c r="G353" s="46">
        <v>44640</v>
      </c>
      <c r="H353" s="46" t="s">
        <v>201</v>
      </c>
      <c r="I353" s="46" t="s">
        <v>202</v>
      </c>
      <c r="J353" s="46" t="s">
        <v>26</v>
      </c>
      <c r="K353" s="46" t="s">
        <v>354</v>
      </c>
      <c r="L353" s="46" t="s">
        <v>346</v>
      </c>
      <c r="M353" s="46" t="s">
        <v>25</v>
      </c>
      <c r="N353" s="46" t="s">
        <v>23</v>
      </c>
      <c r="O353" s="48">
        <v>0</v>
      </c>
      <c r="P353" s="47">
        <v>0</v>
      </c>
      <c r="Q353" s="47"/>
      <c r="R353" s="47"/>
      <c r="S353" s="46" t="s">
        <v>422</v>
      </c>
      <c r="T353" s="46" t="s">
        <v>23</v>
      </c>
      <c r="U353" s="46" t="s">
        <v>32</v>
      </c>
      <c r="V353" s="45">
        <v>0</v>
      </c>
    </row>
    <row r="354" spans="1:22" ht="12.95" hidden="1" customHeight="1" x14ac:dyDescent="0.2">
      <c r="A354" s="50">
        <v>32148</v>
      </c>
      <c r="B354" s="46">
        <v>125564</v>
      </c>
      <c r="C354" s="46" t="s">
        <v>1027</v>
      </c>
      <c r="D354" s="46"/>
      <c r="E354" s="49">
        <v>41852</v>
      </c>
      <c r="F354" s="49">
        <v>41883</v>
      </c>
      <c r="G354" s="46">
        <v>44640</v>
      </c>
      <c r="H354" s="46" t="s">
        <v>913</v>
      </c>
      <c r="I354" s="46" t="s">
        <v>912</v>
      </c>
      <c r="J354" s="46" t="s">
        <v>26</v>
      </c>
      <c r="K354" s="46" t="s">
        <v>354</v>
      </c>
      <c r="L354" s="46" t="s">
        <v>356</v>
      </c>
      <c r="M354" s="46" t="s">
        <v>25</v>
      </c>
      <c r="N354" s="46" t="s">
        <v>23</v>
      </c>
      <c r="O354" s="48">
        <v>0</v>
      </c>
      <c r="P354" s="47">
        <v>0</v>
      </c>
      <c r="Q354" s="47"/>
      <c r="R354" s="47"/>
      <c r="S354" s="46" t="s">
        <v>972</v>
      </c>
      <c r="T354" s="46" t="s">
        <v>22</v>
      </c>
      <c r="U354" s="46" t="s">
        <v>28</v>
      </c>
      <c r="V354" s="45">
        <v>0</v>
      </c>
    </row>
    <row r="355" spans="1:22" ht="12.95" hidden="1" customHeight="1" x14ac:dyDescent="0.2">
      <c r="A355" s="50">
        <v>32249</v>
      </c>
      <c r="B355" s="46">
        <v>125654</v>
      </c>
      <c r="C355" s="46" t="s">
        <v>1027</v>
      </c>
      <c r="D355" s="46"/>
      <c r="E355" s="49">
        <v>41855.37777777778</v>
      </c>
      <c r="F355" s="49">
        <v>41871.666666666664</v>
      </c>
      <c r="G355" s="46">
        <v>23456</v>
      </c>
      <c r="H355" s="46" t="s">
        <v>188</v>
      </c>
      <c r="I355" s="46" t="s">
        <v>189</v>
      </c>
      <c r="J355" s="46" t="s">
        <v>26</v>
      </c>
      <c r="K355" s="46" t="s">
        <v>354</v>
      </c>
      <c r="L355" s="46" t="s">
        <v>346</v>
      </c>
      <c r="M355" s="46" t="s">
        <v>25</v>
      </c>
      <c r="N355" s="46" t="s">
        <v>23</v>
      </c>
      <c r="O355" s="48">
        <v>0</v>
      </c>
      <c r="P355" s="47">
        <v>0</v>
      </c>
      <c r="Q355" s="47"/>
      <c r="R355" s="47"/>
      <c r="S355" s="46" t="s">
        <v>1040</v>
      </c>
      <c r="T355" s="46" t="s">
        <v>23</v>
      </c>
      <c r="U355" s="46" t="s">
        <v>32</v>
      </c>
      <c r="V355" s="45">
        <v>0</v>
      </c>
    </row>
    <row r="356" spans="1:22" ht="12.95" hidden="1" customHeight="1" x14ac:dyDescent="0.2">
      <c r="A356" s="50">
        <v>32241</v>
      </c>
      <c r="B356" s="46">
        <v>125662</v>
      </c>
      <c r="C356" s="46" t="s">
        <v>1027</v>
      </c>
      <c r="D356" s="46"/>
      <c r="E356" s="49">
        <v>41857.727083333331</v>
      </c>
      <c r="F356" s="49">
        <v>41857.759722222218</v>
      </c>
      <c r="G356" s="46">
        <v>47</v>
      </c>
      <c r="H356" s="46" t="s">
        <v>513</v>
      </c>
      <c r="I356" s="46" t="s">
        <v>512</v>
      </c>
      <c r="J356" s="46" t="s">
        <v>26</v>
      </c>
      <c r="K356" s="46" t="s">
        <v>354</v>
      </c>
      <c r="L356" s="46" t="s">
        <v>346</v>
      </c>
      <c r="M356" s="46" t="s">
        <v>25</v>
      </c>
      <c r="N356" s="46" t="s">
        <v>22</v>
      </c>
      <c r="O356" s="48">
        <v>0</v>
      </c>
      <c r="P356" s="47">
        <v>0</v>
      </c>
      <c r="Q356" s="47"/>
      <c r="R356" s="47"/>
      <c r="S356" s="46" t="s">
        <v>1025</v>
      </c>
      <c r="T356" s="46" t="s">
        <v>23</v>
      </c>
      <c r="U356" s="46" t="s">
        <v>28</v>
      </c>
      <c r="V356" s="45">
        <v>0</v>
      </c>
    </row>
    <row r="357" spans="1:22" ht="12.95" hidden="1" customHeight="1" x14ac:dyDescent="0.2">
      <c r="A357" s="50">
        <v>32340</v>
      </c>
      <c r="B357" s="46">
        <v>125666</v>
      </c>
      <c r="C357" s="46" t="s">
        <v>1027</v>
      </c>
      <c r="D357" s="46"/>
      <c r="E357" s="49">
        <v>41858.56527777778</v>
      </c>
      <c r="F357" s="49">
        <v>41864.662499999999</v>
      </c>
      <c r="G357" s="46">
        <v>8780</v>
      </c>
      <c r="H357" s="46" t="s">
        <v>272</v>
      </c>
      <c r="I357" s="46" t="s">
        <v>273</v>
      </c>
      <c r="J357" s="46" t="s">
        <v>264</v>
      </c>
      <c r="K357" s="46" t="s">
        <v>354</v>
      </c>
      <c r="L357" s="46" t="s">
        <v>346</v>
      </c>
      <c r="M357" s="46" t="s">
        <v>25</v>
      </c>
      <c r="N357" s="46" t="s">
        <v>22</v>
      </c>
      <c r="O357" s="48">
        <v>0</v>
      </c>
      <c r="P357" s="47">
        <v>0</v>
      </c>
      <c r="Q357" s="47"/>
      <c r="R357" s="47"/>
      <c r="S357" s="46" t="s">
        <v>1039</v>
      </c>
      <c r="T357" s="46" t="s">
        <v>23</v>
      </c>
      <c r="U357" s="46" t="s">
        <v>32</v>
      </c>
      <c r="V357" s="45">
        <v>0</v>
      </c>
    </row>
    <row r="358" spans="1:22" ht="12.95" hidden="1" customHeight="1" x14ac:dyDescent="0.2">
      <c r="A358" s="50">
        <v>32340</v>
      </c>
      <c r="B358" s="46">
        <v>125666</v>
      </c>
      <c r="C358" s="46" t="s">
        <v>1027</v>
      </c>
      <c r="D358" s="46"/>
      <c r="E358" s="49">
        <v>41858.56527777778</v>
      </c>
      <c r="F358" s="49">
        <v>41864.662499999999</v>
      </c>
      <c r="G358" s="46">
        <v>8780</v>
      </c>
      <c r="H358" s="46" t="s">
        <v>443</v>
      </c>
      <c r="I358" s="46" t="s">
        <v>442</v>
      </c>
      <c r="J358" s="46" t="s">
        <v>264</v>
      </c>
      <c r="K358" s="46" t="s">
        <v>354</v>
      </c>
      <c r="L358" s="46" t="s">
        <v>346</v>
      </c>
      <c r="M358" s="46" t="s">
        <v>25</v>
      </c>
      <c r="N358" s="46" t="s">
        <v>22</v>
      </c>
      <c r="O358" s="48">
        <v>0</v>
      </c>
      <c r="P358" s="47">
        <v>0</v>
      </c>
      <c r="Q358" s="47"/>
      <c r="R358" s="47"/>
      <c r="S358" s="46" t="s">
        <v>1039</v>
      </c>
      <c r="T358" s="46" t="s">
        <v>23</v>
      </c>
      <c r="U358" s="46" t="s">
        <v>32</v>
      </c>
      <c r="V358" s="45">
        <v>0</v>
      </c>
    </row>
    <row r="359" spans="1:22" ht="12.95" hidden="1" customHeight="1" x14ac:dyDescent="0.2">
      <c r="A359" s="50">
        <v>32338</v>
      </c>
      <c r="B359" s="46">
        <v>125669</v>
      </c>
      <c r="C359" s="46" t="s">
        <v>1027</v>
      </c>
      <c r="D359" s="46"/>
      <c r="E359" s="49">
        <v>41859.497916666667</v>
      </c>
      <c r="F359" s="49">
        <v>41859.554166666661</v>
      </c>
      <c r="G359" s="46">
        <v>81</v>
      </c>
      <c r="H359" s="46" t="s">
        <v>364</v>
      </c>
      <c r="I359" s="46" t="s">
        <v>363</v>
      </c>
      <c r="J359" s="46" t="s">
        <v>264</v>
      </c>
      <c r="K359" s="46" t="s">
        <v>354</v>
      </c>
      <c r="L359" s="46" t="s">
        <v>346</v>
      </c>
      <c r="M359" s="46" t="s">
        <v>25</v>
      </c>
      <c r="N359" s="46" t="s">
        <v>22</v>
      </c>
      <c r="O359" s="48">
        <v>0</v>
      </c>
      <c r="P359" s="47">
        <v>0</v>
      </c>
      <c r="Q359" s="47"/>
      <c r="R359" s="47"/>
      <c r="S359" s="46" t="s">
        <v>1038</v>
      </c>
      <c r="T359" s="46" t="s">
        <v>23</v>
      </c>
      <c r="U359" s="46" t="s">
        <v>32</v>
      </c>
      <c r="V359" s="45">
        <v>0</v>
      </c>
    </row>
    <row r="360" spans="1:22" ht="12.95" hidden="1" customHeight="1" x14ac:dyDescent="0.2">
      <c r="A360" s="50">
        <v>32338</v>
      </c>
      <c r="B360" s="46">
        <v>125669</v>
      </c>
      <c r="C360" s="46" t="s">
        <v>1027</v>
      </c>
      <c r="D360" s="46"/>
      <c r="E360" s="49">
        <v>41859.497916666667</v>
      </c>
      <c r="F360" s="49">
        <v>41859.554166666661</v>
      </c>
      <c r="G360" s="46">
        <v>81</v>
      </c>
      <c r="H360" s="46" t="s">
        <v>586</v>
      </c>
      <c r="I360" s="46" t="s">
        <v>585</v>
      </c>
      <c r="J360" s="46" t="s">
        <v>33</v>
      </c>
      <c r="K360" s="46" t="s">
        <v>354</v>
      </c>
      <c r="L360" s="46" t="s">
        <v>346</v>
      </c>
      <c r="M360" s="46" t="s">
        <v>25</v>
      </c>
      <c r="N360" s="46" t="s">
        <v>22</v>
      </c>
      <c r="O360" s="48">
        <v>0</v>
      </c>
      <c r="P360" s="47">
        <v>0</v>
      </c>
      <c r="Q360" s="47"/>
      <c r="R360" s="47"/>
      <c r="S360" s="46" t="s">
        <v>1038</v>
      </c>
      <c r="T360" s="46" t="s">
        <v>23</v>
      </c>
      <c r="U360" s="46" t="s">
        <v>24</v>
      </c>
      <c r="V360" s="45">
        <v>0</v>
      </c>
    </row>
    <row r="361" spans="1:22" ht="12.95" hidden="1" customHeight="1" x14ac:dyDescent="0.2">
      <c r="A361" s="50">
        <v>32330</v>
      </c>
      <c r="B361" s="46">
        <v>125679</v>
      </c>
      <c r="C361" s="46" t="s">
        <v>1027</v>
      </c>
      <c r="D361" s="46"/>
      <c r="E361" s="49">
        <v>41863.675694444442</v>
      </c>
      <c r="F361" s="49">
        <v>41863.696527777778</v>
      </c>
      <c r="G361" s="46">
        <v>30</v>
      </c>
      <c r="H361" s="46" t="s">
        <v>670</v>
      </c>
      <c r="I361" s="46" t="s">
        <v>669</v>
      </c>
      <c r="J361" s="46" t="s">
        <v>20</v>
      </c>
      <c r="K361" s="46" t="s">
        <v>354</v>
      </c>
      <c r="L361" s="46" t="s">
        <v>346</v>
      </c>
      <c r="M361" s="46" t="s">
        <v>25</v>
      </c>
      <c r="N361" s="46" t="s">
        <v>23</v>
      </c>
      <c r="O361" s="48">
        <v>0</v>
      </c>
      <c r="P361" s="47">
        <v>0</v>
      </c>
      <c r="Q361" s="47"/>
      <c r="R361" s="47"/>
      <c r="S361" s="46" t="s">
        <v>1037</v>
      </c>
      <c r="T361" s="46" t="s">
        <v>23</v>
      </c>
      <c r="U361" s="46" t="s">
        <v>24</v>
      </c>
      <c r="V361" s="45">
        <v>0</v>
      </c>
    </row>
    <row r="362" spans="1:22" ht="12.95" hidden="1" customHeight="1" x14ac:dyDescent="0.2">
      <c r="A362" s="50">
        <v>32326</v>
      </c>
      <c r="B362" s="46">
        <v>125683</v>
      </c>
      <c r="C362" s="46" t="s">
        <v>1027</v>
      </c>
      <c r="D362" s="46"/>
      <c r="E362" s="49">
        <v>41865.604166666664</v>
      </c>
      <c r="F362" s="49">
        <v>41866.504166666666</v>
      </c>
      <c r="G362" s="46">
        <v>1296</v>
      </c>
      <c r="H362" s="46" t="s">
        <v>1036</v>
      </c>
      <c r="I362" s="46" t="s">
        <v>1035</v>
      </c>
      <c r="J362" s="46" t="s">
        <v>367</v>
      </c>
      <c r="K362" s="46" t="s">
        <v>354</v>
      </c>
      <c r="L362" s="46" t="s">
        <v>346</v>
      </c>
      <c r="M362" s="46" t="s">
        <v>25</v>
      </c>
      <c r="N362" s="46" t="s">
        <v>22</v>
      </c>
      <c r="O362" s="48">
        <v>0</v>
      </c>
      <c r="P362" s="47">
        <v>0</v>
      </c>
      <c r="Q362" s="47"/>
      <c r="R362" s="47"/>
      <c r="S362" s="46" t="s">
        <v>1034</v>
      </c>
      <c r="T362" s="46" t="s">
        <v>23</v>
      </c>
      <c r="U362" s="46" t="s">
        <v>24</v>
      </c>
      <c r="V362" s="45">
        <v>0</v>
      </c>
    </row>
    <row r="363" spans="1:22" ht="12.95" hidden="1" customHeight="1" x14ac:dyDescent="0.2">
      <c r="A363" s="50">
        <v>32325</v>
      </c>
      <c r="B363" s="46">
        <v>125684</v>
      </c>
      <c r="C363" s="46" t="s">
        <v>1027</v>
      </c>
      <c r="D363" s="46"/>
      <c r="E363" s="49">
        <v>41865.80972222222</v>
      </c>
      <c r="F363" s="49">
        <v>41865.810416666667</v>
      </c>
      <c r="G363" s="46">
        <v>1</v>
      </c>
      <c r="H363" s="46" t="s">
        <v>591</v>
      </c>
      <c r="I363" s="46" t="s">
        <v>590</v>
      </c>
      <c r="J363" s="46" t="s">
        <v>37</v>
      </c>
      <c r="K363" s="46" t="s">
        <v>354</v>
      </c>
      <c r="L363" s="46" t="s">
        <v>346</v>
      </c>
      <c r="M363" s="46" t="s">
        <v>25</v>
      </c>
      <c r="N363" s="46" t="s">
        <v>23</v>
      </c>
      <c r="O363" s="48">
        <v>0</v>
      </c>
      <c r="P363" s="47">
        <v>0</v>
      </c>
      <c r="Q363" s="47"/>
      <c r="R363" s="47"/>
      <c r="S363" s="46" t="s">
        <v>1033</v>
      </c>
      <c r="T363" s="46" t="s">
        <v>23</v>
      </c>
      <c r="U363" s="46" t="s">
        <v>32</v>
      </c>
      <c r="V363" s="45">
        <v>0</v>
      </c>
    </row>
    <row r="364" spans="1:22" ht="12.95" hidden="1" customHeight="1" x14ac:dyDescent="0.2">
      <c r="A364" s="50">
        <v>32303</v>
      </c>
      <c r="B364" s="46">
        <v>125708</v>
      </c>
      <c r="C364" s="46" t="s">
        <v>1027</v>
      </c>
      <c r="D364" s="46"/>
      <c r="E364" s="49">
        <v>41871.381944444445</v>
      </c>
      <c r="F364" s="49">
        <v>41871.438194444439</v>
      </c>
      <c r="G364" s="46">
        <v>81</v>
      </c>
      <c r="H364" s="46" t="s">
        <v>479</v>
      </c>
      <c r="I364" s="46" t="s">
        <v>478</v>
      </c>
      <c r="J364" s="46" t="s">
        <v>37</v>
      </c>
      <c r="K364" s="46" t="s">
        <v>354</v>
      </c>
      <c r="L364" s="46" t="s">
        <v>346</v>
      </c>
      <c r="M364" s="46" t="s">
        <v>25</v>
      </c>
      <c r="N364" s="46" t="s">
        <v>22</v>
      </c>
      <c r="O364" s="48">
        <v>0</v>
      </c>
      <c r="P364" s="47">
        <v>0</v>
      </c>
      <c r="Q364" s="47"/>
      <c r="R364" s="47"/>
      <c r="S364" s="46" t="s">
        <v>1032</v>
      </c>
      <c r="T364" s="46" t="s">
        <v>23</v>
      </c>
      <c r="U364" s="46" t="s">
        <v>32</v>
      </c>
      <c r="V364" s="45">
        <v>0</v>
      </c>
    </row>
    <row r="365" spans="1:22" ht="12.95" hidden="1" customHeight="1" x14ac:dyDescent="0.2">
      <c r="A365" s="50">
        <v>32296</v>
      </c>
      <c r="B365" s="46">
        <v>125717</v>
      </c>
      <c r="C365" s="46" t="s">
        <v>1027</v>
      </c>
      <c r="D365" s="46"/>
      <c r="E365" s="49">
        <v>41871.522916666661</v>
      </c>
      <c r="F365" s="49">
        <v>41871.805555555555</v>
      </c>
      <c r="G365" s="46">
        <v>407</v>
      </c>
      <c r="H365" s="46" t="s">
        <v>410</v>
      </c>
      <c r="I365" s="46" t="s">
        <v>409</v>
      </c>
      <c r="J365" s="46" t="s">
        <v>26</v>
      </c>
      <c r="K365" s="46" t="s">
        <v>354</v>
      </c>
      <c r="L365" s="46" t="s">
        <v>350</v>
      </c>
      <c r="M365" s="46" t="s">
        <v>25</v>
      </c>
      <c r="N365" s="46" t="s">
        <v>23</v>
      </c>
      <c r="O365" s="48">
        <v>0</v>
      </c>
      <c r="P365" s="47">
        <v>0</v>
      </c>
      <c r="Q365" s="47"/>
      <c r="R365" s="47"/>
      <c r="S365" s="46" t="s">
        <v>1031</v>
      </c>
      <c r="T365" s="46" t="s">
        <v>23</v>
      </c>
      <c r="U365" s="46" t="s">
        <v>28</v>
      </c>
      <c r="V365" s="45">
        <v>0</v>
      </c>
    </row>
    <row r="366" spans="1:22" ht="12.95" hidden="1" customHeight="1" x14ac:dyDescent="0.2">
      <c r="A366" s="50">
        <v>32287</v>
      </c>
      <c r="B366" s="46">
        <v>125726</v>
      </c>
      <c r="C366" s="46" t="s">
        <v>1027</v>
      </c>
      <c r="D366" s="46"/>
      <c r="E366" s="49">
        <v>41872.404166666667</v>
      </c>
      <c r="F366" s="49">
        <v>41872.798611111109</v>
      </c>
      <c r="G366" s="46">
        <v>568</v>
      </c>
      <c r="H366" s="46" t="s">
        <v>1030</v>
      </c>
      <c r="I366" s="46" t="s">
        <v>1029</v>
      </c>
      <c r="J366" s="46" t="s">
        <v>33</v>
      </c>
      <c r="K366" s="46" t="s">
        <v>354</v>
      </c>
      <c r="L366" s="46" t="s">
        <v>346</v>
      </c>
      <c r="M366" s="46" t="s">
        <v>25</v>
      </c>
      <c r="N366" s="46" t="s">
        <v>22</v>
      </c>
      <c r="O366" s="48">
        <v>0</v>
      </c>
      <c r="P366" s="47">
        <v>0</v>
      </c>
      <c r="Q366" s="47"/>
      <c r="R366" s="47"/>
      <c r="S366" s="46" t="s">
        <v>1028</v>
      </c>
      <c r="T366" s="46" t="s">
        <v>23</v>
      </c>
      <c r="U366" s="46" t="s">
        <v>24</v>
      </c>
      <c r="V366" s="45">
        <v>0</v>
      </c>
    </row>
    <row r="367" spans="1:22" ht="12.95" hidden="1" customHeight="1" x14ac:dyDescent="0.2">
      <c r="A367" s="50">
        <v>32148</v>
      </c>
      <c r="B367" s="46">
        <v>125564</v>
      </c>
      <c r="C367" s="46" t="s">
        <v>1013</v>
      </c>
      <c r="D367" s="46"/>
      <c r="E367" s="49">
        <v>41883</v>
      </c>
      <c r="F367" s="49">
        <v>41913</v>
      </c>
      <c r="G367" s="46">
        <v>43200</v>
      </c>
      <c r="H367" s="46" t="s">
        <v>792</v>
      </c>
      <c r="I367" s="46" t="s">
        <v>791</v>
      </c>
      <c r="J367" s="46" t="s">
        <v>26</v>
      </c>
      <c r="K367" s="46" t="s">
        <v>354</v>
      </c>
      <c r="L367" s="46" t="s">
        <v>356</v>
      </c>
      <c r="M367" s="46" t="s">
        <v>25</v>
      </c>
      <c r="N367" s="46" t="s">
        <v>23</v>
      </c>
      <c r="O367" s="48">
        <v>0</v>
      </c>
      <c r="P367" s="47">
        <v>0</v>
      </c>
      <c r="Q367" s="47"/>
      <c r="R367" s="47"/>
      <c r="S367" s="46" t="s">
        <v>972</v>
      </c>
      <c r="T367" s="46" t="s">
        <v>22</v>
      </c>
      <c r="U367" s="46" t="s">
        <v>28</v>
      </c>
      <c r="V367" s="45">
        <v>0</v>
      </c>
    </row>
    <row r="368" spans="1:22" ht="12.95" hidden="1" customHeight="1" x14ac:dyDescent="0.2">
      <c r="A368" s="50">
        <v>32148</v>
      </c>
      <c r="B368" s="46">
        <v>125564</v>
      </c>
      <c r="C368" s="46" t="s">
        <v>1013</v>
      </c>
      <c r="D368" s="46"/>
      <c r="E368" s="49">
        <v>41883</v>
      </c>
      <c r="F368" s="49">
        <v>41913</v>
      </c>
      <c r="G368" s="46">
        <v>43200</v>
      </c>
      <c r="H368" s="46" t="s">
        <v>915</v>
      </c>
      <c r="I368" s="46" t="s">
        <v>914</v>
      </c>
      <c r="J368" s="46" t="s">
        <v>26</v>
      </c>
      <c r="K368" s="46" t="s">
        <v>354</v>
      </c>
      <c r="L368" s="46" t="s">
        <v>356</v>
      </c>
      <c r="M368" s="46" t="s">
        <v>25</v>
      </c>
      <c r="N368" s="46" t="s">
        <v>23</v>
      </c>
      <c r="O368" s="48">
        <v>0</v>
      </c>
      <c r="P368" s="47">
        <v>0</v>
      </c>
      <c r="Q368" s="47"/>
      <c r="R368" s="47"/>
      <c r="S368" s="46" t="s">
        <v>972</v>
      </c>
      <c r="T368" s="46" t="s">
        <v>22</v>
      </c>
      <c r="U368" s="46" t="s">
        <v>32</v>
      </c>
      <c r="V368" s="45">
        <v>0</v>
      </c>
    </row>
    <row r="369" spans="1:22" ht="12.95" hidden="1" customHeight="1" x14ac:dyDescent="0.2">
      <c r="A369" s="50">
        <v>30699</v>
      </c>
      <c r="B369" s="46">
        <v>124470</v>
      </c>
      <c r="C369" s="46" t="s">
        <v>1013</v>
      </c>
      <c r="D369" s="46"/>
      <c r="E369" s="49">
        <v>41883</v>
      </c>
      <c r="F369" s="49">
        <v>41913</v>
      </c>
      <c r="G369" s="46">
        <v>43200</v>
      </c>
      <c r="H369" s="46" t="s">
        <v>201</v>
      </c>
      <c r="I369" s="46" t="s">
        <v>202</v>
      </c>
      <c r="J369" s="46" t="s">
        <v>26</v>
      </c>
      <c r="K369" s="46" t="s">
        <v>354</v>
      </c>
      <c r="L369" s="46" t="s">
        <v>346</v>
      </c>
      <c r="M369" s="46" t="s">
        <v>25</v>
      </c>
      <c r="N369" s="46" t="s">
        <v>23</v>
      </c>
      <c r="O369" s="48">
        <v>0</v>
      </c>
      <c r="P369" s="47">
        <v>0</v>
      </c>
      <c r="Q369" s="47"/>
      <c r="R369" s="47"/>
      <c r="S369" s="46" t="s">
        <v>422</v>
      </c>
      <c r="T369" s="46" t="s">
        <v>23</v>
      </c>
      <c r="U369" s="46" t="s">
        <v>32</v>
      </c>
      <c r="V369" s="45">
        <v>0</v>
      </c>
    </row>
    <row r="370" spans="1:22" ht="12.95" hidden="1" customHeight="1" x14ac:dyDescent="0.2">
      <c r="A370" s="50">
        <v>32148</v>
      </c>
      <c r="B370" s="46">
        <v>125564</v>
      </c>
      <c r="C370" s="46" t="s">
        <v>1013</v>
      </c>
      <c r="D370" s="46"/>
      <c r="E370" s="49">
        <v>41883</v>
      </c>
      <c r="F370" s="49">
        <v>41913</v>
      </c>
      <c r="G370" s="46">
        <v>43200</v>
      </c>
      <c r="H370" s="46" t="s">
        <v>913</v>
      </c>
      <c r="I370" s="46" t="s">
        <v>912</v>
      </c>
      <c r="J370" s="46" t="s">
        <v>26</v>
      </c>
      <c r="K370" s="46" t="s">
        <v>354</v>
      </c>
      <c r="L370" s="46" t="s">
        <v>356</v>
      </c>
      <c r="M370" s="46" t="s">
        <v>25</v>
      </c>
      <c r="N370" s="46" t="s">
        <v>23</v>
      </c>
      <c r="O370" s="48">
        <v>0</v>
      </c>
      <c r="P370" s="47">
        <v>0</v>
      </c>
      <c r="Q370" s="47"/>
      <c r="R370" s="47"/>
      <c r="S370" s="46" t="s">
        <v>972</v>
      </c>
      <c r="T370" s="46" t="s">
        <v>22</v>
      </c>
      <c r="U370" s="46" t="s">
        <v>28</v>
      </c>
      <c r="V370" s="45">
        <v>0</v>
      </c>
    </row>
    <row r="371" spans="1:22" ht="12.95" hidden="1" customHeight="1" x14ac:dyDescent="0.2">
      <c r="A371" s="50">
        <v>32148</v>
      </c>
      <c r="B371" s="46">
        <v>125564</v>
      </c>
      <c r="C371" s="46" t="s">
        <v>1013</v>
      </c>
      <c r="D371" s="46"/>
      <c r="E371" s="49">
        <v>41883</v>
      </c>
      <c r="F371" s="49">
        <v>41913</v>
      </c>
      <c r="G371" s="46">
        <v>43200</v>
      </c>
      <c r="H371" s="46" t="s">
        <v>974</v>
      </c>
      <c r="I371" s="46" t="s">
        <v>973</v>
      </c>
      <c r="J371" s="46" t="s">
        <v>26</v>
      </c>
      <c r="K371" s="46" t="s">
        <v>354</v>
      </c>
      <c r="L371" s="46" t="s">
        <v>356</v>
      </c>
      <c r="M371" s="46" t="s">
        <v>25</v>
      </c>
      <c r="N371" s="46" t="s">
        <v>23</v>
      </c>
      <c r="O371" s="48">
        <v>0</v>
      </c>
      <c r="P371" s="47">
        <v>0</v>
      </c>
      <c r="Q371" s="47"/>
      <c r="R371" s="47"/>
      <c r="S371" s="46" t="s">
        <v>972</v>
      </c>
      <c r="T371" s="46" t="s">
        <v>22</v>
      </c>
      <c r="U371" s="46" t="s">
        <v>28</v>
      </c>
      <c r="V371" s="45">
        <v>0</v>
      </c>
    </row>
    <row r="372" spans="1:22" ht="12.95" hidden="1" customHeight="1" x14ac:dyDescent="0.2">
      <c r="A372" s="50">
        <v>32353</v>
      </c>
      <c r="B372" s="46">
        <v>125775</v>
      </c>
      <c r="C372" s="46" t="s">
        <v>1013</v>
      </c>
      <c r="D372" s="46"/>
      <c r="E372" s="49">
        <v>41883.65625</v>
      </c>
      <c r="F372" s="49">
        <v>41884.484722222223</v>
      </c>
      <c r="G372" s="46">
        <v>1193</v>
      </c>
      <c r="H372" s="46" t="s">
        <v>1024</v>
      </c>
      <c r="I372" s="46" t="s">
        <v>1023</v>
      </c>
      <c r="J372" s="46" t="s">
        <v>33</v>
      </c>
      <c r="K372" s="46" t="s">
        <v>354</v>
      </c>
      <c r="L372" s="46" t="s">
        <v>346</v>
      </c>
      <c r="M372" s="46" t="s">
        <v>25</v>
      </c>
      <c r="N372" s="46" t="s">
        <v>22</v>
      </c>
      <c r="O372" s="48">
        <v>0</v>
      </c>
      <c r="P372" s="47">
        <v>0</v>
      </c>
      <c r="Q372" s="47"/>
      <c r="R372" s="47"/>
      <c r="S372" s="46" t="s">
        <v>1026</v>
      </c>
      <c r="T372" s="46" t="s">
        <v>23</v>
      </c>
      <c r="U372" s="46" t="s">
        <v>24</v>
      </c>
      <c r="V372" s="45">
        <v>0</v>
      </c>
    </row>
    <row r="373" spans="1:22" ht="12.95" hidden="1" customHeight="1" x14ac:dyDescent="0.2">
      <c r="A373" s="50">
        <v>32517</v>
      </c>
      <c r="B373" s="46">
        <v>125795</v>
      </c>
      <c r="C373" s="46" t="s">
        <v>1013</v>
      </c>
      <c r="D373" s="46"/>
      <c r="E373" s="49">
        <v>41885.426388888889</v>
      </c>
      <c r="F373" s="49">
        <v>41885.477083333331</v>
      </c>
      <c r="G373" s="46">
        <v>73</v>
      </c>
      <c r="H373" s="46" t="s">
        <v>513</v>
      </c>
      <c r="I373" s="46" t="s">
        <v>512</v>
      </c>
      <c r="J373" s="46" t="s">
        <v>26</v>
      </c>
      <c r="K373" s="46" t="s">
        <v>354</v>
      </c>
      <c r="L373" s="46" t="s">
        <v>346</v>
      </c>
      <c r="M373" s="46" t="s">
        <v>25</v>
      </c>
      <c r="N373" s="46" t="s">
        <v>22</v>
      </c>
      <c r="O373" s="48">
        <v>0</v>
      </c>
      <c r="P373" s="47">
        <v>0</v>
      </c>
      <c r="Q373" s="47"/>
      <c r="R373" s="47"/>
      <c r="S373" s="46" t="s">
        <v>1025</v>
      </c>
      <c r="T373" s="46" t="s">
        <v>23</v>
      </c>
      <c r="U373" s="46" t="s">
        <v>28</v>
      </c>
      <c r="V373" s="45">
        <v>0</v>
      </c>
    </row>
    <row r="374" spans="1:22" ht="12.95" hidden="1" customHeight="1" x14ac:dyDescent="0.2">
      <c r="A374" s="50">
        <v>32475</v>
      </c>
      <c r="B374" s="46">
        <v>125842</v>
      </c>
      <c r="C374" s="46" t="s">
        <v>1013</v>
      </c>
      <c r="D374" s="46"/>
      <c r="E374" s="49">
        <v>41891.729861111111</v>
      </c>
      <c r="F374" s="49">
        <v>41891.758333333331</v>
      </c>
      <c r="G374" s="46">
        <v>41</v>
      </c>
      <c r="H374" s="46" t="s">
        <v>78</v>
      </c>
      <c r="I374" s="46" t="s">
        <v>79</v>
      </c>
      <c r="J374" s="46" t="s">
        <v>26</v>
      </c>
      <c r="K374" s="46" t="s">
        <v>354</v>
      </c>
      <c r="L374" s="46" t="s">
        <v>350</v>
      </c>
      <c r="M374" s="46" t="s">
        <v>25</v>
      </c>
      <c r="N374" s="46" t="s">
        <v>23</v>
      </c>
      <c r="O374" s="48">
        <v>0</v>
      </c>
      <c r="P374" s="47">
        <v>0</v>
      </c>
      <c r="Q374" s="47"/>
      <c r="R374" s="47"/>
      <c r="S374" s="46" t="s">
        <v>1021</v>
      </c>
      <c r="T374" s="46" t="s">
        <v>23</v>
      </c>
      <c r="U374" s="46" t="s">
        <v>32</v>
      </c>
      <c r="V374" s="45">
        <v>0</v>
      </c>
    </row>
    <row r="375" spans="1:22" ht="12.95" hidden="1" customHeight="1" x14ac:dyDescent="0.2">
      <c r="A375" s="50">
        <v>32427</v>
      </c>
      <c r="B375" s="46">
        <v>125898</v>
      </c>
      <c r="C375" s="46" t="s">
        <v>1013</v>
      </c>
      <c r="D375" s="46"/>
      <c r="E375" s="49">
        <v>41901.361111111109</v>
      </c>
      <c r="F375" s="49">
        <v>41907.681944444441</v>
      </c>
      <c r="G375" s="46">
        <v>9102</v>
      </c>
      <c r="H375" s="46" t="s">
        <v>364</v>
      </c>
      <c r="I375" s="46" t="s">
        <v>363</v>
      </c>
      <c r="J375" s="46" t="s">
        <v>264</v>
      </c>
      <c r="K375" s="46" t="s">
        <v>354</v>
      </c>
      <c r="L375" s="46" t="s">
        <v>350</v>
      </c>
      <c r="M375" s="46" t="s">
        <v>25</v>
      </c>
      <c r="N375" s="46" t="s">
        <v>22</v>
      </c>
      <c r="O375" s="48">
        <v>0</v>
      </c>
      <c r="P375" s="47">
        <v>0</v>
      </c>
      <c r="Q375" s="47"/>
      <c r="R375" s="47"/>
      <c r="S375" s="46" t="s">
        <v>1020</v>
      </c>
      <c r="T375" s="46" t="s">
        <v>23</v>
      </c>
      <c r="U375" s="46" t="s">
        <v>32</v>
      </c>
      <c r="V375" s="45">
        <v>0</v>
      </c>
    </row>
    <row r="376" spans="1:22" ht="12.95" hidden="1" customHeight="1" x14ac:dyDescent="0.2">
      <c r="A376" s="50">
        <v>32429</v>
      </c>
      <c r="B376" s="46">
        <v>125896</v>
      </c>
      <c r="C376" s="46" t="s">
        <v>1013</v>
      </c>
      <c r="D376" s="46"/>
      <c r="E376" s="49">
        <v>41901.366666666661</v>
      </c>
      <c r="F376" s="49">
        <v>41901.638194444444</v>
      </c>
      <c r="G376" s="46">
        <v>391</v>
      </c>
      <c r="H376" s="46" t="s">
        <v>430</v>
      </c>
      <c r="I376" s="46" t="s">
        <v>429</v>
      </c>
      <c r="J376" s="46" t="s">
        <v>20</v>
      </c>
      <c r="K376" s="46" t="s">
        <v>354</v>
      </c>
      <c r="L376" s="46" t="s">
        <v>346</v>
      </c>
      <c r="M376" s="46" t="s">
        <v>280</v>
      </c>
      <c r="N376" s="46" t="s">
        <v>22</v>
      </c>
      <c r="O376" s="48">
        <v>0</v>
      </c>
      <c r="P376" s="47">
        <v>0</v>
      </c>
      <c r="Q376" s="47"/>
      <c r="R376" s="47"/>
      <c r="S376" s="46" t="s">
        <v>895</v>
      </c>
      <c r="T376" s="46" t="s">
        <v>23</v>
      </c>
      <c r="U376" s="46" t="s">
        <v>24</v>
      </c>
      <c r="V376" s="45">
        <v>0</v>
      </c>
    </row>
    <row r="377" spans="1:22" ht="12.95" hidden="1" customHeight="1" x14ac:dyDescent="0.2">
      <c r="A377" s="50">
        <v>32416</v>
      </c>
      <c r="B377" s="46">
        <v>125909</v>
      </c>
      <c r="C377" s="46" t="s">
        <v>1013</v>
      </c>
      <c r="D377" s="46"/>
      <c r="E377" s="49">
        <v>41904.552083333328</v>
      </c>
      <c r="F377" s="49">
        <v>41905.565972222219</v>
      </c>
      <c r="G377" s="46">
        <v>1460</v>
      </c>
      <c r="H377" s="46" t="s">
        <v>913</v>
      </c>
      <c r="I377" s="46" t="s">
        <v>912</v>
      </c>
      <c r="J377" s="46" t="s">
        <v>26</v>
      </c>
      <c r="K377" s="46" t="s">
        <v>354</v>
      </c>
      <c r="L377" s="46" t="s">
        <v>350</v>
      </c>
      <c r="M377" s="46" t="s">
        <v>25</v>
      </c>
      <c r="N377" s="46" t="s">
        <v>23</v>
      </c>
      <c r="O377" s="48">
        <v>0</v>
      </c>
      <c r="P377" s="47">
        <v>0</v>
      </c>
      <c r="Q377" s="47"/>
      <c r="R377" s="47"/>
      <c r="S377" s="46" t="s">
        <v>1019</v>
      </c>
      <c r="T377" s="46" t="s">
        <v>23</v>
      </c>
      <c r="U377" s="46" t="s">
        <v>28</v>
      </c>
      <c r="V377" s="45">
        <v>0</v>
      </c>
    </row>
    <row r="378" spans="1:22" ht="12.95" hidden="1" customHeight="1" x14ac:dyDescent="0.2">
      <c r="A378" s="50">
        <v>32414</v>
      </c>
      <c r="B378" s="46">
        <v>125912</v>
      </c>
      <c r="C378" s="46" t="s">
        <v>1013</v>
      </c>
      <c r="D378" s="46"/>
      <c r="E378" s="49">
        <v>41905.592361111107</v>
      </c>
      <c r="F378" s="49">
        <v>41905.618055555555</v>
      </c>
      <c r="G378" s="46">
        <v>37</v>
      </c>
      <c r="H378" s="46" t="s">
        <v>691</v>
      </c>
      <c r="I378" s="46" t="s">
        <v>690</v>
      </c>
      <c r="J378" s="46" t="s">
        <v>37</v>
      </c>
      <c r="K378" s="46" t="s">
        <v>354</v>
      </c>
      <c r="L378" s="46" t="s">
        <v>346</v>
      </c>
      <c r="M378" s="46" t="s">
        <v>25</v>
      </c>
      <c r="N378" s="46" t="s">
        <v>22</v>
      </c>
      <c r="O378" s="48">
        <v>0</v>
      </c>
      <c r="P378" s="47">
        <v>0</v>
      </c>
      <c r="Q378" s="47"/>
      <c r="R378" s="47"/>
      <c r="S378" s="46" t="s">
        <v>1016</v>
      </c>
      <c r="T378" s="46" t="s">
        <v>23</v>
      </c>
      <c r="U378" s="46" t="s">
        <v>32</v>
      </c>
      <c r="V378" s="45">
        <v>0</v>
      </c>
    </row>
    <row r="379" spans="1:22" ht="12.95" hidden="1" customHeight="1" x14ac:dyDescent="0.2">
      <c r="A379" s="50">
        <v>32418</v>
      </c>
      <c r="B379" s="46">
        <v>125907</v>
      </c>
      <c r="C379" s="46" t="s">
        <v>1013</v>
      </c>
      <c r="D379" s="46"/>
      <c r="E379" s="49">
        <v>41906.71597222222</v>
      </c>
      <c r="F379" s="49">
        <v>41913</v>
      </c>
      <c r="G379" s="46">
        <v>9049</v>
      </c>
      <c r="H379" s="46" t="s">
        <v>48</v>
      </c>
      <c r="I379" s="46" t="s">
        <v>49</v>
      </c>
      <c r="J379" s="46" t="s">
        <v>20</v>
      </c>
      <c r="K379" s="46" t="s">
        <v>354</v>
      </c>
      <c r="L379" s="46" t="s">
        <v>346</v>
      </c>
      <c r="M379" s="46" t="s">
        <v>25</v>
      </c>
      <c r="N379" s="46" t="s">
        <v>23</v>
      </c>
      <c r="O379" s="48">
        <v>0</v>
      </c>
      <c r="P379" s="47">
        <v>0</v>
      </c>
      <c r="Q379" s="47"/>
      <c r="R379" s="47"/>
      <c r="S379" s="46" t="s">
        <v>994</v>
      </c>
      <c r="T379" s="46" t="s">
        <v>23</v>
      </c>
      <c r="U379" s="46" t="s">
        <v>24</v>
      </c>
      <c r="V379" s="45">
        <v>0</v>
      </c>
    </row>
    <row r="380" spans="1:22" ht="12.95" hidden="1" customHeight="1" x14ac:dyDescent="0.2">
      <c r="A380" s="50">
        <v>32418</v>
      </c>
      <c r="B380" s="46">
        <v>125907</v>
      </c>
      <c r="C380" s="46" t="s">
        <v>1013</v>
      </c>
      <c r="D380" s="46"/>
      <c r="E380" s="49">
        <v>41906.71597222222</v>
      </c>
      <c r="F380" s="49">
        <v>41913</v>
      </c>
      <c r="G380" s="46">
        <v>9049</v>
      </c>
      <c r="H380" s="46" t="s">
        <v>535</v>
      </c>
      <c r="I380" s="46" t="s">
        <v>534</v>
      </c>
      <c r="J380" s="46" t="s">
        <v>20</v>
      </c>
      <c r="K380" s="46" t="s">
        <v>354</v>
      </c>
      <c r="L380" s="46" t="s">
        <v>346</v>
      </c>
      <c r="M380" s="46" t="s">
        <v>25</v>
      </c>
      <c r="N380" s="46" t="s">
        <v>23</v>
      </c>
      <c r="O380" s="48">
        <v>0</v>
      </c>
      <c r="P380" s="47">
        <v>0</v>
      </c>
      <c r="Q380" s="47"/>
      <c r="R380" s="47"/>
      <c r="S380" s="46" t="s">
        <v>994</v>
      </c>
      <c r="T380" s="46" t="s">
        <v>23</v>
      </c>
      <c r="U380" s="46" t="s">
        <v>24</v>
      </c>
      <c r="V380" s="45">
        <v>0</v>
      </c>
    </row>
    <row r="381" spans="1:22" ht="12.95" hidden="1" customHeight="1" x14ac:dyDescent="0.2">
      <c r="A381" s="50">
        <v>32418</v>
      </c>
      <c r="B381" s="46">
        <v>125907</v>
      </c>
      <c r="C381" s="46" t="s">
        <v>1013</v>
      </c>
      <c r="D381" s="46"/>
      <c r="E381" s="49">
        <v>41906.71597222222</v>
      </c>
      <c r="F381" s="49">
        <v>41913</v>
      </c>
      <c r="G381" s="46">
        <v>9049</v>
      </c>
      <c r="H381" s="46" t="s">
        <v>462</v>
      </c>
      <c r="I381" s="46" t="s">
        <v>461</v>
      </c>
      <c r="J381" s="46" t="s">
        <v>20</v>
      </c>
      <c r="K381" s="46" t="s">
        <v>354</v>
      </c>
      <c r="L381" s="46" t="s">
        <v>346</v>
      </c>
      <c r="M381" s="46" t="s">
        <v>25</v>
      </c>
      <c r="N381" s="46" t="s">
        <v>23</v>
      </c>
      <c r="O381" s="48">
        <v>0</v>
      </c>
      <c r="P381" s="47">
        <v>0</v>
      </c>
      <c r="Q381" s="47"/>
      <c r="R381" s="47"/>
      <c r="S381" s="46" t="s">
        <v>994</v>
      </c>
      <c r="T381" s="46" t="s">
        <v>23</v>
      </c>
      <c r="U381" s="46" t="s">
        <v>24</v>
      </c>
      <c r="V381" s="45">
        <v>0</v>
      </c>
    </row>
    <row r="382" spans="1:22" ht="12.95" hidden="1" customHeight="1" x14ac:dyDescent="0.2">
      <c r="A382" s="50">
        <v>32418</v>
      </c>
      <c r="B382" s="46">
        <v>125907</v>
      </c>
      <c r="C382" s="46" t="s">
        <v>1013</v>
      </c>
      <c r="D382" s="46"/>
      <c r="E382" s="49">
        <v>41906.71597222222</v>
      </c>
      <c r="F382" s="49">
        <v>41913</v>
      </c>
      <c r="G382" s="46">
        <v>9049</v>
      </c>
      <c r="H382" s="46" t="s">
        <v>533</v>
      </c>
      <c r="I382" s="46" t="s">
        <v>532</v>
      </c>
      <c r="J382" s="46" t="s">
        <v>20</v>
      </c>
      <c r="K382" s="46" t="s">
        <v>354</v>
      </c>
      <c r="L382" s="46" t="s">
        <v>346</v>
      </c>
      <c r="M382" s="46" t="s">
        <v>25</v>
      </c>
      <c r="N382" s="46" t="s">
        <v>23</v>
      </c>
      <c r="O382" s="48">
        <v>0</v>
      </c>
      <c r="P382" s="47">
        <v>0</v>
      </c>
      <c r="Q382" s="47"/>
      <c r="R382" s="47"/>
      <c r="S382" s="46" t="s">
        <v>994</v>
      </c>
      <c r="T382" s="46" t="s">
        <v>23</v>
      </c>
      <c r="U382" s="46" t="s">
        <v>24</v>
      </c>
      <c r="V382" s="45">
        <v>0</v>
      </c>
    </row>
    <row r="383" spans="1:22" ht="12.95" hidden="1" customHeight="1" x14ac:dyDescent="0.2">
      <c r="A383" s="50">
        <v>32418</v>
      </c>
      <c r="B383" s="46">
        <v>125907</v>
      </c>
      <c r="C383" s="46" t="s">
        <v>1013</v>
      </c>
      <c r="D383" s="46"/>
      <c r="E383" s="49">
        <v>41906.71597222222</v>
      </c>
      <c r="F383" s="49">
        <v>41913</v>
      </c>
      <c r="G383" s="46">
        <v>9049</v>
      </c>
      <c r="H383" s="46" t="s">
        <v>996</v>
      </c>
      <c r="I383" s="46" t="s">
        <v>995</v>
      </c>
      <c r="J383" s="46" t="s">
        <v>20</v>
      </c>
      <c r="K383" s="46" t="s">
        <v>354</v>
      </c>
      <c r="L383" s="46" t="s">
        <v>346</v>
      </c>
      <c r="M383" s="46" t="s">
        <v>25</v>
      </c>
      <c r="N383" s="46" t="s">
        <v>23</v>
      </c>
      <c r="O383" s="48">
        <v>0</v>
      </c>
      <c r="P383" s="47">
        <v>0</v>
      </c>
      <c r="Q383" s="47"/>
      <c r="R383" s="47"/>
      <c r="S383" s="46" t="s">
        <v>994</v>
      </c>
      <c r="T383" s="46" t="s">
        <v>23</v>
      </c>
      <c r="U383" s="46" t="s">
        <v>24</v>
      </c>
      <c r="V383" s="45">
        <v>0</v>
      </c>
    </row>
    <row r="384" spans="1:22" ht="12.95" hidden="1" customHeight="1" x14ac:dyDescent="0.2">
      <c r="A384" s="50">
        <v>32406</v>
      </c>
      <c r="B384" s="46">
        <v>125927</v>
      </c>
      <c r="C384" s="46" t="s">
        <v>1013</v>
      </c>
      <c r="D384" s="46"/>
      <c r="E384" s="49">
        <v>41912.384027777778</v>
      </c>
      <c r="F384" s="49">
        <v>41912.532638888886</v>
      </c>
      <c r="G384" s="46">
        <v>214</v>
      </c>
      <c r="H384" s="46" t="s">
        <v>967</v>
      </c>
      <c r="I384" s="46" t="s">
        <v>966</v>
      </c>
      <c r="J384" s="46" t="s">
        <v>20</v>
      </c>
      <c r="K384" s="46" t="s">
        <v>354</v>
      </c>
      <c r="L384" s="46" t="s">
        <v>346</v>
      </c>
      <c r="M384" s="46" t="s">
        <v>280</v>
      </c>
      <c r="N384" s="46" t="s">
        <v>22</v>
      </c>
      <c r="O384" s="48">
        <v>0</v>
      </c>
      <c r="P384" s="47">
        <v>0</v>
      </c>
      <c r="Q384" s="47"/>
      <c r="R384" s="47"/>
      <c r="S384" s="46" t="s">
        <v>1015</v>
      </c>
      <c r="T384" s="46" t="s">
        <v>23</v>
      </c>
      <c r="U384" s="46" t="s">
        <v>24</v>
      </c>
      <c r="V384" s="45">
        <v>0</v>
      </c>
    </row>
    <row r="385" spans="1:22" ht="12.95" hidden="1" customHeight="1" x14ac:dyDescent="0.2">
      <c r="A385" s="50">
        <v>32402</v>
      </c>
      <c r="B385" s="46">
        <v>125931</v>
      </c>
      <c r="C385" s="46" t="s">
        <v>1013</v>
      </c>
      <c r="D385" s="46"/>
      <c r="E385" s="49">
        <v>41912.447916666664</v>
      </c>
      <c r="F385" s="49">
        <v>41912.649305555555</v>
      </c>
      <c r="G385" s="46">
        <v>290</v>
      </c>
      <c r="H385" s="46" t="s">
        <v>672</v>
      </c>
      <c r="I385" s="46" t="s">
        <v>671</v>
      </c>
      <c r="J385" s="46" t="s">
        <v>37</v>
      </c>
      <c r="K385" s="46" t="s">
        <v>354</v>
      </c>
      <c r="L385" s="46" t="s">
        <v>346</v>
      </c>
      <c r="M385" s="46" t="s">
        <v>25</v>
      </c>
      <c r="N385" s="46" t="s">
        <v>22</v>
      </c>
      <c r="O385" s="48">
        <v>0</v>
      </c>
      <c r="P385" s="47">
        <v>0</v>
      </c>
      <c r="Q385" s="47"/>
      <c r="R385" s="47"/>
      <c r="S385" s="46" t="s">
        <v>1014</v>
      </c>
      <c r="T385" s="46" t="s">
        <v>23</v>
      </c>
      <c r="U385" s="46" t="s">
        <v>32</v>
      </c>
      <c r="V385" s="45">
        <v>0</v>
      </c>
    </row>
    <row r="386" spans="1:22" ht="12.95" hidden="1" customHeight="1" x14ac:dyDescent="0.2">
      <c r="A386" s="50">
        <v>30699</v>
      </c>
      <c r="B386" s="46">
        <v>124470</v>
      </c>
      <c r="C386" s="46" t="s">
        <v>194</v>
      </c>
      <c r="D386" s="46"/>
      <c r="E386" s="49">
        <v>41913</v>
      </c>
      <c r="F386" s="49">
        <v>41944</v>
      </c>
      <c r="G386" s="46">
        <v>44640</v>
      </c>
      <c r="H386" s="46" t="s">
        <v>201</v>
      </c>
      <c r="I386" s="46" t="s">
        <v>202</v>
      </c>
      <c r="J386" s="46" t="s">
        <v>26</v>
      </c>
      <c r="K386" s="46" t="s">
        <v>354</v>
      </c>
      <c r="L386" s="46" t="s">
        <v>346</v>
      </c>
      <c r="M386" s="46" t="s">
        <v>25</v>
      </c>
      <c r="N386" s="46" t="s">
        <v>23</v>
      </c>
      <c r="O386" s="48">
        <v>0</v>
      </c>
      <c r="P386" s="47">
        <v>0</v>
      </c>
      <c r="Q386" s="47"/>
      <c r="R386" s="47"/>
      <c r="S386" s="46" t="s">
        <v>422</v>
      </c>
      <c r="T386" s="46" t="s">
        <v>23</v>
      </c>
      <c r="U386" s="46" t="s">
        <v>32</v>
      </c>
      <c r="V386" s="45">
        <v>0</v>
      </c>
    </row>
    <row r="387" spans="1:22" ht="12.95" hidden="1" customHeight="1" x14ac:dyDescent="0.2">
      <c r="A387" s="50">
        <v>32418</v>
      </c>
      <c r="B387" s="46">
        <v>125907</v>
      </c>
      <c r="C387" s="46" t="s">
        <v>194</v>
      </c>
      <c r="D387" s="46"/>
      <c r="E387" s="49">
        <v>41913</v>
      </c>
      <c r="F387" s="49">
        <v>41944</v>
      </c>
      <c r="G387" s="46">
        <v>44640</v>
      </c>
      <c r="H387" s="46" t="s">
        <v>533</v>
      </c>
      <c r="I387" s="46" t="s">
        <v>532</v>
      </c>
      <c r="J387" s="46" t="s">
        <v>20</v>
      </c>
      <c r="K387" s="46" t="s">
        <v>354</v>
      </c>
      <c r="L387" s="46" t="s">
        <v>346</v>
      </c>
      <c r="M387" s="46" t="s">
        <v>25</v>
      </c>
      <c r="N387" s="46" t="s">
        <v>23</v>
      </c>
      <c r="O387" s="48">
        <v>0</v>
      </c>
      <c r="P387" s="47">
        <v>0</v>
      </c>
      <c r="Q387" s="47"/>
      <c r="R387" s="47"/>
      <c r="S387" s="46" t="s">
        <v>994</v>
      </c>
      <c r="T387" s="46" t="s">
        <v>23</v>
      </c>
      <c r="U387" s="46" t="s">
        <v>24</v>
      </c>
      <c r="V387" s="45">
        <v>0</v>
      </c>
    </row>
    <row r="388" spans="1:22" ht="12.95" hidden="1" customHeight="1" x14ac:dyDescent="0.2">
      <c r="A388" s="50">
        <v>32148</v>
      </c>
      <c r="B388" s="46">
        <v>125564</v>
      </c>
      <c r="C388" s="46" t="s">
        <v>194</v>
      </c>
      <c r="D388" s="46"/>
      <c r="E388" s="49">
        <v>41913</v>
      </c>
      <c r="F388" s="49">
        <v>41944</v>
      </c>
      <c r="G388" s="46">
        <v>44640</v>
      </c>
      <c r="H388" s="46" t="s">
        <v>915</v>
      </c>
      <c r="I388" s="46" t="s">
        <v>914</v>
      </c>
      <c r="J388" s="46" t="s">
        <v>26</v>
      </c>
      <c r="K388" s="46" t="s">
        <v>354</v>
      </c>
      <c r="L388" s="46" t="s">
        <v>356</v>
      </c>
      <c r="M388" s="46" t="s">
        <v>25</v>
      </c>
      <c r="N388" s="46" t="s">
        <v>23</v>
      </c>
      <c r="O388" s="48">
        <v>0</v>
      </c>
      <c r="P388" s="47">
        <v>0</v>
      </c>
      <c r="Q388" s="47"/>
      <c r="R388" s="47"/>
      <c r="S388" s="46" t="s">
        <v>972</v>
      </c>
      <c r="T388" s="46" t="s">
        <v>22</v>
      </c>
      <c r="U388" s="46" t="s">
        <v>32</v>
      </c>
      <c r="V388" s="45">
        <v>0</v>
      </c>
    </row>
    <row r="389" spans="1:22" ht="12.95" hidden="1" customHeight="1" x14ac:dyDescent="0.2">
      <c r="A389" s="50">
        <v>32418</v>
      </c>
      <c r="B389" s="46">
        <v>125907</v>
      </c>
      <c r="C389" s="46" t="s">
        <v>194</v>
      </c>
      <c r="D389" s="46"/>
      <c r="E389" s="49">
        <v>41913</v>
      </c>
      <c r="F389" s="49">
        <v>41944</v>
      </c>
      <c r="G389" s="46">
        <v>44640</v>
      </c>
      <c r="H389" s="46" t="s">
        <v>48</v>
      </c>
      <c r="I389" s="46" t="s">
        <v>49</v>
      </c>
      <c r="J389" s="46" t="s">
        <v>20</v>
      </c>
      <c r="K389" s="46" t="s">
        <v>354</v>
      </c>
      <c r="L389" s="46" t="s">
        <v>346</v>
      </c>
      <c r="M389" s="46" t="s">
        <v>25</v>
      </c>
      <c r="N389" s="46" t="s">
        <v>23</v>
      </c>
      <c r="O389" s="48">
        <v>0</v>
      </c>
      <c r="P389" s="47">
        <v>0</v>
      </c>
      <c r="Q389" s="47"/>
      <c r="R389" s="47"/>
      <c r="S389" s="46" t="s">
        <v>994</v>
      </c>
      <c r="T389" s="46" t="s">
        <v>23</v>
      </c>
      <c r="U389" s="46" t="s">
        <v>24</v>
      </c>
      <c r="V389" s="45">
        <v>0</v>
      </c>
    </row>
    <row r="390" spans="1:22" ht="12.95" hidden="1" customHeight="1" x14ac:dyDescent="0.2">
      <c r="A390" s="50">
        <v>32418</v>
      </c>
      <c r="B390" s="46">
        <v>125907</v>
      </c>
      <c r="C390" s="46" t="s">
        <v>194</v>
      </c>
      <c r="D390" s="46"/>
      <c r="E390" s="49">
        <v>41913</v>
      </c>
      <c r="F390" s="49">
        <v>41944</v>
      </c>
      <c r="G390" s="46">
        <v>44640</v>
      </c>
      <c r="H390" s="46" t="s">
        <v>535</v>
      </c>
      <c r="I390" s="46" t="s">
        <v>534</v>
      </c>
      <c r="J390" s="46" t="s">
        <v>20</v>
      </c>
      <c r="K390" s="46" t="s">
        <v>354</v>
      </c>
      <c r="L390" s="46" t="s">
        <v>346</v>
      </c>
      <c r="M390" s="46" t="s">
        <v>25</v>
      </c>
      <c r="N390" s="46" t="s">
        <v>23</v>
      </c>
      <c r="O390" s="48">
        <v>0</v>
      </c>
      <c r="P390" s="47">
        <v>0</v>
      </c>
      <c r="Q390" s="47"/>
      <c r="R390" s="47"/>
      <c r="S390" s="46" t="s">
        <v>994</v>
      </c>
      <c r="T390" s="46" t="s">
        <v>23</v>
      </c>
      <c r="U390" s="46" t="s">
        <v>24</v>
      </c>
      <c r="V390" s="45">
        <v>0</v>
      </c>
    </row>
    <row r="391" spans="1:22" ht="12.95" hidden="1" customHeight="1" x14ac:dyDescent="0.2">
      <c r="A391" s="50">
        <v>32418</v>
      </c>
      <c r="B391" s="46">
        <v>125907</v>
      </c>
      <c r="C391" s="46" t="s">
        <v>194</v>
      </c>
      <c r="D391" s="46"/>
      <c r="E391" s="49">
        <v>41913</v>
      </c>
      <c r="F391" s="49">
        <v>41944</v>
      </c>
      <c r="G391" s="46">
        <v>44640</v>
      </c>
      <c r="H391" s="46" t="s">
        <v>462</v>
      </c>
      <c r="I391" s="46" t="s">
        <v>461</v>
      </c>
      <c r="J391" s="46" t="s">
        <v>20</v>
      </c>
      <c r="K391" s="46" t="s">
        <v>354</v>
      </c>
      <c r="L391" s="46" t="s">
        <v>346</v>
      </c>
      <c r="M391" s="46" t="s">
        <v>25</v>
      </c>
      <c r="N391" s="46" t="s">
        <v>23</v>
      </c>
      <c r="O391" s="48">
        <v>0</v>
      </c>
      <c r="P391" s="47">
        <v>0</v>
      </c>
      <c r="Q391" s="47"/>
      <c r="R391" s="47"/>
      <c r="S391" s="46" t="s">
        <v>994</v>
      </c>
      <c r="T391" s="46" t="s">
        <v>23</v>
      </c>
      <c r="U391" s="46" t="s">
        <v>24</v>
      </c>
      <c r="V391" s="45">
        <v>0</v>
      </c>
    </row>
    <row r="392" spans="1:22" ht="12.95" hidden="1" customHeight="1" x14ac:dyDescent="0.2">
      <c r="A392" s="50">
        <v>32148</v>
      </c>
      <c r="B392" s="46">
        <v>125564</v>
      </c>
      <c r="C392" s="46" t="s">
        <v>194</v>
      </c>
      <c r="D392" s="46"/>
      <c r="E392" s="49">
        <v>41913</v>
      </c>
      <c r="F392" s="49">
        <v>41944</v>
      </c>
      <c r="G392" s="46">
        <v>44640</v>
      </c>
      <c r="H392" s="46" t="s">
        <v>792</v>
      </c>
      <c r="I392" s="46" t="s">
        <v>791</v>
      </c>
      <c r="J392" s="46" t="s">
        <v>26</v>
      </c>
      <c r="K392" s="46" t="s">
        <v>354</v>
      </c>
      <c r="L392" s="46" t="s">
        <v>356</v>
      </c>
      <c r="M392" s="46" t="s">
        <v>25</v>
      </c>
      <c r="N392" s="46" t="s">
        <v>23</v>
      </c>
      <c r="O392" s="48">
        <v>0</v>
      </c>
      <c r="P392" s="47">
        <v>0</v>
      </c>
      <c r="Q392" s="47"/>
      <c r="R392" s="47"/>
      <c r="S392" s="46" t="s">
        <v>972</v>
      </c>
      <c r="T392" s="46" t="s">
        <v>22</v>
      </c>
      <c r="U392" s="46" t="s">
        <v>28</v>
      </c>
      <c r="V392" s="45">
        <v>0</v>
      </c>
    </row>
    <row r="393" spans="1:22" ht="12.95" hidden="1" customHeight="1" x14ac:dyDescent="0.2">
      <c r="A393" s="50">
        <v>32148</v>
      </c>
      <c r="B393" s="46">
        <v>125564</v>
      </c>
      <c r="C393" s="46" t="s">
        <v>194</v>
      </c>
      <c r="D393" s="46"/>
      <c r="E393" s="49">
        <v>41913</v>
      </c>
      <c r="F393" s="49">
        <v>41944</v>
      </c>
      <c r="G393" s="46">
        <v>44640</v>
      </c>
      <c r="H393" s="46" t="s">
        <v>913</v>
      </c>
      <c r="I393" s="46" t="s">
        <v>912</v>
      </c>
      <c r="J393" s="46" t="s">
        <v>26</v>
      </c>
      <c r="K393" s="46" t="s">
        <v>354</v>
      </c>
      <c r="L393" s="46" t="s">
        <v>356</v>
      </c>
      <c r="M393" s="46" t="s">
        <v>25</v>
      </c>
      <c r="N393" s="46" t="s">
        <v>23</v>
      </c>
      <c r="O393" s="48">
        <v>0</v>
      </c>
      <c r="P393" s="47">
        <v>0</v>
      </c>
      <c r="Q393" s="47"/>
      <c r="R393" s="47"/>
      <c r="S393" s="46" t="s">
        <v>972</v>
      </c>
      <c r="T393" s="46" t="s">
        <v>22</v>
      </c>
      <c r="U393" s="46" t="s">
        <v>28</v>
      </c>
      <c r="V393" s="45">
        <v>0</v>
      </c>
    </row>
    <row r="394" spans="1:22" ht="12.95" hidden="1" customHeight="1" x14ac:dyDescent="0.2">
      <c r="A394" s="50">
        <v>32418</v>
      </c>
      <c r="B394" s="46">
        <v>125907</v>
      </c>
      <c r="C394" s="46" t="s">
        <v>194</v>
      </c>
      <c r="D394" s="46"/>
      <c r="E394" s="49">
        <v>41913</v>
      </c>
      <c r="F394" s="49">
        <v>41944</v>
      </c>
      <c r="G394" s="46">
        <v>44640</v>
      </c>
      <c r="H394" s="46" t="s">
        <v>996</v>
      </c>
      <c r="I394" s="46" t="s">
        <v>995</v>
      </c>
      <c r="J394" s="46" t="s">
        <v>20</v>
      </c>
      <c r="K394" s="46" t="s">
        <v>354</v>
      </c>
      <c r="L394" s="46" t="s">
        <v>346</v>
      </c>
      <c r="M394" s="46" t="s">
        <v>25</v>
      </c>
      <c r="N394" s="46" t="s">
        <v>23</v>
      </c>
      <c r="O394" s="48">
        <v>0</v>
      </c>
      <c r="P394" s="47">
        <v>0</v>
      </c>
      <c r="Q394" s="47"/>
      <c r="R394" s="47"/>
      <c r="S394" s="46" t="s">
        <v>994</v>
      </c>
      <c r="T394" s="46" t="s">
        <v>23</v>
      </c>
      <c r="U394" s="46" t="s">
        <v>24</v>
      </c>
      <c r="V394" s="45">
        <v>0</v>
      </c>
    </row>
    <row r="395" spans="1:22" ht="12.95" hidden="1" customHeight="1" x14ac:dyDescent="0.2">
      <c r="A395" s="50">
        <v>32148</v>
      </c>
      <c r="B395" s="46">
        <v>125564</v>
      </c>
      <c r="C395" s="46" t="s">
        <v>194</v>
      </c>
      <c r="D395" s="46"/>
      <c r="E395" s="49">
        <v>41913</v>
      </c>
      <c r="F395" s="49">
        <v>41944</v>
      </c>
      <c r="G395" s="46">
        <v>44640</v>
      </c>
      <c r="H395" s="46" t="s">
        <v>974</v>
      </c>
      <c r="I395" s="46" t="s">
        <v>973</v>
      </c>
      <c r="J395" s="46" t="s">
        <v>26</v>
      </c>
      <c r="K395" s="46" t="s">
        <v>354</v>
      </c>
      <c r="L395" s="46" t="s">
        <v>356</v>
      </c>
      <c r="M395" s="46" t="s">
        <v>25</v>
      </c>
      <c r="N395" s="46" t="s">
        <v>23</v>
      </c>
      <c r="O395" s="48">
        <v>0</v>
      </c>
      <c r="P395" s="47">
        <v>0</v>
      </c>
      <c r="Q395" s="47"/>
      <c r="R395" s="47"/>
      <c r="S395" s="46" t="s">
        <v>972</v>
      </c>
      <c r="T395" s="46" t="s">
        <v>22</v>
      </c>
      <c r="U395" s="46" t="s">
        <v>28</v>
      </c>
      <c r="V395" s="45">
        <v>0</v>
      </c>
    </row>
    <row r="396" spans="1:22" ht="12.95" hidden="1" customHeight="1" x14ac:dyDescent="0.2">
      <c r="A396" s="50">
        <v>32610</v>
      </c>
      <c r="B396" s="46">
        <v>125966</v>
      </c>
      <c r="C396" s="46" t="s">
        <v>194</v>
      </c>
      <c r="D396" s="46"/>
      <c r="E396" s="49">
        <v>41913.663194444445</v>
      </c>
      <c r="F396" s="49">
        <v>41915.75</v>
      </c>
      <c r="G396" s="46">
        <v>3005</v>
      </c>
      <c r="H396" s="46" t="s">
        <v>777</v>
      </c>
      <c r="I396" s="46" t="s">
        <v>776</v>
      </c>
      <c r="J396" s="46" t="s">
        <v>37</v>
      </c>
      <c r="K396" s="46" t="s">
        <v>354</v>
      </c>
      <c r="L396" s="46" t="s">
        <v>346</v>
      </c>
      <c r="M396" s="46" t="s">
        <v>25</v>
      </c>
      <c r="N396" s="46" t="s">
        <v>23</v>
      </c>
      <c r="O396" s="48">
        <v>0</v>
      </c>
      <c r="P396" s="47">
        <v>0</v>
      </c>
      <c r="Q396" s="47"/>
      <c r="R396" s="47"/>
      <c r="S396" s="46" t="s">
        <v>1012</v>
      </c>
      <c r="T396" s="46" t="s">
        <v>23</v>
      </c>
      <c r="U396" s="46" t="s">
        <v>32</v>
      </c>
      <c r="V396" s="45">
        <v>0</v>
      </c>
    </row>
    <row r="397" spans="1:22" ht="12.95" hidden="1" customHeight="1" x14ac:dyDescent="0.2">
      <c r="A397" s="50">
        <v>32600</v>
      </c>
      <c r="B397" s="46">
        <v>125979</v>
      </c>
      <c r="C397" s="46" t="s">
        <v>194</v>
      </c>
      <c r="D397" s="46"/>
      <c r="E397" s="49">
        <v>41915.677777777775</v>
      </c>
      <c r="F397" s="49">
        <v>41922.334027777775</v>
      </c>
      <c r="G397" s="46">
        <v>9585</v>
      </c>
      <c r="H397" s="46" t="s">
        <v>1011</v>
      </c>
      <c r="I397" s="46" t="s">
        <v>1010</v>
      </c>
      <c r="J397" s="46" t="s">
        <v>415</v>
      </c>
      <c r="K397" s="46" t="s">
        <v>354</v>
      </c>
      <c r="L397" s="46" t="s">
        <v>346</v>
      </c>
      <c r="M397" s="46" t="s">
        <v>25</v>
      </c>
      <c r="N397" s="46" t="s">
        <v>22</v>
      </c>
      <c r="O397" s="48">
        <v>0</v>
      </c>
      <c r="P397" s="47">
        <v>0</v>
      </c>
      <c r="Q397" s="47"/>
      <c r="R397" s="47"/>
      <c r="S397" s="46" t="s">
        <v>1009</v>
      </c>
      <c r="T397" s="46" t="s">
        <v>23</v>
      </c>
      <c r="U397" s="46" t="s">
        <v>72</v>
      </c>
      <c r="V397" s="45">
        <v>0</v>
      </c>
    </row>
    <row r="398" spans="1:22" ht="12.95" hidden="1" customHeight="1" x14ac:dyDescent="0.2">
      <c r="A398" s="50">
        <v>32600</v>
      </c>
      <c r="B398" s="46">
        <v>125979</v>
      </c>
      <c r="C398" s="46" t="s">
        <v>194</v>
      </c>
      <c r="D398" s="46"/>
      <c r="E398" s="49">
        <v>41915.677777777775</v>
      </c>
      <c r="F398" s="49">
        <v>41922.334027777775</v>
      </c>
      <c r="G398" s="46">
        <v>9585</v>
      </c>
      <c r="H398" s="46" t="s">
        <v>821</v>
      </c>
      <c r="I398" s="46" t="s">
        <v>820</v>
      </c>
      <c r="J398" s="46" t="s">
        <v>33</v>
      </c>
      <c r="K398" s="46" t="s">
        <v>354</v>
      </c>
      <c r="L398" s="46" t="s">
        <v>346</v>
      </c>
      <c r="M398" s="46" t="s">
        <v>25</v>
      </c>
      <c r="N398" s="46" t="s">
        <v>22</v>
      </c>
      <c r="O398" s="48">
        <v>0</v>
      </c>
      <c r="P398" s="47">
        <v>0</v>
      </c>
      <c r="Q398" s="47"/>
      <c r="R398" s="47"/>
      <c r="S398" s="46" t="s">
        <v>1009</v>
      </c>
      <c r="T398" s="46" t="s">
        <v>23</v>
      </c>
      <c r="U398" s="46" t="s">
        <v>72</v>
      </c>
      <c r="V398" s="45">
        <v>0</v>
      </c>
    </row>
    <row r="399" spans="1:22" ht="12.95" hidden="1" customHeight="1" x14ac:dyDescent="0.2">
      <c r="A399" s="50">
        <v>32597</v>
      </c>
      <c r="B399" s="46">
        <v>125982</v>
      </c>
      <c r="C399" s="46" t="s">
        <v>194</v>
      </c>
      <c r="D399" s="46"/>
      <c r="E399" s="49">
        <v>41919.474999999999</v>
      </c>
      <c r="F399" s="49">
        <v>41919.67083333333</v>
      </c>
      <c r="G399" s="46">
        <v>282</v>
      </c>
      <c r="H399" s="46" t="s">
        <v>805</v>
      </c>
      <c r="I399" s="46" t="s">
        <v>804</v>
      </c>
      <c r="J399" s="46" t="s">
        <v>264</v>
      </c>
      <c r="K399" s="46" t="s">
        <v>354</v>
      </c>
      <c r="L399" s="46" t="s">
        <v>346</v>
      </c>
      <c r="M399" s="46" t="s">
        <v>25</v>
      </c>
      <c r="N399" s="46" t="s">
        <v>22</v>
      </c>
      <c r="O399" s="48">
        <v>0</v>
      </c>
      <c r="P399" s="47">
        <v>0</v>
      </c>
      <c r="Q399" s="47"/>
      <c r="R399" s="47"/>
      <c r="S399" s="46" t="s">
        <v>1006</v>
      </c>
      <c r="T399" s="46" t="s">
        <v>23</v>
      </c>
      <c r="U399" s="46" t="s">
        <v>32</v>
      </c>
      <c r="V399" s="45">
        <v>0</v>
      </c>
    </row>
    <row r="400" spans="1:22" ht="12.95" hidden="1" customHeight="1" x14ac:dyDescent="0.2">
      <c r="A400" s="50">
        <v>32597</v>
      </c>
      <c r="B400" s="46">
        <v>125982</v>
      </c>
      <c r="C400" s="46" t="s">
        <v>194</v>
      </c>
      <c r="D400" s="46"/>
      <c r="E400" s="49">
        <v>41919.474999999999</v>
      </c>
      <c r="F400" s="49">
        <v>41919.67083333333</v>
      </c>
      <c r="G400" s="46">
        <v>282</v>
      </c>
      <c r="H400" s="46" t="s">
        <v>803</v>
      </c>
      <c r="I400" s="46" t="s">
        <v>802</v>
      </c>
      <c r="J400" s="46" t="s">
        <v>264</v>
      </c>
      <c r="K400" s="46" t="s">
        <v>354</v>
      </c>
      <c r="L400" s="46" t="s">
        <v>346</v>
      </c>
      <c r="M400" s="46" t="s">
        <v>25</v>
      </c>
      <c r="N400" s="46" t="s">
        <v>22</v>
      </c>
      <c r="O400" s="48">
        <v>0</v>
      </c>
      <c r="P400" s="47">
        <v>0</v>
      </c>
      <c r="Q400" s="47"/>
      <c r="R400" s="47"/>
      <c r="S400" s="46" t="s">
        <v>1006</v>
      </c>
      <c r="T400" s="46" t="s">
        <v>23</v>
      </c>
      <c r="U400" s="46" t="s">
        <v>32</v>
      </c>
      <c r="V400" s="45">
        <v>0</v>
      </c>
    </row>
    <row r="401" spans="1:23" ht="12.95" hidden="1" customHeight="1" x14ac:dyDescent="0.2">
      <c r="A401" s="50">
        <v>32589</v>
      </c>
      <c r="B401" s="46">
        <v>125991</v>
      </c>
      <c r="C401" s="46" t="s">
        <v>194</v>
      </c>
      <c r="D401" s="46"/>
      <c r="E401" s="49">
        <v>41921.570833333331</v>
      </c>
      <c r="F401" s="49">
        <v>41921.762499999997</v>
      </c>
      <c r="G401" s="46">
        <v>276</v>
      </c>
      <c r="H401" s="46" t="s">
        <v>260</v>
      </c>
      <c r="I401" s="46" t="s">
        <v>261</v>
      </c>
      <c r="J401" s="46" t="s">
        <v>37</v>
      </c>
      <c r="K401" s="46" t="s">
        <v>354</v>
      </c>
      <c r="L401" s="46" t="s">
        <v>350</v>
      </c>
      <c r="M401" s="46" t="s">
        <v>25</v>
      </c>
      <c r="N401" s="46" t="s">
        <v>22</v>
      </c>
      <c r="O401" s="48">
        <v>0</v>
      </c>
      <c r="P401" s="47">
        <v>0</v>
      </c>
      <c r="Q401" s="47"/>
      <c r="R401" s="47"/>
      <c r="S401" s="46" t="s">
        <v>1003</v>
      </c>
      <c r="T401" s="46" t="s">
        <v>23</v>
      </c>
      <c r="U401" s="46" t="s">
        <v>32</v>
      </c>
      <c r="V401" s="45">
        <v>0</v>
      </c>
    </row>
    <row r="402" spans="1:23" ht="12.95" hidden="1" customHeight="1" x14ac:dyDescent="0.2">
      <c r="A402" s="50">
        <v>32578</v>
      </c>
      <c r="B402" s="46">
        <v>126002</v>
      </c>
      <c r="C402" s="46" t="s">
        <v>194</v>
      </c>
      <c r="D402" s="46"/>
      <c r="E402" s="49">
        <v>41924.543749999997</v>
      </c>
      <c r="F402" s="49">
        <v>41925.704861111109</v>
      </c>
      <c r="G402" s="46">
        <v>1672</v>
      </c>
      <c r="H402" s="46" t="s">
        <v>805</v>
      </c>
      <c r="I402" s="46" t="s">
        <v>804</v>
      </c>
      <c r="J402" s="46" t="s">
        <v>264</v>
      </c>
      <c r="K402" s="46" t="s">
        <v>354</v>
      </c>
      <c r="L402" s="46" t="s">
        <v>346</v>
      </c>
      <c r="M402" s="46" t="s">
        <v>25</v>
      </c>
      <c r="N402" s="46" t="s">
        <v>22</v>
      </c>
      <c r="O402" s="48">
        <v>0</v>
      </c>
      <c r="P402" s="47">
        <v>0</v>
      </c>
      <c r="Q402" s="47"/>
      <c r="R402" s="47"/>
      <c r="S402" s="46" t="s">
        <v>1002</v>
      </c>
      <c r="T402" s="46" t="s">
        <v>23</v>
      </c>
      <c r="U402" s="46" t="s">
        <v>32</v>
      </c>
      <c r="V402" s="45">
        <v>0</v>
      </c>
    </row>
    <row r="403" spans="1:23" ht="12.95" hidden="1" customHeight="1" x14ac:dyDescent="0.2">
      <c r="A403" s="50">
        <v>32578</v>
      </c>
      <c r="B403" s="46">
        <v>126002</v>
      </c>
      <c r="C403" s="46" t="s">
        <v>194</v>
      </c>
      <c r="D403" s="46"/>
      <c r="E403" s="49">
        <v>41924.543749999997</v>
      </c>
      <c r="F403" s="49">
        <v>41925.704861111109</v>
      </c>
      <c r="G403" s="46">
        <v>1672</v>
      </c>
      <c r="H403" s="46" t="s">
        <v>803</v>
      </c>
      <c r="I403" s="46" t="s">
        <v>802</v>
      </c>
      <c r="J403" s="46" t="s">
        <v>264</v>
      </c>
      <c r="K403" s="46" t="s">
        <v>354</v>
      </c>
      <c r="L403" s="46" t="s">
        <v>346</v>
      </c>
      <c r="M403" s="46" t="s">
        <v>25</v>
      </c>
      <c r="N403" s="46" t="s">
        <v>22</v>
      </c>
      <c r="O403" s="48">
        <v>0</v>
      </c>
      <c r="P403" s="47">
        <v>0</v>
      </c>
      <c r="Q403" s="47"/>
      <c r="R403" s="47"/>
      <c r="S403" s="46" t="s">
        <v>1002</v>
      </c>
      <c r="T403" s="46" t="s">
        <v>23</v>
      </c>
      <c r="U403" s="46" t="s">
        <v>32</v>
      </c>
      <c r="V403" s="45">
        <v>0</v>
      </c>
    </row>
    <row r="404" spans="1:23" ht="12.95" hidden="1" customHeight="1" x14ac:dyDescent="0.2">
      <c r="A404" s="50">
        <v>32659</v>
      </c>
      <c r="B404" s="46">
        <v>124995</v>
      </c>
      <c r="C404" s="46" t="s">
        <v>194</v>
      </c>
      <c r="D404" s="46"/>
      <c r="E404" s="49">
        <v>41929.296527777777</v>
      </c>
      <c r="F404" s="49">
        <v>41929.708333333328</v>
      </c>
      <c r="G404" s="46">
        <v>593</v>
      </c>
      <c r="H404" s="46" t="s">
        <v>566</v>
      </c>
      <c r="I404" s="46" t="s">
        <v>565</v>
      </c>
      <c r="J404" s="46" t="s">
        <v>37</v>
      </c>
      <c r="K404" s="46" t="s">
        <v>354</v>
      </c>
      <c r="L404" s="46" t="s">
        <v>346</v>
      </c>
      <c r="M404" s="46" t="s">
        <v>25</v>
      </c>
      <c r="N404" s="46" t="s">
        <v>23</v>
      </c>
      <c r="O404" s="48">
        <v>0</v>
      </c>
      <c r="P404" s="47">
        <v>0</v>
      </c>
      <c r="Q404" s="47"/>
      <c r="R404" s="47"/>
      <c r="S404" s="46" t="s">
        <v>1001</v>
      </c>
      <c r="T404" s="46" t="s">
        <v>23</v>
      </c>
      <c r="U404" s="46" t="s">
        <v>32</v>
      </c>
      <c r="V404" s="45">
        <v>0</v>
      </c>
    </row>
    <row r="405" spans="1:23" ht="12.95" hidden="1" customHeight="1" x14ac:dyDescent="0.2">
      <c r="A405" s="50">
        <v>32659</v>
      </c>
      <c r="B405" s="46">
        <v>124995</v>
      </c>
      <c r="C405" s="46" t="s">
        <v>194</v>
      </c>
      <c r="D405" s="46"/>
      <c r="E405" s="49">
        <v>41929.296527777777</v>
      </c>
      <c r="F405" s="49">
        <v>41929.708333333328</v>
      </c>
      <c r="G405" s="46">
        <v>593</v>
      </c>
      <c r="H405" s="46" t="s">
        <v>568</v>
      </c>
      <c r="I405" s="46" t="s">
        <v>567</v>
      </c>
      <c r="J405" s="46" t="s">
        <v>37</v>
      </c>
      <c r="K405" s="46" t="s">
        <v>354</v>
      </c>
      <c r="L405" s="46" t="s">
        <v>346</v>
      </c>
      <c r="M405" s="46" t="s">
        <v>25</v>
      </c>
      <c r="N405" s="46" t="s">
        <v>23</v>
      </c>
      <c r="O405" s="48">
        <v>0</v>
      </c>
      <c r="P405" s="47">
        <v>0</v>
      </c>
      <c r="Q405" s="47"/>
      <c r="R405" s="47"/>
      <c r="S405" s="46" t="s">
        <v>1001</v>
      </c>
      <c r="T405" s="46" t="s">
        <v>23</v>
      </c>
      <c r="U405" s="46" t="s">
        <v>32</v>
      </c>
      <c r="V405" s="45">
        <v>0</v>
      </c>
    </row>
    <row r="406" spans="1:23" ht="12.95" hidden="1" customHeight="1" x14ac:dyDescent="0.2">
      <c r="A406" s="50">
        <v>32659</v>
      </c>
      <c r="B406" s="46">
        <v>124995</v>
      </c>
      <c r="C406" s="46" t="s">
        <v>194</v>
      </c>
      <c r="D406" s="46"/>
      <c r="E406" s="49">
        <v>41929.296527777777</v>
      </c>
      <c r="F406" s="49">
        <v>41929.708333333328</v>
      </c>
      <c r="G406" s="46">
        <v>593</v>
      </c>
      <c r="H406" s="46" t="s">
        <v>572</v>
      </c>
      <c r="I406" s="46" t="s">
        <v>571</v>
      </c>
      <c r="J406" s="46" t="s">
        <v>37</v>
      </c>
      <c r="K406" s="46" t="s">
        <v>354</v>
      </c>
      <c r="L406" s="46" t="s">
        <v>346</v>
      </c>
      <c r="M406" s="46" t="s">
        <v>25</v>
      </c>
      <c r="N406" s="46" t="s">
        <v>23</v>
      </c>
      <c r="O406" s="48">
        <v>0</v>
      </c>
      <c r="P406" s="47">
        <v>0</v>
      </c>
      <c r="Q406" s="47"/>
      <c r="R406" s="47"/>
      <c r="S406" s="46" t="s">
        <v>1001</v>
      </c>
      <c r="T406" s="46" t="s">
        <v>23</v>
      </c>
      <c r="U406" s="46" t="s">
        <v>32</v>
      </c>
      <c r="V406" s="45">
        <v>0</v>
      </c>
    </row>
    <row r="407" spans="1:23" ht="12.95" hidden="1" customHeight="1" x14ac:dyDescent="0.2">
      <c r="A407" s="50">
        <v>32659</v>
      </c>
      <c r="B407" s="46">
        <v>124995</v>
      </c>
      <c r="C407" s="46" t="s">
        <v>194</v>
      </c>
      <c r="D407" s="46"/>
      <c r="E407" s="49">
        <v>41929.296527777777</v>
      </c>
      <c r="F407" s="49">
        <v>41929.708333333328</v>
      </c>
      <c r="G407" s="46">
        <v>593</v>
      </c>
      <c r="H407" s="46" t="s">
        <v>758</v>
      </c>
      <c r="I407" s="46" t="s">
        <v>757</v>
      </c>
      <c r="J407" s="46" t="s">
        <v>37</v>
      </c>
      <c r="K407" s="46" t="s">
        <v>354</v>
      </c>
      <c r="L407" s="46" t="s">
        <v>346</v>
      </c>
      <c r="M407" s="46" t="s">
        <v>25</v>
      </c>
      <c r="N407" s="46" t="s">
        <v>23</v>
      </c>
      <c r="O407" s="48">
        <v>0</v>
      </c>
      <c r="P407" s="47">
        <v>0</v>
      </c>
      <c r="Q407" s="47"/>
      <c r="R407" s="47"/>
      <c r="S407" s="46" t="s">
        <v>1001</v>
      </c>
      <c r="T407" s="46" t="s">
        <v>23</v>
      </c>
      <c r="U407" s="46" t="s">
        <v>32</v>
      </c>
      <c r="V407" s="45">
        <v>0</v>
      </c>
    </row>
    <row r="408" spans="1:23" ht="12.95" hidden="1" customHeight="1" x14ac:dyDescent="0.2">
      <c r="A408" s="50">
        <v>32659</v>
      </c>
      <c r="B408" s="46">
        <v>124995</v>
      </c>
      <c r="C408" s="46" t="s">
        <v>194</v>
      </c>
      <c r="D408" s="46"/>
      <c r="E408" s="49">
        <v>41929.296527777777</v>
      </c>
      <c r="F408" s="49">
        <v>41929.708333333328</v>
      </c>
      <c r="G408" s="46">
        <v>593</v>
      </c>
      <c r="H408" s="46" t="s">
        <v>595</v>
      </c>
      <c r="I408" s="46" t="s">
        <v>594</v>
      </c>
      <c r="J408" s="46" t="s">
        <v>37</v>
      </c>
      <c r="K408" s="46" t="s">
        <v>354</v>
      </c>
      <c r="L408" s="46" t="s">
        <v>346</v>
      </c>
      <c r="M408" s="46" t="s">
        <v>25</v>
      </c>
      <c r="N408" s="46" t="s">
        <v>23</v>
      </c>
      <c r="O408" s="48">
        <v>0</v>
      </c>
      <c r="P408" s="47">
        <v>0</v>
      </c>
      <c r="Q408" s="47"/>
      <c r="R408" s="47"/>
      <c r="S408" s="46" t="s">
        <v>1001</v>
      </c>
      <c r="T408" s="46" t="s">
        <v>23</v>
      </c>
      <c r="U408" s="46" t="s">
        <v>32</v>
      </c>
      <c r="V408" s="45">
        <v>0</v>
      </c>
    </row>
    <row r="409" spans="1:23" ht="12.95" hidden="1" customHeight="1" x14ac:dyDescent="0.2">
      <c r="A409" s="50">
        <v>32659</v>
      </c>
      <c r="B409" s="46">
        <v>124995</v>
      </c>
      <c r="C409" s="46" t="s">
        <v>194</v>
      </c>
      <c r="D409" s="46"/>
      <c r="E409" s="49">
        <v>41929.296527777777</v>
      </c>
      <c r="F409" s="49">
        <v>41929.708333333328</v>
      </c>
      <c r="G409" s="46">
        <v>593</v>
      </c>
      <c r="H409" s="46" t="s">
        <v>638</v>
      </c>
      <c r="I409" s="46" t="s">
        <v>637</v>
      </c>
      <c r="J409" s="46" t="s">
        <v>37</v>
      </c>
      <c r="K409" s="46" t="s">
        <v>354</v>
      </c>
      <c r="L409" s="46" t="s">
        <v>346</v>
      </c>
      <c r="M409" s="46" t="s">
        <v>25</v>
      </c>
      <c r="N409" s="46" t="s">
        <v>23</v>
      </c>
      <c r="O409" s="48">
        <v>0</v>
      </c>
      <c r="P409" s="47">
        <v>0</v>
      </c>
      <c r="Q409" s="47"/>
      <c r="R409" s="47"/>
      <c r="S409" s="46" t="s">
        <v>1001</v>
      </c>
      <c r="T409" s="46" t="s">
        <v>23</v>
      </c>
      <c r="U409" s="46" t="s">
        <v>32</v>
      </c>
      <c r="V409" s="45">
        <v>0</v>
      </c>
    </row>
    <row r="410" spans="1:23" ht="12.95" hidden="1" customHeight="1" x14ac:dyDescent="0.2">
      <c r="A410" s="50">
        <v>32739</v>
      </c>
      <c r="B410" s="46">
        <v>126034</v>
      </c>
      <c r="C410" s="46" t="s">
        <v>194</v>
      </c>
      <c r="D410" s="46"/>
      <c r="E410" s="49">
        <v>41934.913888888885</v>
      </c>
      <c r="F410" s="49">
        <v>41935.129166666666</v>
      </c>
      <c r="G410" s="46">
        <v>310</v>
      </c>
      <c r="H410" s="46" t="s">
        <v>386</v>
      </c>
      <c r="I410" s="46" t="s">
        <v>385</v>
      </c>
      <c r="J410" s="46" t="s">
        <v>26</v>
      </c>
      <c r="K410" s="46" t="s">
        <v>354</v>
      </c>
      <c r="L410" s="46" t="s">
        <v>346</v>
      </c>
      <c r="M410" s="46" t="s">
        <v>25</v>
      </c>
      <c r="N410" s="46" t="s">
        <v>23</v>
      </c>
      <c r="O410" s="48">
        <v>0</v>
      </c>
      <c r="P410" s="47">
        <v>0</v>
      </c>
      <c r="Q410" s="47"/>
      <c r="R410" s="47"/>
      <c r="S410" s="46" t="s">
        <v>1000</v>
      </c>
      <c r="T410" s="46" t="s">
        <v>23</v>
      </c>
      <c r="U410" s="46" t="s">
        <v>28</v>
      </c>
      <c r="V410" s="45">
        <v>0</v>
      </c>
    </row>
    <row r="411" spans="1:23" ht="12.95" hidden="1" customHeight="1" x14ac:dyDescent="0.2">
      <c r="A411" s="50">
        <v>32726</v>
      </c>
      <c r="B411" s="46">
        <v>126048</v>
      </c>
      <c r="C411" s="46" t="s">
        <v>194</v>
      </c>
      <c r="D411" s="46"/>
      <c r="E411" s="49">
        <v>41936.508333333331</v>
      </c>
      <c r="F411" s="49">
        <v>41936.712500000001</v>
      </c>
      <c r="G411" s="46">
        <v>294</v>
      </c>
      <c r="H411" s="46" t="s">
        <v>541</v>
      </c>
      <c r="I411" s="46" t="s">
        <v>540</v>
      </c>
      <c r="J411" s="46" t="s">
        <v>20</v>
      </c>
      <c r="K411" s="46" t="s">
        <v>354</v>
      </c>
      <c r="L411" s="46" t="s">
        <v>346</v>
      </c>
      <c r="M411" s="46" t="s">
        <v>25</v>
      </c>
      <c r="N411" s="46" t="s">
        <v>23</v>
      </c>
      <c r="O411" s="48">
        <v>0</v>
      </c>
      <c r="P411" s="47">
        <v>0</v>
      </c>
      <c r="Q411" s="47"/>
      <c r="R411" s="47"/>
      <c r="S411" s="46" t="s">
        <v>999</v>
      </c>
      <c r="T411" s="46" t="s">
        <v>23</v>
      </c>
      <c r="U411" s="46" t="s">
        <v>24</v>
      </c>
      <c r="V411" s="45">
        <v>0</v>
      </c>
    </row>
    <row r="412" spans="1:23" s="68" customFormat="1" ht="12.95" customHeight="1" x14ac:dyDescent="0.2">
      <c r="A412" s="62">
        <v>32768</v>
      </c>
      <c r="B412" s="63">
        <v>2033</v>
      </c>
      <c r="C412" s="63" t="s">
        <v>194</v>
      </c>
      <c r="D412" s="63">
        <v>2015</v>
      </c>
      <c r="E412" s="64">
        <v>41939.109722222223</v>
      </c>
      <c r="F412" s="64">
        <v>41939.109814814816</v>
      </c>
      <c r="G412" s="63">
        <v>0</v>
      </c>
      <c r="H412" s="63" t="s">
        <v>43</v>
      </c>
      <c r="I412" s="63" t="s">
        <v>44</v>
      </c>
      <c r="J412" s="63" t="s">
        <v>26</v>
      </c>
      <c r="K412" s="63" t="s">
        <v>21</v>
      </c>
      <c r="L412" s="63" t="s">
        <v>45</v>
      </c>
      <c r="M412" s="63" t="s">
        <v>25</v>
      </c>
      <c r="N412" s="63" t="s">
        <v>22</v>
      </c>
      <c r="O412" s="65">
        <v>34</v>
      </c>
      <c r="P412" s="66">
        <v>1.8100000000000002E-2</v>
      </c>
      <c r="Q412" s="43" t="b">
        <f>IF(P412&gt;$Q$2,1)</f>
        <v>0</v>
      </c>
      <c r="R412" s="43" t="b">
        <f>IF(P412&gt;$R$2,1)</f>
        <v>0</v>
      </c>
      <c r="S412" s="63" t="s">
        <v>195</v>
      </c>
      <c r="T412" s="63" t="s">
        <v>23</v>
      </c>
      <c r="U412" s="63" t="s">
        <v>32</v>
      </c>
      <c r="V412" s="67">
        <v>15</v>
      </c>
      <c r="W412" s="44"/>
    </row>
    <row r="413" spans="1:23" ht="12.95" hidden="1" customHeight="1" x14ac:dyDescent="0.2">
      <c r="A413" s="50">
        <v>32148</v>
      </c>
      <c r="B413" s="46">
        <v>125564</v>
      </c>
      <c r="C413" s="46" t="s">
        <v>987</v>
      </c>
      <c r="D413" s="46"/>
      <c r="E413" s="49">
        <v>41944</v>
      </c>
      <c r="F413" s="49">
        <v>41974</v>
      </c>
      <c r="G413" s="46">
        <v>43200</v>
      </c>
      <c r="H413" s="46" t="s">
        <v>915</v>
      </c>
      <c r="I413" s="46" t="s">
        <v>914</v>
      </c>
      <c r="J413" s="46" t="s">
        <v>26</v>
      </c>
      <c r="K413" s="46" t="s">
        <v>354</v>
      </c>
      <c r="L413" s="46" t="s">
        <v>356</v>
      </c>
      <c r="M413" s="46" t="s">
        <v>25</v>
      </c>
      <c r="N413" s="46" t="s">
        <v>23</v>
      </c>
      <c r="O413" s="48">
        <v>0</v>
      </c>
      <c r="P413" s="47">
        <v>0</v>
      </c>
      <c r="Q413" s="47"/>
      <c r="R413" s="47"/>
      <c r="S413" s="46" t="s">
        <v>972</v>
      </c>
      <c r="T413" s="46" t="s">
        <v>22</v>
      </c>
      <c r="U413" s="46" t="s">
        <v>32</v>
      </c>
      <c r="V413" s="45">
        <v>0</v>
      </c>
    </row>
    <row r="414" spans="1:23" ht="12.95" hidden="1" customHeight="1" x14ac:dyDescent="0.2">
      <c r="A414" s="50">
        <v>30699</v>
      </c>
      <c r="B414" s="46">
        <v>124470</v>
      </c>
      <c r="C414" s="46" t="s">
        <v>987</v>
      </c>
      <c r="D414" s="46"/>
      <c r="E414" s="49">
        <v>41944</v>
      </c>
      <c r="F414" s="49">
        <v>41974</v>
      </c>
      <c r="G414" s="46">
        <v>43200</v>
      </c>
      <c r="H414" s="46" t="s">
        <v>201</v>
      </c>
      <c r="I414" s="46" t="s">
        <v>202</v>
      </c>
      <c r="J414" s="46" t="s">
        <v>26</v>
      </c>
      <c r="K414" s="46" t="s">
        <v>354</v>
      </c>
      <c r="L414" s="46" t="s">
        <v>346</v>
      </c>
      <c r="M414" s="46" t="s">
        <v>25</v>
      </c>
      <c r="N414" s="46" t="s">
        <v>23</v>
      </c>
      <c r="O414" s="48">
        <v>0</v>
      </c>
      <c r="P414" s="47">
        <v>0</v>
      </c>
      <c r="Q414" s="47"/>
      <c r="R414" s="47"/>
      <c r="S414" s="46" t="s">
        <v>422</v>
      </c>
      <c r="T414" s="46" t="s">
        <v>23</v>
      </c>
      <c r="U414" s="46" t="s">
        <v>32</v>
      </c>
      <c r="V414" s="45">
        <v>0</v>
      </c>
    </row>
    <row r="415" spans="1:23" ht="12.95" hidden="1" customHeight="1" x14ac:dyDescent="0.2">
      <c r="A415" s="50">
        <v>32418</v>
      </c>
      <c r="B415" s="46">
        <v>125907</v>
      </c>
      <c r="C415" s="46" t="s">
        <v>987</v>
      </c>
      <c r="D415" s="46"/>
      <c r="E415" s="49">
        <v>41944</v>
      </c>
      <c r="F415" s="49">
        <v>41946.666666666664</v>
      </c>
      <c r="G415" s="46">
        <v>3840</v>
      </c>
      <c r="H415" s="46" t="s">
        <v>533</v>
      </c>
      <c r="I415" s="46" t="s">
        <v>532</v>
      </c>
      <c r="J415" s="46" t="s">
        <v>20</v>
      </c>
      <c r="K415" s="46" t="s">
        <v>354</v>
      </c>
      <c r="L415" s="46" t="s">
        <v>346</v>
      </c>
      <c r="M415" s="46" t="s">
        <v>25</v>
      </c>
      <c r="N415" s="46" t="s">
        <v>23</v>
      </c>
      <c r="O415" s="48">
        <v>0</v>
      </c>
      <c r="P415" s="47">
        <v>0</v>
      </c>
      <c r="Q415" s="47"/>
      <c r="R415" s="47"/>
      <c r="S415" s="46" t="s">
        <v>994</v>
      </c>
      <c r="T415" s="46" t="s">
        <v>23</v>
      </c>
      <c r="U415" s="46" t="s">
        <v>24</v>
      </c>
      <c r="V415" s="45">
        <v>0</v>
      </c>
    </row>
    <row r="416" spans="1:23" ht="12.95" hidden="1" customHeight="1" x14ac:dyDescent="0.2">
      <c r="A416" s="50">
        <v>32148</v>
      </c>
      <c r="B416" s="46">
        <v>125564</v>
      </c>
      <c r="C416" s="46" t="s">
        <v>987</v>
      </c>
      <c r="D416" s="46"/>
      <c r="E416" s="49">
        <v>41944</v>
      </c>
      <c r="F416" s="49">
        <v>41974</v>
      </c>
      <c r="G416" s="46">
        <v>43200</v>
      </c>
      <c r="H416" s="46" t="s">
        <v>913</v>
      </c>
      <c r="I416" s="46" t="s">
        <v>912</v>
      </c>
      <c r="J416" s="46" t="s">
        <v>26</v>
      </c>
      <c r="K416" s="46" t="s">
        <v>354</v>
      </c>
      <c r="L416" s="46" t="s">
        <v>356</v>
      </c>
      <c r="M416" s="46" t="s">
        <v>25</v>
      </c>
      <c r="N416" s="46" t="s">
        <v>23</v>
      </c>
      <c r="O416" s="48">
        <v>0</v>
      </c>
      <c r="P416" s="47">
        <v>0</v>
      </c>
      <c r="Q416" s="47"/>
      <c r="R416" s="47"/>
      <c r="S416" s="46" t="s">
        <v>972</v>
      </c>
      <c r="T416" s="46" t="s">
        <v>22</v>
      </c>
      <c r="U416" s="46" t="s">
        <v>28</v>
      </c>
      <c r="V416" s="45">
        <v>0</v>
      </c>
    </row>
    <row r="417" spans="1:22" ht="12.95" hidden="1" customHeight="1" x14ac:dyDescent="0.2">
      <c r="A417" s="50">
        <v>32148</v>
      </c>
      <c r="B417" s="46">
        <v>125564</v>
      </c>
      <c r="C417" s="46" t="s">
        <v>987</v>
      </c>
      <c r="D417" s="46"/>
      <c r="E417" s="49">
        <v>41944</v>
      </c>
      <c r="F417" s="49">
        <v>41974</v>
      </c>
      <c r="G417" s="46">
        <v>43200</v>
      </c>
      <c r="H417" s="46" t="s">
        <v>792</v>
      </c>
      <c r="I417" s="46" t="s">
        <v>791</v>
      </c>
      <c r="J417" s="46" t="s">
        <v>26</v>
      </c>
      <c r="K417" s="46" t="s">
        <v>354</v>
      </c>
      <c r="L417" s="46" t="s">
        <v>356</v>
      </c>
      <c r="M417" s="46" t="s">
        <v>25</v>
      </c>
      <c r="N417" s="46" t="s">
        <v>23</v>
      </c>
      <c r="O417" s="48">
        <v>0</v>
      </c>
      <c r="P417" s="47">
        <v>0</v>
      </c>
      <c r="Q417" s="47"/>
      <c r="R417" s="47"/>
      <c r="S417" s="46" t="s">
        <v>972</v>
      </c>
      <c r="T417" s="46" t="s">
        <v>22</v>
      </c>
      <c r="U417" s="46" t="s">
        <v>28</v>
      </c>
      <c r="V417" s="45">
        <v>0</v>
      </c>
    </row>
    <row r="418" spans="1:22" ht="12.95" hidden="1" customHeight="1" x14ac:dyDescent="0.2">
      <c r="A418" s="50">
        <v>32418</v>
      </c>
      <c r="B418" s="46">
        <v>125907</v>
      </c>
      <c r="C418" s="46" t="s">
        <v>987</v>
      </c>
      <c r="D418" s="46"/>
      <c r="E418" s="49">
        <v>41944</v>
      </c>
      <c r="F418" s="49">
        <v>41946.666666666664</v>
      </c>
      <c r="G418" s="46">
        <v>3840</v>
      </c>
      <c r="H418" s="46" t="s">
        <v>48</v>
      </c>
      <c r="I418" s="46" t="s">
        <v>49</v>
      </c>
      <c r="J418" s="46" t="s">
        <v>20</v>
      </c>
      <c r="K418" s="46" t="s">
        <v>354</v>
      </c>
      <c r="L418" s="46" t="s">
        <v>346</v>
      </c>
      <c r="M418" s="46" t="s">
        <v>25</v>
      </c>
      <c r="N418" s="46" t="s">
        <v>23</v>
      </c>
      <c r="O418" s="48">
        <v>0</v>
      </c>
      <c r="P418" s="47">
        <v>0</v>
      </c>
      <c r="Q418" s="47"/>
      <c r="R418" s="47"/>
      <c r="S418" s="46" t="s">
        <v>994</v>
      </c>
      <c r="T418" s="46" t="s">
        <v>23</v>
      </c>
      <c r="U418" s="46" t="s">
        <v>24</v>
      </c>
      <c r="V418" s="45">
        <v>0</v>
      </c>
    </row>
    <row r="419" spans="1:22" ht="12.95" hidden="1" customHeight="1" x14ac:dyDescent="0.2">
      <c r="A419" s="50">
        <v>32418</v>
      </c>
      <c r="B419" s="46">
        <v>125907</v>
      </c>
      <c r="C419" s="46" t="s">
        <v>987</v>
      </c>
      <c r="D419" s="46"/>
      <c r="E419" s="49">
        <v>41944</v>
      </c>
      <c r="F419" s="49">
        <v>41946.666666666664</v>
      </c>
      <c r="G419" s="46">
        <v>3840</v>
      </c>
      <c r="H419" s="46" t="s">
        <v>535</v>
      </c>
      <c r="I419" s="46" t="s">
        <v>534</v>
      </c>
      <c r="J419" s="46" t="s">
        <v>20</v>
      </c>
      <c r="K419" s="46" t="s">
        <v>354</v>
      </c>
      <c r="L419" s="46" t="s">
        <v>346</v>
      </c>
      <c r="M419" s="46" t="s">
        <v>25</v>
      </c>
      <c r="N419" s="46" t="s">
        <v>23</v>
      </c>
      <c r="O419" s="48">
        <v>0</v>
      </c>
      <c r="P419" s="47">
        <v>0</v>
      </c>
      <c r="Q419" s="47"/>
      <c r="R419" s="47"/>
      <c r="S419" s="46" t="s">
        <v>994</v>
      </c>
      <c r="T419" s="46" t="s">
        <v>23</v>
      </c>
      <c r="U419" s="46" t="s">
        <v>24</v>
      </c>
      <c r="V419" s="45">
        <v>0</v>
      </c>
    </row>
    <row r="420" spans="1:22" ht="12.95" hidden="1" customHeight="1" x14ac:dyDescent="0.2">
      <c r="A420" s="50">
        <v>32418</v>
      </c>
      <c r="B420" s="46">
        <v>125907</v>
      </c>
      <c r="C420" s="46" t="s">
        <v>987</v>
      </c>
      <c r="D420" s="46"/>
      <c r="E420" s="49">
        <v>41944</v>
      </c>
      <c r="F420" s="49">
        <v>41946.666666666664</v>
      </c>
      <c r="G420" s="46">
        <v>3840</v>
      </c>
      <c r="H420" s="46" t="s">
        <v>462</v>
      </c>
      <c r="I420" s="46" t="s">
        <v>461</v>
      </c>
      <c r="J420" s="46" t="s">
        <v>20</v>
      </c>
      <c r="K420" s="46" t="s">
        <v>354</v>
      </c>
      <c r="L420" s="46" t="s">
        <v>346</v>
      </c>
      <c r="M420" s="46" t="s">
        <v>25</v>
      </c>
      <c r="N420" s="46" t="s">
        <v>23</v>
      </c>
      <c r="O420" s="48">
        <v>0</v>
      </c>
      <c r="P420" s="47">
        <v>0</v>
      </c>
      <c r="Q420" s="47"/>
      <c r="R420" s="47"/>
      <c r="S420" s="46" t="s">
        <v>994</v>
      </c>
      <c r="T420" s="46" t="s">
        <v>23</v>
      </c>
      <c r="U420" s="46" t="s">
        <v>24</v>
      </c>
      <c r="V420" s="45">
        <v>0</v>
      </c>
    </row>
    <row r="421" spans="1:22" ht="12.95" hidden="1" customHeight="1" x14ac:dyDescent="0.2">
      <c r="A421" s="50">
        <v>32148</v>
      </c>
      <c r="B421" s="46">
        <v>125564</v>
      </c>
      <c r="C421" s="46" t="s">
        <v>987</v>
      </c>
      <c r="D421" s="46"/>
      <c r="E421" s="49">
        <v>41944</v>
      </c>
      <c r="F421" s="49">
        <v>41974</v>
      </c>
      <c r="G421" s="46">
        <v>43200</v>
      </c>
      <c r="H421" s="46" t="s">
        <v>974</v>
      </c>
      <c r="I421" s="46" t="s">
        <v>973</v>
      </c>
      <c r="J421" s="46" t="s">
        <v>26</v>
      </c>
      <c r="K421" s="46" t="s">
        <v>354</v>
      </c>
      <c r="L421" s="46" t="s">
        <v>356</v>
      </c>
      <c r="M421" s="46" t="s">
        <v>25</v>
      </c>
      <c r="N421" s="46" t="s">
        <v>23</v>
      </c>
      <c r="O421" s="48">
        <v>0</v>
      </c>
      <c r="P421" s="47">
        <v>0</v>
      </c>
      <c r="Q421" s="47"/>
      <c r="R421" s="47"/>
      <c r="S421" s="46" t="s">
        <v>972</v>
      </c>
      <c r="T421" s="46" t="s">
        <v>22</v>
      </c>
      <c r="U421" s="46" t="s">
        <v>28</v>
      </c>
      <c r="V421" s="45">
        <v>0</v>
      </c>
    </row>
    <row r="422" spans="1:22" ht="12.95" hidden="1" customHeight="1" x14ac:dyDescent="0.2">
      <c r="A422" s="50">
        <v>32418</v>
      </c>
      <c r="B422" s="46">
        <v>125907</v>
      </c>
      <c r="C422" s="46" t="s">
        <v>987</v>
      </c>
      <c r="D422" s="46"/>
      <c r="E422" s="49">
        <v>41944</v>
      </c>
      <c r="F422" s="49">
        <v>41946.666666666664</v>
      </c>
      <c r="G422" s="46">
        <v>3840</v>
      </c>
      <c r="H422" s="46" t="s">
        <v>996</v>
      </c>
      <c r="I422" s="46" t="s">
        <v>995</v>
      </c>
      <c r="J422" s="46" t="s">
        <v>20</v>
      </c>
      <c r="K422" s="46" t="s">
        <v>354</v>
      </c>
      <c r="L422" s="46" t="s">
        <v>346</v>
      </c>
      <c r="M422" s="46" t="s">
        <v>25</v>
      </c>
      <c r="N422" s="46" t="s">
        <v>23</v>
      </c>
      <c r="O422" s="48">
        <v>0</v>
      </c>
      <c r="P422" s="47">
        <v>0</v>
      </c>
      <c r="Q422" s="47"/>
      <c r="R422" s="47"/>
      <c r="S422" s="46" t="s">
        <v>994</v>
      </c>
      <c r="T422" s="46" t="s">
        <v>23</v>
      </c>
      <c r="U422" s="46" t="s">
        <v>24</v>
      </c>
      <c r="V422" s="45">
        <v>0</v>
      </c>
    </row>
    <row r="423" spans="1:22" ht="12.95" hidden="1" customHeight="1" x14ac:dyDescent="0.2">
      <c r="A423" s="50">
        <v>32667</v>
      </c>
      <c r="B423" s="46">
        <v>126120</v>
      </c>
      <c r="C423" s="46" t="s">
        <v>987</v>
      </c>
      <c r="D423" s="46"/>
      <c r="E423" s="49">
        <v>41948.347222222219</v>
      </c>
      <c r="F423" s="49">
        <v>41948.611805555556</v>
      </c>
      <c r="G423" s="46">
        <v>381</v>
      </c>
      <c r="H423" s="46" t="s">
        <v>386</v>
      </c>
      <c r="I423" s="46" t="s">
        <v>385</v>
      </c>
      <c r="J423" s="46" t="s">
        <v>26</v>
      </c>
      <c r="K423" s="46" t="s">
        <v>354</v>
      </c>
      <c r="L423" s="46" t="s">
        <v>346</v>
      </c>
      <c r="M423" s="46" t="s">
        <v>25</v>
      </c>
      <c r="N423" s="46" t="s">
        <v>22</v>
      </c>
      <c r="O423" s="48">
        <v>0</v>
      </c>
      <c r="P423" s="47">
        <v>0</v>
      </c>
      <c r="Q423" s="47"/>
      <c r="R423" s="47"/>
      <c r="S423" s="46" t="s">
        <v>993</v>
      </c>
      <c r="T423" s="46" t="s">
        <v>23</v>
      </c>
      <c r="U423" s="46" t="s">
        <v>28</v>
      </c>
      <c r="V423" s="45">
        <v>0</v>
      </c>
    </row>
    <row r="424" spans="1:22" ht="12.95" hidden="1" customHeight="1" x14ac:dyDescent="0.2">
      <c r="A424" s="50">
        <v>32925</v>
      </c>
      <c r="B424" s="46">
        <v>126146</v>
      </c>
      <c r="C424" s="46" t="s">
        <v>987</v>
      </c>
      <c r="D424" s="46"/>
      <c r="E424" s="49">
        <v>41956.523611111108</v>
      </c>
      <c r="F424" s="49">
        <v>41956.62777777778</v>
      </c>
      <c r="G424" s="46">
        <v>150</v>
      </c>
      <c r="H424" s="46" t="s">
        <v>809</v>
      </c>
      <c r="I424" s="46" t="s">
        <v>808</v>
      </c>
      <c r="J424" s="46" t="s">
        <v>415</v>
      </c>
      <c r="K424" s="46" t="s">
        <v>354</v>
      </c>
      <c r="L424" s="46" t="s">
        <v>346</v>
      </c>
      <c r="M424" s="46" t="s">
        <v>25</v>
      </c>
      <c r="N424" s="46" t="s">
        <v>23</v>
      </c>
      <c r="O424" s="48">
        <v>0</v>
      </c>
      <c r="P424" s="47">
        <v>0</v>
      </c>
      <c r="Q424" s="47"/>
      <c r="R424" s="47"/>
      <c r="S424" s="46" t="s">
        <v>992</v>
      </c>
      <c r="T424" s="46" t="s">
        <v>23</v>
      </c>
      <c r="U424" s="46" t="s">
        <v>24</v>
      </c>
      <c r="V424" s="45">
        <v>0</v>
      </c>
    </row>
    <row r="425" spans="1:22" ht="12.95" hidden="1" customHeight="1" x14ac:dyDescent="0.2">
      <c r="A425" s="50">
        <v>32925</v>
      </c>
      <c r="B425" s="46">
        <v>126146</v>
      </c>
      <c r="C425" s="46" t="s">
        <v>987</v>
      </c>
      <c r="D425" s="46"/>
      <c r="E425" s="49">
        <v>41956.523611111108</v>
      </c>
      <c r="F425" s="49">
        <v>41956.62777777778</v>
      </c>
      <c r="G425" s="46">
        <v>150</v>
      </c>
      <c r="H425" s="46" t="s">
        <v>893</v>
      </c>
      <c r="I425" s="46" t="s">
        <v>892</v>
      </c>
      <c r="J425" s="46" t="s">
        <v>33</v>
      </c>
      <c r="K425" s="46" t="s">
        <v>354</v>
      </c>
      <c r="L425" s="46" t="s">
        <v>346</v>
      </c>
      <c r="M425" s="46" t="s">
        <v>25</v>
      </c>
      <c r="N425" s="46" t="s">
        <v>23</v>
      </c>
      <c r="O425" s="48">
        <v>0</v>
      </c>
      <c r="P425" s="47">
        <v>0</v>
      </c>
      <c r="Q425" s="47"/>
      <c r="R425" s="47"/>
      <c r="S425" s="46" t="s">
        <v>992</v>
      </c>
      <c r="T425" s="46" t="s">
        <v>23</v>
      </c>
      <c r="U425" s="46" t="s">
        <v>24</v>
      </c>
      <c r="V425" s="45">
        <v>0</v>
      </c>
    </row>
    <row r="426" spans="1:22" ht="12.95" hidden="1" customHeight="1" x14ac:dyDescent="0.2">
      <c r="A426" s="50">
        <v>32925</v>
      </c>
      <c r="B426" s="46">
        <v>126146</v>
      </c>
      <c r="C426" s="46" t="s">
        <v>987</v>
      </c>
      <c r="D426" s="46"/>
      <c r="E426" s="49">
        <v>41956.523611111108</v>
      </c>
      <c r="F426" s="49">
        <v>41956.62777777778</v>
      </c>
      <c r="G426" s="46">
        <v>150</v>
      </c>
      <c r="H426" s="46" t="s">
        <v>807</v>
      </c>
      <c r="I426" s="46" t="s">
        <v>806</v>
      </c>
      <c r="J426" s="46" t="s">
        <v>415</v>
      </c>
      <c r="K426" s="46" t="s">
        <v>354</v>
      </c>
      <c r="L426" s="46" t="s">
        <v>346</v>
      </c>
      <c r="M426" s="46" t="s">
        <v>25</v>
      </c>
      <c r="N426" s="46" t="s">
        <v>23</v>
      </c>
      <c r="O426" s="48">
        <v>0</v>
      </c>
      <c r="P426" s="47">
        <v>0</v>
      </c>
      <c r="Q426" s="47"/>
      <c r="R426" s="47"/>
      <c r="S426" s="46" t="s">
        <v>992</v>
      </c>
      <c r="T426" s="46" t="s">
        <v>23</v>
      </c>
      <c r="U426" s="46" t="s">
        <v>24</v>
      </c>
      <c r="V426" s="45">
        <v>0</v>
      </c>
    </row>
    <row r="427" spans="1:22" ht="12.95" hidden="1" customHeight="1" x14ac:dyDescent="0.2">
      <c r="A427" s="50">
        <v>32918</v>
      </c>
      <c r="B427" s="46">
        <v>126175</v>
      </c>
      <c r="C427" s="46" t="s">
        <v>987</v>
      </c>
      <c r="D427" s="46"/>
      <c r="E427" s="49">
        <v>41967.316666666666</v>
      </c>
      <c r="F427" s="49">
        <v>41968.751388888886</v>
      </c>
      <c r="G427" s="46">
        <v>2066</v>
      </c>
      <c r="H427" s="46" t="s">
        <v>574</v>
      </c>
      <c r="I427" s="46" t="s">
        <v>573</v>
      </c>
      <c r="J427" s="46" t="s">
        <v>20</v>
      </c>
      <c r="K427" s="46" t="s">
        <v>354</v>
      </c>
      <c r="L427" s="46" t="s">
        <v>346</v>
      </c>
      <c r="M427" s="46" t="s">
        <v>25</v>
      </c>
      <c r="N427" s="46" t="s">
        <v>23</v>
      </c>
      <c r="O427" s="48">
        <v>0</v>
      </c>
      <c r="P427" s="47">
        <v>0</v>
      </c>
      <c r="Q427" s="47"/>
      <c r="R427" s="47"/>
      <c r="S427" s="46" t="s">
        <v>989</v>
      </c>
      <c r="T427" s="46" t="s">
        <v>23</v>
      </c>
      <c r="U427" s="46" t="s">
        <v>24</v>
      </c>
      <c r="V427" s="45">
        <v>0</v>
      </c>
    </row>
    <row r="428" spans="1:22" ht="12.95" hidden="1" customHeight="1" x14ac:dyDescent="0.2">
      <c r="A428" s="50">
        <v>32881</v>
      </c>
      <c r="B428" s="46">
        <v>126214</v>
      </c>
      <c r="C428" s="46" t="s">
        <v>987</v>
      </c>
      <c r="D428" s="46"/>
      <c r="E428" s="49">
        <v>41971.481249999997</v>
      </c>
      <c r="F428" s="49">
        <v>41971.592361111107</v>
      </c>
      <c r="G428" s="46">
        <v>160</v>
      </c>
      <c r="H428" s="46" t="s">
        <v>670</v>
      </c>
      <c r="I428" s="46" t="s">
        <v>669</v>
      </c>
      <c r="J428" s="46" t="s">
        <v>20</v>
      </c>
      <c r="K428" s="46" t="s">
        <v>354</v>
      </c>
      <c r="L428" s="46" t="s">
        <v>346</v>
      </c>
      <c r="M428" s="46" t="s">
        <v>25</v>
      </c>
      <c r="N428" s="46" t="s">
        <v>23</v>
      </c>
      <c r="O428" s="48">
        <v>0</v>
      </c>
      <c r="P428" s="47">
        <v>0</v>
      </c>
      <c r="Q428" s="47"/>
      <c r="R428" s="47"/>
      <c r="S428" s="46" t="s">
        <v>988</v>
      </c>
      <c r="T428" s="46" t="s">
        <v>23</v>
      </c>
      <c r="U428" s="46" t="s">
        <v>24</v>
      </c>
      <c r="V428" s="45">
        <v>0</v>
      </c>
    </row>
    <row r="429" spans="1:22" ht="12.95" hidden="1" customHeight="1" x14ac:dyDescent="0.2">
      <c r="A429" s="50">
        <v>32148</v>
      </c>
      <c r="B429" s="46">
        <v>125564</v>
      </c>
      <c r="C429" s="46" t="s">
        <v>975</v>
      </c>
      <c r="D429" s="46"/>
      <c r="E429" s="49">
        <v>41974</v>
      </c>
      <c r="F429" s="49">
        <v>42005</v>
      </c>
      <c r="G429" s="46">
        <v>44640</v>
      </c>
      <c r="H429" s="46" t="s">
        <v>915</v>
      </c>
      <c r="I429" s="46" t="s">
        <v>914</v>
      </c>
      <c r="J429" s="46" t="s">
        <v>26</v>
      </c>
      <c r="K429" s="46" t="s">
        <v>354</v>
      </c>
      <c r="L429" s="46" t="s">
        <v>356</v>
      </c>
      <c r="M429" s="46" t="s">
        <v>25</v>
      </c>
      <c r="N429" s="46" t="s">
        <v>23</v>
      </c>
      <c r="O429" s="48">
        <v>0</v>
      </c>
      <c r="P429" s="47">
        <v>0</v>
      </c>
      <c r="Q429" s="47"/>
      <c r="R429" s="47"/>
      <c r="S429" s="46" t="s">
        <v>972</v>
      </c>
      <c r="T429" s="46" t="s">
        <v>22</v>
      </c>
      <c r="U429" s="46" t="s">
        <v>32</v>
      </c>
      <c r="V429" s="45">
        <v>0</v>
      </c>
    </row>
    <row r="430" spans="1:22" ht="12.95" hidden="1" customHeight="1" x14ac:dyDescent="0.2">
      <c r="A430" s="50">
        <v>30699</v>
      </c>
      <c r="B430" s="46">
        <v>124470</v>
      </c>
      <c r="C430" s="46" t="s">
        <v>975</v>
      </c>
      <c r="D430" s="46"/>
      <c r="E430" s="49">
        <v>41974</v>
      </c>
      <c r="F430" s="49">
        <v>42005</v>
      </c>
      <c r="G430" s="46">
        <v>44640</v>
      </c>
      <c r="H430" s="46" t="s">
        <v>201</v>
      </c>
      <c r="I430" s="46" t="s">
        <v>202</v>
      </c>
      <c r="J430" s="46" t="s">
        <v>26</v>
      </c>
      <c r="K430" s="46" t="s">
        <v>354</v>
      </c>
      <c r="L430" s="46" t="s">
        <v>346</v>
      </c>
      <c r="M430" s="46" t="s">
        <v>25</v>
      </c>
      <c r="N430" s="46" t="s">
        <v>23</v>
      </c>
      <c r="O430" s="48">
        <v>0</v>
      </c>
      <c r="P430" s="47">
        <v>0</v>
      </c>
      <c r="Q430" s="47"/>
      <c r="R430" s="47"/>
      <c r="S430" s="46" t="s">
        <v>422</v>
      </c>
      <c r="T430" s="46" t="s">
        <v>23</v>
      </c>
      <c r="U430" s="46" t="s">
        <v>32</v>
      </c>
      <c r="V430" s="45">
        <v>0</v>
      </c>
    </row>
    <row r="431" spans="1:22" ht="12.95" hidden="1" customHeight="1" x14ac:dyDescent="0.2">
      <c r="A431" s="50">
        <v>32148</v>
      </c>
      <c r="B431" s="46">
        <v>125564</v>
      </c>
      <c r="C431" s="46" t="s">
        <v>975</v>
      </c>
      <c r="D431" s="46"/>
      <c r="E431" s="49">
        <v>41974</v>
      </c>
      <c r="F431" s="49">
        <v>42005</v>
      </c>
      <c r="G431" s="46">
        <v>44640</v>
      </c>
      <c r="H431" s="46" t="s">
        <v>792</v>
      </c>
      <c r="I431" s="46" t="s">
        <v>791</v>
      </c>
      <c r="J431" s="46" t="s">
        <v>26</v>
      </c>
      <c r="K431" s="46" t="s">
        <v>354</v>
      </c>
      <c r="L431" s="46" t="s">
        <v>356</v>
      </c>
      <c r="M431" s="46" t="s">
        <v>25</v>
      </c>
      <c r="N431" s="46" t="s">
        <v>23</v>
      </c>
      <c r="O431" s="48">
        <v>0</v>
      </c>
      <c r="P431" s="47">
        <v>0</v>
      </c>
      <c r="Q431" s="47"/>
      <c r="R431" s="47"/>
      <c r="S431" s="46" t="s">
        <v>972</v>
      </c>
      <c r="T431" s="46" t="s">
        <v>22</v>
      </c>
      <c r="U431" s="46" t="s">
        <v>28</v>
      </c>
      <c r="V431" s="45">
        <v>0</v>
      </c>
    </row>
    <row r="432" spans="1:22" ht="12.95" hidden="1" customHeight="1" x14ac:dyDescent="0.2">
      <c r="A432" s="50">
        <v>32148</v>
      </c>
      <c r="B432" s="46">
        <v>125564</v>
      </c>
      <c r="C432" s="46" t="s">
        <v>975</v>
      </c>
      <c r="D432" s="46"/>
      <c r="E432" s="49">
        <v>41974</v>
      </c>
      <c r="F432" s="49">
        <v>42005</v>
      </c>
      <c r="G432" s="46">
        <v>44640</v>
      </c>
      <c r="H432" s="46" t="s">
        <v>913</v>
      </c>
      <c r="I432" s="46" t="s">
        <v>912</v>
      </c>
      <c r="J432" s="46" t="s">
        <v>26</v>
      </c>
      <c r="K432" s="46" t="s">
        <v>354</v>
      </c>
      <c r="L432" s="46" t="s">
        <v>356</v>
      </c>
      <c r="M432" s="46" t="s">
        <v>25</v>
      </c>
      <c r="N432" s="46" t="s">
        <v>23</v>
      </c>
      <c r="O432" s="48">
        <v>0</v>
      </c>
      <c r="P432" s="47">
        <v>0</v>
      </c>
      <c r="Q432" s="47"/>
      <c r="R432" s="47"/>
      <c r="S432" s="46" t="s">
        <v>972</v>
      </c>
      <c r="T432" s="46" t="s">
        <v>22</v>
      </c>
      <c r="U432" s="46" t="s">
        <v>28</v>
      </c>
      <c r="V432" s="45">
        <v>0</v>
      </c>
    </row>
    <row r="433" spans="1:22" ht="12.95" hidden="1" customHeight="1" x14ac:dyDescent="0.2">
      <c r="A433" s="50">
        <v>32148</v>
      </c>
      <c r="B433" s="46">
        <v>125564</v>
      </c>
      <c r="C433" s="46" t="s">
        <v>975</v>
      </c>
      <c r="D433" s="46"/>
      <c r="E433" s="49">
        <v>41974</v>
      </c>
      <c r="F433" s="49">
        <v>42005</v>
      </c>
      <c r="G433" s="46">
        <v>44640</v>
      </c>
      <c r="H433" s="46" t="s">
        <v>974</v>
      </c>
      <c r="I433" s="46" t="s">
        <v>973</v>
      </c>
      <c r="J433" s="46" t="s">
        <v>26</v>
      </c>
      <c r="K433" s="46" t="s">
        <v>354</v>
      </c>
      <c r="L433" s="46" t="s">
        <v>356</v>
      </c>
      <c r="M433" s="46" t="s">
        <v>25</v>
      </c>
      <c r="N433" s="46" t="s">
        <v>23</v>
      </c>
      <c r="O433" s="48">
        <v>0</v>
      </c>
      <c r="P433" s="47">
        <v>0</v>
      </c>
      <c r="Q433" s="47"/>
      <c r="R433" s="47"/>
      <c r="S433" s="46" t="s">
        <v>972</v>
      </c>
      <c r="T433" s="46" t="s">
        <v>22</v>
      </c>
      <c r="U433" s="46" t="s">
        <v>28</v>
      </c>
      <c r="V433" s="45">
        <v>0</v>
      </c>
    </row>
    <row r="434" spans="1:22" ht="12.95" hidden="1" customHeight="1" x14ac:dyDescent="0.2">
      <c r="A434" s="50">
        <v>32873</v>
      </c>
      <c r="B434" s="46">
        <v>126223</v>
      </c>
      <c r="C434" s="46" t="s">
        <v>975</v>
      </c>
      <c r="D434" s="46"/>
      <c r="E434" s="49">
        <v>41975.294444444444</v>
      </c>
      <c r="F434" s="49">
        <v>41976.666666666664</v>
      </c>
      <c r="G434" s="46">
        <v>1976</v>
      </c>
      <c r="H434" s="46" t="s">
        <v>985</v>
      </c>
      <c r="I434" s="46" t="s">
        <v>984</v>
      </c>
      <c r="J434" s="46" t="s">
        <v>376</v>
      </c>
      <c r="K434" s="46" t="s">
        <v>354</v>
      </c>
      <c r="L434" s="46" t="s">
        <v>346</v>
      </c>
      <c r="M434" s="46" t="s">
        <v>469</v>
      </c>
      <c r="N434" s="46" t="s">
        <v>22</v>
      </c>
      <c r="O434" s="48">
        <v>0</v>
      </c>
      <c r="P434" s="47">
        <v>0</v>
      </c>
      <c r="Q434" s="47"/>
      <c r="R434" s="47"/>
      <c r="S434" s="46" t="s">
        <v>986</v>
      </c>
      <c r="T434" s="46" t="s">
        <v>23</v>
      </c>
      <c r="U434" s="46" t="s">
        <v>72</v>
      </c>
      <c r="V434" s="45">
        <v>0</v>
      </c>
    </row>
    <row r="435" spans="1:22" ht="12.95" hidden="1" customHeight="1" x14ac:dyDescent="0.2">
      <c r="A435" s="50">
        <v>32873</v>
      </c>
      <c r="B435" s="46">
        <v>126223</v>
      </c>
      <c r="C435" s="46" t="s">
        <v>975</v>
      </c>
      <c r="D435" s="46"/>
      <c r="E435" s="49">
        <v>41975.294444444444</v>
      </c>
      <c r="F435" s="49">
        <v>41976.666666666664</v>
      </c>
      <c r="G435" s="46">
        <v>1976</v>
      </c>
      <c r="H435" s="46" t="s">
        <v>983</v>
      </c>
      <c r="I435" s="46" t="s">
        <v>982</v>
      </c>
      <c r="J435" s="46" t="s">
        <v>376</v>
      </c>
      <c r="K435" s="46" t="s">
        <v>354</v>
      </c>
      <c r="L435" s="46" t="s">
        <v>346</v>
      </c>
      <c r="M435" s="46" t="s">
        <v>469</v>
      </c>
      <c r="N435" s="46" t="s">
        <v>22</v>
      </c>
      <c r="O435" s="48">
        <v>0</v>
      </c>
      <c r="P435" s="47">
        <v>0</v>
      </c>
      <c r="Q435" s="47"/>
      <c r="R435" s="47"/>
      <c r="S435" s="46" t="s">
        <v>986</v>
      </c>
      <c r="T435" s="46" t="s">
        <v>23</v>
      </c>
      <c r="U435" s="46" t="s">
        <v>72</v>
      </c>
      <c r="V435" s="45">
        <v>0</v>
      </c>
    </row>
    <row r="436" spans="1:22" ht="12.95" hidden="1" customHeight="1" x14ac:dyDescent="0.2">
      <c r="A436" s="50">
        <v>32865</v>
      </c>
      <c r="B436" s="46">
        <v>126233</v>
      </c>
      <c r="C436" s="46" t="s">
        <v>975</v>
      </c>
      <c r="D436" s="46"/>
      <c r="E436" s="49">
        <v>41977.295138888891</v>
      </c>
      <c r="F436" s="49">
        <v>41977.711805555555</v>
      </c>
      <c r="G436" s="46">
        <v>600</v>
      </c>
      <c r="H436" s="46" t="s">
        <v>985</v>
      </c>
      <c r="I436" s="46" t="s">
        <v>984</v>
      </c>
      <c r="J436" s="46" t="s">
        <v>376</v>
      </c>
      <c r="K436" s="46" t="s">
        <v>354</v>
      </c>
      <c r="L436" s="46" t="s">
        <v>346</v>
      </c>
      <c r="M436" s="46" t="s">
        <v>25</v>
      </c>
      <c r="N436" s="46" t="s">
        <v>22</v>
      </c>
      <c r="O436" s="48">
        <v>0</v>
      </c>
      <c r="P436" s="47">
        <v>0</v>
      </c>
      <c r="Q436" s="47"/>
      <c r="R436" s="47"/>
      <c r="S436" s="46" t="s">
        <v>981</v>
      </c>
      <c r="T436" s="46" t="s">
        <v>23</v>
      </c>
      <c r="U436" s="46" t="s">
        <v>72</v>
      </c>
      <c r="V436" s="45">
        <v>0</v>
      </c>
    </row>
    <row r="437" spans="1:22" ht="12.95" hidden="1" customHeight="1" x14ac:dyDescent="0.2">
      <c r="A437" s="50">
        <v>32865</v>
      </c>
      <c r="B437" s="46">
        <v>126233</v>
      </c>
      <c r="C437" s="46" t="s">
        <v>975</v>
      </c>
      <c r="D437" s="46"/>
      <c r="E437" s="49">
        <v>41977.295138888891</v>
      </c>
      <c r="F437" s="49">
        <v>41977.711805555555</v>
      </c>
      <c r="G437" s="46">
        <v>600</v>
      </c>
      <c r="H437" s="46" t="s">
        <v>983</v>
      </c>
      <c r="I437" s="46" t="s">
        <v>982</v>
      </c>
      <c r="J437" s="46" t="s">
        <v>376</v>
      </c>
      <c r="K437" s="46" t="s">
        <v>354</v>
      </c>
      <c r="L437" s="46" t="s">
        <v>346</v>
      </c>
      <c r="M437" s="46" t="s">
        <v>25</v>
      </c>
      <c r="N437" s="46" t="s">
        <v>22</v>
      </c>
      <c r="O437" s="48">
        <v>0</v>
      </c>
      <c r="P437" s="47">
        <v>0</v>
      </c>
      <c r="Q437" s="47"/>
      <c r="R437" s="47"/>
      <c r="S437" s="46" t="s">
        <v>981</v>
      </c>
      <c r="T437" s="46" t="s">
        <v>23</v>
      </c>
      <c r="U437" s="46" t="s">
        <v>72</v>
      </c>
      <c r="V437" s="45">
        <v>0</v>
      </c>
    </row>
    <row r="438" spans="1:22" ht="12.95" hidden="1" customHeight="1" x14ac:dyDescent="0.2">
      <c r="A438" s="50">
        <v>32865</v>
      </c>
      <c r="B438" s="46">
        <v>126233</v>
      </c>
      <c r="C438" s="46" t="s">
        <v>975</v>
      </c>
      <c r="D438" s="46"/>
      <c r="E438" s="49">
        <v>41977.295138888891</v>
      </c>
      <c r="F438" s="49">
        <v>41977.711805555555</v>
      </c>
      <c r="G438" s="46">
        <v>600</v>
      </c>
      <c r="H438" s="46" t="s">
        <v>366</v>
      </c>
      <c r="I438" s="46" t="s">
        <v>365</v>
      </c>
      <c r="J438" s="46" t="s">
        <v>26</v>
      </c>
      <c r="K438" s="46" t="s">
        <v>354</v>
      </c>
      <c r="L438" s="46" t="s">
        <v>346</v>
      </c>
      <c r="M438" s="46" t="s">
        <v>25</v>
      </c>
      <c r="N438" s="46" t="s">
        <v>22</v>
      </c>
      <c r="O438" s="48">
        <v>0</v>
      </c>
      <c r="P438" s="47">
        <v>0</v>
      </c>
      <c r="Q438" s="47"/>
      <c r="R438" s="47"/>
      <c r="S438" s="46" t="s">
        <v>981</v>
      </c>
      <c r="T438" s="46" t="s">
        <v>23</v>
      </c>
      <c r="U438" s="46" t="s">
        <v>28</v>
      </c>
      <c r="V438" s="45">
        <v>0</v>
      </c>
    </row>
    <row r="439" spans="1:22" ht="12.95" hidden="1" customHeight="1" x14ac:dyDescent="0.2">
      <c r="A439" s="50">
        <v>32969</v>
      </c>
      <c r="B439" s="46">
        <v>126264</v>
      </c>
      <c r="C439" s="46" t="s">
        <v>975</v>
      </c>
      <c r="D439" s="46"/>
      <c r="E439" s="49">
        <v>41981.665972222218</v>
      </c>
      <c r="F439" s="49">
        <v>41981.80972222222</v>
      </c>
      <c r="G439" s="46">
        <v>207</v>
      </c>
      <c r="H439" s="46" t="s">
        <v>284</v>
      </c>
      <c r="I439" s="46" t="s">
        <v>285</v>
      </c>
      <c r="J439" s="46" t="s">
        <v>26</v>
      </c>
      <c r="K439" s="46" t="s">
        <v>354</v>
      </c>
      <c r="L439" s="46" t="s">
        <v>346</v>
      </c>
      <c r="M439" s="46" t="s">
        <v>25</v>
      </c>
      <c r="N439" s="46" t="s">
        <v>22</v>
      </c>
      <c r="O439" s="48">
        <v>0</v>
      </c>
      <c r="P439" s="47">
        <v>0</v>
      </c>
      <c r="Q439" s="47"/>
      <c r="R439" s="47"/>
      <c r="S439" s="46" t="s">
        <v>980</v>
      </c>
      <c r="T439" s="46" t="s">
        <v>23</v>
      </c>
      <c r="U439" s="46" t="s">
        <v>32</v>
      </c>
      <c r="V439" s="45">
        <v>0</v>
      </c>
    </row>
    <row r="440" spans="1:22" ht="12.95" hidden="1" customHeight="1" x14ac:dyDescent="0.2">
      <c r="A440" s="50">
        <v>32961</v>
      </c>
      <c r="B440" s="46">
        <v>126274</v>
      </c>
      <c r="C440" s="46" t="s">
        <v>975</v>
      </c>
      <c r="D440" s="46"/>
      <c r="E440" s="49">
        <v>41983.375</v>
      </c>
      <c r="F440" s="49">
        <v>41984.666666666664</v>
      </c>
      <c r="G440" s="46">
        <v>1860</v>
      </c>
      <c r="H440" s="46" t="s">
        <v>574</v>
      </c>
      <c r="I440" s="46" t="s">
        <v>573</v>
      </c>
      <c r="J440" s="46" t="s">
        <v>20</v>
      </c>
      <c r="K440" s="46" t="s">
        <v>354</v>
      </c>
      <c r="L440" s="46" t="s">
        <v>346</v>
      </c>
      <c r="M440" s="46" t="s">
        <v>25</v>
      </c>
      <c r="N440" s="46" t="s">
        <v>23</v>
      </c>
      <c r="O440" s="48">
        <v>0</v>
      </c>
      <c r="P440" s="47">
        <v>0</v>
      </c>
      <c r="Q440" s="47"/>
      <c r="R440" s="47"/>
      <c r="S440" s="46" t="s">
        <v>979</v>
      </c>
      <c r="T440" s="46" t="s">
        <v>23</v>
      </c>
      <c r="U440" s="46" t="s">
        <v>24</v>
      </c>
      <c r="V440" s="45">
        <v>0</v>
      </c>
    </row>
    <row r="441" spans="1:22" ht="12.95" hidden="1" customHeight="1" x14ac:dyDescent="0.2">
      <c r="A441" s="50">
        <v>33018</v>
      </c>
      <c r="B441" s="46">
        <v>126325</v>
      </c>
      <c r="C441" s="46" t="s">
        <v>975</v>
      </c>
      <c r="D441" s="46"/>
      <c r="E441" s="49">
        <v>41996.446527777778</v>
      </c>
      <c r="F441" s="49">
        <v>41996.636111111111</v>
      </c>
      <c r="G441" s="46">
        <v>273</v>
      </c>
      <c r="H441" s="46" t="s">
        <v>270</v>
      </c>
      <c r="I441" s="46" t="s">
        <v>271</v>
      </c>
      <c r="J441" s="46" t="s">
        <v>20</v>
      </c>
      <c r="K441" s="46" t="s">
        <v>354</v>
      </c>
      <c r="L441" s="46" t="s">
        <v>346</v>
      </c>
      <c r="M441" s="46" t="s">
        <v>61</v>
      </c>
      <c r="N441" s="46" t="s">
        <v>23</v>
      </c>
      <c r="O441" s="48">
        <v>0</v>
      </c>
      <c r="P441" s="47">
        <v>0</v>
      </c>
      <c r="Q441" s="47"/>
      <c r="R441" s="47"/>
      <c r="S441" s="46" t="s">
        <v>976</v>
      </c>
      <c r="T441" s="46" t="s">
        <v>23</v>
      </c>
      <c r="U441" s="46" t="s">
        <v>24</v>
      </c>
      <c r="V441" s="45">
        <v>0</v>
      </c>
    </row>
    <row r="442" spans="1:22" ht="12.95" hidden="1" customHeight="1" x14ac:dyDescent="0.2">
      <c r="A442" s="50">
        <v>33017</v>
      </c>
      <c r="B442" s="46">
        <v>126326</v>
      </c>
      <c r="C442" s="46" t="s">
        <v>975</v>
      </c>
      <c r="D442" s="46"/>
      <c r="E442" s="49">
        <v>42003.470138888886</v>
      </c>
      <c r="F442" s="49">
        <v>42003.633333333331</v>
      </c>
      <c r="G442" s="46">
        <v>235</v>
      </c>
      <c r="H442" s="46" t="s">
        <v>178</v>
      </c>
      <c r="I442" s="46" t="s">
        <v>179</v>
      </c>
      <c r="J442" s="46" t="s">
        <v>20</v>
      </c>
      <c r="K442" s="46" t="s">
        <v>354</v>
      </c>
      <c r="L442" s="46" t="s">
        <v>346</v>
      </c>
      <c r="M442" s="46" t="s">
        <v>25</v>
      </c>
      <c r="N442" s="46" t="s">
        <v>22</v>
      </c>
      <c r="O442" s="48">
        <v>0</v>
      </c>
      <c r="P442" s="47">
        <v>0</v>
      </c>
      <c r="Q442" s="47"/>
      <c r="R442" s="47"/>
      <c r="S442" s="46" t="s">
        <v>542</v>
      </c>
      <c r="T442" s="46" t="s">
        <v>23</v>
      </c>
      <c r="U442" s="46" t="s">
        <v>24</v>
      </c>
      <c r="V442" s="45">
        <v>0</v>
      </c>
    </row>
    <row r="443" spans="1:22" ht="12.95" hidden="1" customHeight="1" x14ac:dyDescent="0.2">
      <c r="A443" s="50">
        <v>32148</v>
      </c>
      <c r="B443" s="46">
        <v>125564</v>
      </c>
      <c r="C443" s="46" t="s">
        <v>959</v>
      </c>
      <c r="D443" s="46"/>
      <c r="E443" s="49">
        <v>42005</v>
      </c>
      <c r="F443" s="49">
        <v>42024.381249999999</v>
      </c>
      <c r="G443" s="46">
        <v>27909</v>
      </c>
      <c r="H443" s="46" t="s">
        <v>792</v>
      </c>
      <c r="I443" s="46" t="s">
        <v>791</v>
      </c>
      <c r="J443" s="46" t="s">
        <v>26</v>
      </c>
      <c r="K443" s="46" t="s">
        <v>354</v>
      </c>
      <c r="L443" s="46" t="s">
        <v>356</v>
      </c>
      <c r="M443" s="46" t="s">
        <v>25</v>
      </c>
      <c r="N443" s="46" t="s">
        <v>23</v>
      </c>
      <c r="O443" s="48">
        <v>0</v>
      </c>
      <c r="P443" s="47">
        <v>0</v>
      </c>
      <c r="Q443" s="47"/>
      <c r="R443" s="47"/>
      <c r="S443" s="46" t="s">
        <v>972</v>
      </c>
      <c r="T443" s="46" t="s">
        <v>22</v>
      </c>
      <c r="U443" s="46" t="s">
        <v>28</v>
      </c>
      <c r="V443" s="45">
        <v>0</v>
      </c>
    </row>
    <row r="444" spans="1:22" ht="12.95" hidden="1" customHeight="1" x14ac:dyDescent="0.2">
      <c r="A444" s="50">
        <v>32148</v>
      </c>
      <c r="B444" s="46">
        <v>125564</v>
      </c>
      <c r="C444" s="46" t="s">
        <v>959</v>
      </c>
      <c r="D444" s="46"/>
      <c r="E444" s="49">
        <v>42005</v>
      </c>
      <c r="F444" s="49">
        <v>42024.381249999999</v>
      </c>
      <c r="G444" s="46">
        <v>27909</v>
      </c>
      <c r="H444" s="46" t="s">
        <v>913</v>
      </c>
      <c r="I444" s="46" t="s">
        <v>912</v>
      </c>
      <c r="J444" s="46" t="s">
        <v>26</v>
      </c>
      <c r="K444" s="46" t="s">
        <v>354</v>
      </c>
      <c r="L444" s="46" t="s">
        <v>356</v>
      </c>
      <c r="M444" s="46" t="s">
        <v>25</v>
      </c>
      <c r="N444" s="46" t="s">
        <v>23</v>
      </c>
      <c r="O444" s="48">
        <v>0</v>
      </c>
      <c r="P444" s="47">
        <v>0</v>
      </c>
      <c r="Q444" s="47"/>
      <c r="R444" s="47"/>
      <c r="S444" s="46" t="s">
        <v>972</v>
      </c>
      <c r="T444" s="46" t="s">
        <v>22</v>
      </c>
      <c r="U444" s="46" t="s">
        <v>28</v>
      </c>
      <c r="V444" s="45">
        <v>0</v>
      </c>
    </row>
    <row r="445" spans="1:22" ht="12.95" hidden="1" customHeight="1" x14ac:dyDescent="0.2">
      <c r="A445" s="50">
        <v>32148</v>
      </c>
      <c r="B445" s="46">
        <v>125564</v>
      </c>
      <c r="C445" s="46" t="s">
        <v>959</v>
      </c>
      <c r="D445" s="46"/>
      <c r="E445" s="49">
        <v>42005</v>
      </c>
      <c r="F445" s="49">
        <v>42024.381249999999</v>
      </c>
      <c r="G445" s="46">
        <v>27909</v>
      </c>
      <c r="H445" s="46" t="s">
        <v>915</v>
      </c>
      <c r="I445" s="46" t="s">
        <v>914</v>
      </c>
      <c r="J445" s="46" t="s">
        <v>26</v>
      </c>
      <c r="K445" s="46" t="s">
        <v>354</v>
      </c>
      <c r="L445" s="46" t="s">
        <v>356</v>
      </c>
      <c r="M445" s="46" t="s">
        <v>25</v>
      </c>
      <c r="N445" s="46" t="s">
        <v>23</v>
      </c>
      <c r="O445" s="48">
        <v>0</v>
      </c>
      <c r="P445" s="47">
        <v>0</v>
      </c>
      <c r="Q445" s="47"/>
      <c r="R445" s="47"/>
      <c r="S445" s="46" t="s">
        <v>972</v>
      </c>
      <c r="T445" s="46" t="s">
        <v>22</v>
      </c>
      <c r="U445" s="46" t="s">
        <v>32</v>
      </c>
      <c r="V445" s="45">
        <v>0</v>
      </c>
    </row>
    <row r="446" spans="1:22" ht="12.95" hidden="1" customHeight="1" x14ac:dyDescent="0.2">
      <c r="A446" s="50">
        <v>30699</v>
      </c>
      <c r="B446" s="46">
        <v>124470</v>
      </c>
      <c r="C446" s="46" t="s">
        <v>959</v>
      </c>
      <c r="D446" s="46"/>
      <c r="E446" s="49">
        <v>42005</v>
      </c>
      <c r="F446" s="49">
        <v>42036</v>
      </c>
      <c r="G446" s="46">
        <v>44640</v>
      </c>
      <c r="H446" s="46" t="s">
        <v>201</v>
      </c>
      <c r="I446" s="46" t="s">
        <v>202</v>
      </c>
      <c r="J446" s="46" t="s">
        <v>26</v>
      </c>
      <c r="K446" s="46" t="s">
        <v>354</v>
      </c>
      <c r="L446" s="46" t="s">
        <v>346</v>
      </c>
      <c r="M446" s="46" t="s">
        <v>25</v>
      </c>
      <c r="N446" s="46" t="s">
        <v>23</v>
      </c>
      <c r="O446" s="48">
        <v>0</v>
      </c>
      <c r="P446" s="47">
        <v>0</v>
      </c>
      <c r="Q446" s="47"/>
      <c r="R446" s="47"/>
      <c r="S446" s="46" t="s">
        <v>422</v>
      </c>
      <c r="T446" s="46" t="s">
        <v>23</v>
      </c>
      <c r="U446" s="46" t="s">
        <v>32</v>
      </c>
      <c r="V446" s="45">
        <v>0</v>
      </c>
    </row>
    <row r="447" spans="1:22" ht="12.95" hidden="1" customHeight="1" x14ac:dyDescent="0.2">
      <c r="A447" s="50">
        <v>32148</v>
      </c>
      <c r="B447" s="46">
        <v>125564</v>
      </c>
      <c r="C447" s="46" t="s">
        <v>959</v>
      </c>
      <c r="D447" s="46"/>
      <c r="E447" s="49">
        <v>42005</v>
      </c>
      <c r="F447" s="49">
        <v>42024.381249999999</v>
      </c>
      <c r="G447" s="46">
        <v>27909</v>
      </c>
      <c r="H447" s="46" t="s">
        <v>974</v>
      </c>
      <c r="I447" s="46" t="s">
        <v>973</v>
      </c>
      <c r="J447" s="46" t="s">
        <v>26</v>
      </c>
      <c r="K447" s="46" t="s">
        <v>354</v>
      </c>
      <c r="L447" s="46" t="s">
        <v>356</v>
      </c>
      <c r="M447" s="46" t="s">
        <v>25</v>
      </c>
      <c r="N447" s="46" t="s">
        <v>23</v>
      </c>
      <c r="O447" s="48">
        <v>0</v>
      </c>
      <c r="P447" s="47">
        <v>0</v>
      </c>
      <c r="Q447" s="47"/>
      <c r="R447" s="47"/>
      <c r="S447" s="46" t="s">
        <v>972</v>
      </c>
      <c r="T447" s="46" t="s">
        <v>22</v>
      </c>
      <c r="U447" s="46" t="s">
        <v>28</v>
      </c>
      <c r="V447" s="45">
        <v>0</v>
      </c>
    </row>
    <row r="448" spans="1:22" ht="12.95" hidden="1" customHeight="1" x14ac:dyDescent="0.2">
      <c r="A448" s="50">
        <v>33016</v>
      </c>
      <c r="B448" s="46">
        <v>126327</v>
      </c>
      <c r="C448" s="46" t="s">
        <v>959</v>
      </c>
      <c r="D448" s="46"/>
      <c r="E448" s="49">
        <v>42007.395138888889</v>
      </c>
      <c r="F448" s="49">
        <v>42007.538888888885</v>
      </c>
      <c r="G448" s="46">
        <v>207</v>
      </c>
      <c r="H448" s="46" t="s">
        <v>901</v>
      </c>
      <c r="I448" s="46" t="s">
        <v>900</v>
      </c>
      <c r="J448" s="46" t="s">
        <v>37</v>
      </c>
      <c r="K448" s="46" t="s">
        <v>354</v>
      </c>
      <c r="L448" s="46" t="s">
        <v>346</v>
      </c>
      <c r="M448" s="46" t="s">
        <v>25</v>
      </c>
      <c r="N448" s="46" t="s">
        <v>22</v>
      </c>
      <c r="O448" s="48">
        <v>0</v>
      </c>
      <c r="P448" s="47">
        <v>0</v>
      </c>
      <c r="Q448" s="47"/>
      <c r="R448" s="47"/>
      <c r="S448" s="46" t="s">
        <v>971</v>
      </c>
      <c r="T448" s="46" t="s">
        <v>23</v>
      </c>
      <c r="U448" s="46" t="s">
        <v>32</v>
      </c>
      <c r="V448" s="45">
        <v>0</v>
      </c>
    </row>
    <row r="449" spans="1:22" ht="12.95" hidden="1" customHeight="1" x14ac:dyDescent="0.2">
      <c r="A449" s="50">
        <v>33094</v>
      </c>
      <c r="B449" s="46">
        <v>125516</v>
      </c>
      <c r="C449" s="46" t="s">
        <v>959</v>
      </c>
      <c r="D449" s="46"/>
      <c r="E449" s="49">
        <v>42012.336805555555</v>
      </c>
      <c r="F449" s="49">
        <v>42012.556250000001</v>
      </c>
      <c r="G449" s="46">
        <v>316</v>
      </c>
      <c r="H449" s="46" t="s">
        <v>794</v>
      </c>
      <c r="I449" s="46" t="s">
        <v>793</v>
      </c>
      <c r="J449" s="46" t="s">
        <v>37</v>
      </c>
      <c r="K449" s="46" t="s">
        <v>354</v>
      </c>
      <c r="L449" s="46" t="s">
        <v>350</v>
      </c>
      <c r="M449" s="46" t="s">
        <v>25</v>
      </c>
      <c r="N449" s="46" t="s">
        <v>22</v>
      </c>
      <c r="O449" s="48">
        <v>0</v>
      </c>
      <c r="P449" s="47">
        <v>0</v>
      </c>
      <c r="Q449" s="47"/>
      <c r="R449" s="47"/>
      <c r="S449" s="46" t="s">
        <v>968</v>
      </c>
      <c r="T449" s="46" t="s">
        <v>23</v>
      </c>
      <c r="U449" s="46" t="s">
        <v>32</v>
      </c>
      <c r="V449" s="45">
        <v>0</v>
      </c>
    </row>
    <row r="450" spans="1:22" ht="12.95" hidden="1" customHeight="1" x14ac:dyDescent="0.2">
      <c r="A450" s="50">
        <v>33123</v>
      </c>
      <c r="B450" s="46">
        <v>126356</v>
      </c>
      <c r="C450" s="46" t="s">
        <v>959</v>
      </c>
      <c r="D450" s="46"/>
      <c r="E450" s="49">
        <v>42020.544444444444</v>
      </c>
      <c r="F450" s="49">
        <v>42020.577777777777</v>
      </c>
      <c r="G450" s="46">
        <v>48</v>
      </c>
      <c r="H450" s="46" t="s">
        <v>513</v>
      </c>
      <c r="I450" s="46" t="s">
        <v>512</v>
      </c>
      <c r="J450" s="46" t="s">
        <v>26</v>
      </c>
      <c r="K450" s="46" t="s">
        <v>354</v>
      </c>
      <c r="L450" s="46" t="s">
        <v>346</v>
      </c>
      <c r="M450" s="46" t="s">
        <v>25</v>
      </c>
      <c r="N450" s="46" t="s">
        <v>22</v>
      </c>
      <c r="O450" s="48">
        <v>0</v>
      </c>
      <c r="P450" s="47">
        <v>0</v>
      </c>
      <c r="Q450" s="47"/>
      <c r="R450" s="47"/>
      <c r="S450" s="46" t="s">
        <v>496</v>
      </c>
      <c r="T450" s="46" t="s">
        <v>23</v>
      </c>
      <c r="U450" s="46" t="s">
        <v>28</v>
      </c>
      <c r="V450" s="45">
        <v>0</v>
      </c>
    </row>
    <row r="451" spans="1:22" ht="12.95" hidden="1" customHeight="1" x14ac:dyDescent="0.2">
      <c r="A451" s="50">
        <v>32938</v>
      </c>
      <c r="B451" s="46">
        <v>126298</v>
      </c>
      <c r="C451" s="46" t="s">
        <v>959</v>
      </c>
      <c r="D451" s="46"/>
      <c r="E451" s="49">
        <v>42026.411111111112</v>
      </c>
      <c r="F451" s="49">
        <v>42026.49722222222</v>
      </c>
      <c r="G451" s="46">
        <v>124</v>
      </c>
      <c r="H451" s="46" t="s">
        <v>963</v>
      </c>
      <c r="I451" s="46" t="s">
        <v>962</v>
      </c>
      <c r="J451" s="46" t="s">
        <v>376</v>
      </c>
      <c r="K451" s="46" t="s">
        <v>354</v>
      </c>
      <c r="L451" s="46" t="s">
        <v>350</v>
      </c>
      <c r="M451" s="46" t="s">
        <v>40</v>
      </c>
      <c r="N451" s="46" t="s">
        <v>23</v>
      </c>
      <c r="O451" s="48">
        <v>0</v>
      </c>
      <c r="P451" s="47">
        <v>0</v>
      </c>
      <c r="Q451" s="47"/>
      <c r="R451" s="47"/>
      <c r="S451" s="46" t="s">
        <v>961</v>
      </c>
      <c r="T451" s="46" t="s">
        <v>23</v>
      </c>
      <c r="U451" s="46" t="s">
        <v>24</v>
      </c>
      <c r="V451" s="45">
        <v>0</v>
      </c>
    </row>
    <row r="452" spans="1:22" ht="12.95" hidden="1" customHeight="1" x14ac:dyDescent="0.2">
      <c r="A452" s="50">
        <v>32938</v>
      </c>
      <c r="B452" s="46">
        <v>126298</v>
      </c>
      <c r="C452" s="46" t="s">
        <v>959</v>
      </c>
      <c r="D452" s="46"/>
      <c r="E452" s="49">
        <v>42026.411111111112</v>
      </c>
      <c r="F452" s="49">
        <v>42026.49722222222</v>
      </c>
      <c r="G452" s="46">
        <v>124</v>
      </c>
      <c r="H452" s="46" t="s">
        <v>891</v>
      </c>
      <c r="I452" s="46" t="s">
        <v>890</v>
      </c>
      <c r="J452" s="46" t="s">
        <v>376</v>
      </c>
      <c r="K452" s="46" t="s">
        <v>354</v>
      </c>
      <c r="L452" s="46" t="s">
        <v>350</v>
      </c>
      <c r="M452" s="46" t="s">
        <v>40</v>
      </c>
      <c r="N452" s="46" t="s">
        <v>23</v>
      </c>
      <c r="O452" s="48">
        <v>0</v>
      </c>
      <c r="P452" s="47">
        <v>0</v>
      </c>
      <c r="Q452" s="47"/>
      <c r="R452" s="47"/>
      <c r="S452" s="46" t="s">
        <v>961</v>
      </c>
      <c r="T452" s="46" t="s">
        <v>23</v>
      </c>
      <c r="U452" s="46" t="s">
        <v>24</v>
      </c>
      <c r="V452" s="45">
        <v>0</v>
      </c>
    </row>
    <row r="453" spans="1:22" ht="12.95" hidden="1" customHeight="1" x14ac:dyDescent="0.2">
      <c r="A453" s="50">
        <v>33113</v>
      </c>
      <c r="B453" s="46">
        <v>126367</v>
      </c>
      <c r="C453" s="46" t="s">
        <v>959</v>
      </c>
      <c r="D453" s="46"/>
      <c r="E453" s="49">
        <v>42027.48333333333</v>
      </c>
      <c r="F453" s="49">
        <v>42027.63680555555</v>
      </c>
      <c r="G453" s="46">
        <v>221</v>
      </c>
      <c r="H453" s="46" t="s">
        <v>660</v>
      </c>
      <c r="I453" s="46" t="s">
        <v>659</v>
      </c>
      <c r="J453" s="46" t="s">
        <v>37</v>
      </c>
      <c r="K453" s="46" t="s">
        <v>354</v>
      </c>
      <c r="L453" s="46" t="s">
        <v>346</v>
      </c>
      <c r="M453" s="46" t="s">
        <v>25</v>
      </c>
      <c r="N453" s="46" t="s">
        <v>22</v>
      </c>
      <c r="O453" s="48">
        <v>0</v>
      </c>
      <c r="P453" s="47">
        <v>0</v>
      </c>
      <c r="Q453" s="47"/>
      <c r="R453" s="47"/>
      <c r="S453" s="46" t="s">
        <v>960</v>
      </c>
      <c r="T453" s="46" t="s">
        <v>23</v>
      </c>
      <c r="U453" s="46" t="s">
        <v>32</v>
      </c>
      <c r="V453" s="45">
        <v>0</v>
      </c>
    </row>
    <row r="454" spans="1:22" ht="12.95" hidden="1" customHeight="1" x14ac:dyDescent="0.2">
      <c r="A454" s="50">
        <v>30699</v>
      </c>
      <c r="B454" s="46">
        <v>124470</v>
      </c>
      <c r="C454" s="46" t="s">
        <v>944</v>
      </c>
      <c r="D454" s="46"/>
      <c r="E454" s="49">
        <v>42036</v>
      </c>
      <c r="F454" s="49">
        <v>42064</v>
      </c>
      <c r="G454" s="46">
        <v>40320</v>
      </c>
      <c r="H454" s="46" t="s">
        <v>201</v>
      </c>
      <c r="I454" s="46" t="s">
        <v>202</v>
      </c>
      <c r="J454" s="46" t="s">
        <v>26</v>
      </c>
      <c r="K454" s="46" t="s">
        <v>354</v>
      </c>
      <c r="L454" s="46" t="s">
        <v>346</v>
      </c>
      <c r="M454" s="46" t="s">
        <v>25</v>
      </c>
      <c r="N454" s="46" t="s">
        <v>23</v>
      </c>
      <c r="O454" s="48">
        <v>0</v>
      </c>
      <c r="P454" s="47">
        <v>0</v>
      </c>
      <c r="Q454" s="47"/>
      <c r="R454" s="47"/>
      <c r="S454" s="46" t="s">
        <v>422</v>
      </c>
      <c r="T454" s="46" t="s">
        <v>23</v>
      </c>
      <c r="U454" s="46" t="s">
        <v>32</v>
      </c>
      <c r="V454" s="45">
        <v>0</v>
      </c>
    </row>
    <row r="455" spans="1:22" ht="12.95" hidden="1" customHeight="1" x14ac:dyDescent="0.2">
      <c r="A455" s="50">
        <v>33233</v>
      </c>
      <c r="B455" s="46">
        <v>126457</v>
      </c>
      <c r="C455" s="46" t="s">
        <v>944</v>
      </c>
      <c r="D455" s="46"/>
      <c r="E455" s="49">
        <v>42050.739583333328</v>
      </c>
      <c r="F455" s="49">
        <v>42050.976388888885</v>
      </c>
      <c r="G455" s="46">
        <v>341</v>
      </c>
      <c r="H455" s="46" t="s">
        <v>952</v>
      </c>
      <c r="I455" s="46" t="s">
        <v>951</v>
      </c>
      <c r="J455" s="46" t="s">
        <v>20</v>
      </c>
      <c r="K455" s="46" t="s">
        <v>354</v>
      </c>
      <c r="L455" s="46" t="s">
        <v>346</v>
      </c>
      <c r="M455" s="46" t="s">
        <v>25</v>
      </c>
      <c r="N455" s="46" t="s">
        <v>23</v>
      </c>
      <c r="O455" s="48">
        <v>0</v>
      </c>
      <c r="P455" s="47">
        <v>0</v>
      </c>
      <c r="Q455" s="47"/>
      <c r="R455" s="47"/>
      <c r="S455" s="46" t="s">
        <v>956</v>
      </c>
      <c r="T455" s="46" t="s">
        <v>23</v>
      </c>
      <c r="U455" s="46" t="s">
        <v>24</v>
      </c>
      <c r="V455" s="45">
        <v>0</v>
      </c>
    </row>
    <row r="456" spans="1:22" ht="12.95" hidden="1" customHeight="1" x14ac:dyDescent="0.2">
      <c r="A456" s="50">
        <v>33232</v>
      </c>
      <c r="B456" s="46">
        <v>126458</v>
      </c>
      <c r="C456" s="46" t="s">
        <v>944</v>
      </c>
      <c r="D456" s="46"/>
      <c r="E456" s="49">
        <v>42051.446527777778</v>
      </c>
      <c r="F456" s="49">
        <v>42051.5</v>
      </c>
      <c r="G456" s="46">
        <v>77</v>
      </c>
      <c r="H456" s="46" t="s">
        <v>582</v>
      </c>
      <c r="I456" s="46" t="s">
        <v>581</v>
      </c>
      <c r="J456" s="46" t="s">
        <v>415</v>
      </c>
      <c r="K456" s="46" t="s">
        <v>354</v>
      </c>
      <c r="L456" s="46" t="s">
        <v>346</v>
      </c>
      <c r="M456" s="46" t="s">
        <v>25</v>
      </c>
      <c r="N456" s="46" t="s">
        <v>22</v>
      </c>
      <c r="O456" s="48">
        <v>0</v>
      </c>
      <c r="P456" s="47">
        <v>0</v>
      </c>
      <c r="Q456" s="47"/>
      <c r="R456" s="47"/>
      <c r="S456" s="46" t="s">
        <v>953</v>
      </c>
      <c r="T456" s="46" t="s">
        <v>23</v>
      </c>
      <c r="U456" s="46" t="s">
        <v>24</v>
      </c>
      <c r="V456" s="45">
        <v>0</v>
      </c>
    </row>
    <row r="457" spans="1:22" ht="12.95" hidden="1" customHeight="1" x14ac:dyDescent="0.2">
      <c r="A457" s="50">
        <v>33224</v>
      </c>
      <c r="B457" s="46">
        <v>126466</v>
      </c>
      <c r="C457" s="46" t="s">
        <v>944</v>
      </c>
      <c r="D457" s="46"/>
      <c r="E457" s="49">
        <v>42052.618750000001</v>
      </c>
      <c r="F457" s="49">
        <v>42052.756944444445</v>
      </c>
      <c r="G457" s="46">
        <v>199</v>
      </c>
      <c r="H457" s="46" t="s">
        <v>253</v>
      </c>
      <c r="I457" s="46" t="s">
        <v>254</v>
      </c>
      <c r="J457" s="46" t="s">
        <v>26</v>
      </c>
      <c r="K457" s="46" t="s">
        <v>354</v>
      </c>
      <c r="L457" s="46" t="s">
        <v>346</v>
      </c>
      <c r="M457" s="46" t="s">
        <v>25</v>
      </c>
      <c r="N457" s="46" t="s">
        <v>23</v>
      </c>
      <c r="O457" s="48">
        <v>0</v>
      </c>
      <c r="P457" s="47">
        <v>0</v>
      </c>
      <c r="Q457" s="47"/>
      <c r="R457" s="47"/>
      <c r="S457" s="46" t="s">
        <v>948</v>
      </c>
      <c r="T457" s="46" t="s">
        <v>23</v>
      </c>
      <c r="U457" s="46" t="s">
        <v>24</v>
      </c>
      <c r="V457" s="45">
        <v>0</v>
      </c>
    </row>
    <row r="458" spans="1:22" ht="12.95" hidden="1" customHeight="1" x14ac:dyDescent="0.2">
      <c r="A458" s="50">
        <v>33227</v>
      </c>
      <c r="B458" s="46">
        <v>126463</v>
      </c>
      <c r="C458" s="46" t="s">
        <v>944</v>
      </c>
      <c r="D458" s="46"/>
      <c r="E458" s="49">
        <v>42053.440972222219</v>
      </c>
      <c r="F458" s="49">
        <v>42053.661805555552</v>
      </c>
      <c r="G458" s="46">
        <v>318</v>
      </c>
      <c r="H458" s="46" t="s">
        <v>572</v>
      </c>
      <c r="I458" s="46" t="s">
        <v>571</v>
      </c>
      <c r="J458" s="46" t="s">
        <v>37</v>
      </c>
      <c r="K458" s="46" t="s">
        <v>354</v>
      </c>
      <c r="L458" s="46" t="s">
        <v>346</v>
      </c>
      <c r="M458" s="46" t="s">
        <v>25</v>
      </c>
      <c r="N458" s="46" t="s">
        <v>23</v>
      </c>
      <c r="O458" s="48">
        <v>0</v>
      </c>
      <c r="P458" s="47">
        <v>0</v>
      </c>
      <c r="Q458" s="47"/>
      <c r="R458" s="47"/>
      <c r="S458" s="46" t="s">
        <v>947</v>
      </c>
      <c r="T458" s="46" t="s">
        <v>23</v>
      </c>
      <c r="U458" s="46" t="s">
        <v>32</v>
      </c>
      <c r="V458" s="45">
        <v>0</v>
      </c>
    </row>
    <row r="459" spans="1:22" ht="12.95" hidden="1" customHeight="1" x14ac:dyDescent="0.2">
      <c r="A459" s="50">
        <v>33263</v>
      </c>
      <c r="B459" s="46">
        <v>126477</v>
      </c>
      <c r="C459" s="46" t="s">
        <v>944</v>
      </c>
      <c r="D459" s="46"/>
      <c r="E459" s="49">
        <v>42057.563194444439</v>
      </c>
      <c r="F459" s="49">
        <v>42058.60555555555</v>
      </c>
      <c r="G459" s="46">
        <v>1501</v>
      </c>
      <c r="H459" s="46" t="s">
        <v>813</v>
      </c>
      <c r="I459" s="46" t="s">
        <v>812</v>
      </c>
      <c r="J459" s="46" t="s">
        <v>26</v>
      </c>
      <c r="K459" s="46" t="s">
        <v>354</v>
      </c>
      <c r="L459" s="46" t="s">
        <v>346</v>
      </c>
      <c r="M459" s="46" t="s">
        <v>25</v>
      </c>
      <c r="N459" s="46" t="s">
        <v>23</v>
      </c>
      <c r="O459" s="48">
        <v>0</v>
      </c>
      <c r="P459" s="47">
        <v>0</v>
      </c>
      <c r="Q459" s="47"/>
      <c r="R459" s="47"/>
      <c r="S459" s="46" t="s">
        <v>946</v>
      </c>
      <c r="T459" s="46" t="s">
        <v>23</v>
      </c>
      <c r="U459" s="46" t="s">
        <v>32</v>
      </c>
      <c r="V459" s="45">
        <v>0</v>
      </c>
    </row>
    <row r="460" spans="1:22" ht="12.95" hidden="1" customHeight="1" x14ac:dyDescent="0.2">
      <c r="A460" s="50">
        <v>33262</v>
      </c>
      <c r="B460" s="46">
        <v>126478</v>
      </c>
      <c r="C460" s="46" t="s">
        <v>944</v>
      </c>
      <c r="D460" s="46"/>
      <c r="E460" s="49">
        <v>42058.079166666663</v>
      </c>
      <c r="F460" s="49">
        <v>42058.368055555555</v>
      </c>
      <c r="G460" s="46">
        <v>416</v>
      </c>
      <c r="H460" s="46" t="s">
        <v>410</v>
      </c>
      <c r="I460" s="46" t="s">
        <v>409</v>
      </c>
      <c r="J460" s="46" t="s">
        <v>26</v>
      </c>
      <c r="K460" s="46" t="s">
        <v>354</v>
      </c>
      <c r="L460" s="46" t="s">
        <v>346</v>
      </c>
      <c r="M460" s="46" t="s">
        <v>25</v>
      </c>
      <c r="N460" s="46" t="s">
        <v>23</v>
      </c>
      <c r="O460" s="48">
        <v>0</v>
      </c>
      <c r="P460" s="47">
        <v>0</v>
      </c>
      <c r="Q460" s="47"/>
      <c r="R460" s="47"/>
      <c r="S460" s="46" t="s">
        <v>945</v>
      </c>
      <c r="T460" s="46" t="s">
        <v>23</v>
      </c>
      <c r="U460" s="46" t="s">
        <v>28</v>
      </c>
      <c r="V460" s="45">
        <v>0</v>
      </c>
    </row>
    <row r="461" spans="1:22" ht="12.95" hidden="1" customHeight="1" x14ac:dyDescent="0.2">
      <c r="A461" s="50">
        <v>30699</v>
      </c>
      <c r="B461" s="46">
        <v>124470</v>
      </c>
      <c r="C461" s="46" t="s">
        <v>928</v>
      </c>
      <c r="D461" s="46"/>
      <c r="E461" s="49">
        <v>42064</v>
      </c>
      <c r="F461" s="49">
        <v>42095</v>
      </c>
      <c r="G461" s="46">
        <v>44640</v>
      </c>
      <c r="H461" s="46" t="s">
        <v>201</v>
      </c>
      <c r="I461" s="46" t="s">
        <v>202</v>
      </c>
      <c r="J461" s="46" t="s">
        <v>26</v>
      </c>
      <c r="K461" s="46" t="s">
        <v>354</v>
      </c>
      <c r="L461" s="46" t="s">
        <v>346</v>
      </c>
      <c r="M461" s="46" t="s">
        <v>25</v>
      </c>
      <c r="N461" s="46" t="s">
        <v>23</v>
      </c>
      <c r="O461" s="48">
        <v>0</v>
      </c>
      <c r="P461" s="47">
        <v>0</v>
      </c>
      <c r="Q461" s="47"/>
      <c r="R461" s="47"/>
      <c r="S461" s="46" t="s">
        <v>422</v>
      </c>
      <c r="T461" s="46" t="s">
        <v>23</v>
      </c>
      <c r="U461" s="46" t="s">
        <v>32</v>
      </c>
      <c r="V461" s="45">
        <v>0</v>
      </c>
    </row>
    <row r="462" spans="1:22" ht="12.95" hidden="1" customHeight="1" x14ac:dyDescent="0.2">
      <c r="A462" s="50">
        <v>33282</v>
      </c>
      <c r="B462" s="46">
        <v>126526</v>
      </c>
      <c r="C462" s="46" t="s">
        <v>928</v>
      </c>
      <c r="D462" s="46"/>
      <c r="E462" s="49">
        <v>42066.438888888886</v>
      </c>
      <c r="F462" s="49">
        <v>42066.703472222223</v>
      </c>
      <c r="G462" s="46">
        <v>381</v>
      </c>
      <c r="H462" s="46" t="s">
        <v>828</v>
      </c>
      <c r="I462" s="46" t="s">
        <v>827</v>
      </c>
      <c r="J462" s="46" t="s">
        <v>415</v>
      </c>
      <c r="K462" s="46" t="s">
        <v>354</v>
      </c>
      <c r="L462" s="46" t="s">
        <v>346</v>
      </c>
      <c r="M462" s="46" t="s">
        <v>25</v>
      </c>
      <c r="N462" s="46" t="s">
        <v>22</v>
      </c>
      <c r="O462" s="48">
        <v>0</v>
      </c>
      <c r="P462" s="47">
        <v>0</v>
      </c>
      <c r="Q462" s="47"/>
      <c r="R462" s="47"/>
      <c r="S462" s="46" t="s">
        <v>943</v>
      </c>
      <c r="T462" s="46" t="s">
        <v>23</v>
      </c>
      <c r="U462" s="46" t="s">
        <v>72</v>
      </c>
      <c r="V462" s="45">
        <v>0</v>
      </c>
    </row>
    <row r="463" spans="1:22" ht="12.95" hidden="1" customHeight="1" x14ac:dyDescent="0.2">
      <c r="A463" s="50">
        <v>33281</v>
      </c>
      <c r="B463" s="46">
        <v>126527</v>
      </c>
      <c r="C463" s="46" t="s">
        <v>928</v>
      </c>
      <c r="D463" s="46"/>
      <c r="E463" s="49">
        <v>42066.633333333331</v>
      </c>
      <c r="F463" s="49">
        <v>42066.693055555552</v>
      </c>
      <c r="G463" s="46">
        <v>86</v>
      </c>
      <c r="H463" s="46" t="s">
        <v>597</v>
      </c>
      <c r="I463" s="46" t="s">
        <v>596</v>
      </c>
      <c r="J463" s="46" t="s">
        <v>37</v>
      </c>
      <c r="K463" s="46" t="s">
        <v>354</v>
      </c>
      <c r="L463" s="46" t="s">
        <v>346</v>
      </c>
      <c r="M463" s="46" t="s">
        <v>25</v>
      </c>
      <c r="N463" s="46" t="s">
        <v>22</v>
      </c>
      <c r="O463" s="48">
        <v>0</v>
      </c>
      <c r="P463" s="47">
        <v>0</v>
      </c>
      <c r="Q463" s="47"/>
      <c r="R463" s="47"/>
      <c r="S463" s="46" t="s">
        <v>942</v>
      </c>
      <c r="T463" s="46" t="s">
        <v>23</v>
      </c>
      <c r="U463" s="46" t="s">
        <v>32</v>
      </c>
      <c r="V463" s="45">
        <v>0</v>
      </c>
    </row>
    <row r="464" spans="1:22" ht="12.95" hidden="1" customHeight="1" x14ac:dyDescent="0.2">
      <c r="A464" s="50">
        <v>33315</v>
      </c>
      <c r="B464" s="46">
        <v>126536</v>
      </c>
      <c r="C464" s="46" t="s">
        <v>928</v>
      </c>
      <c r="D464" s="46"/>
      <c r="E464" s="49">
        <v>42069.399305555555</v>
      </c>
      <c r="F464" s="49">
        <v>42069.526388888888</v>
      </c>
      <c r="G464" s="46">
        <v>183</v>
      </c>
      <c r="H464" s="46" t="s">
        <v>282</v>
      </c>
      <c r="I464" s="46" t="s">
        <v>283</v>
      </c>
      <c r="J464" s="46" t="s">
        <v>26</v>
      </c>
      <c r="K464" s="46" t="s">
        <v>354</v>
      </c>
      <c r="L464" s="46" t="s">
        <v>350</v>
      </c>
      <c r="M464" s="46" t="s">
        <v>25</v>
      </c>
      <c r="N464" s="46" t="s">
        <v>23</v>
      </c>
      <c r="O464" s="48">
        <v>0</v>
      </c>
      <c r="P464" s="47">
        <v>0</v>
      </c>
      <c r="Q464" s="47"/>
      <c r="R464" s="47"/>
      <c r="S464" s="46" t="s">
        <v>941</v>
      </c>
      <c r="T464" s="46" t="s">
        <v>23</v>
      </c>
      <c r="U464" s="46" t="s">
        <v>32</v>
      </c>
      <c r="V464" s="45">
        <v>0</v>
      </c>
    </row>
    <row r="465" spans="1:22" ht="12.95" hidden="1" customHeight="1" x14ac:dyDescent="0.2">
      <c r="A465" s="50">
        <v>33353</v>
      </c>
      <c r="B465" s="46">
        <v>126554</v>
      </c>
      <c r="C465" s="46" t="s">
        <v>928</v>
      </c>
      <c r="D465" s="46"/>
      <c r="E465" s="49">
        <v>42076.438194444439</v>
      </c>
      <c r="F465" s="49">
        <v>42076.477777777778</v>
      </c>
      <c r="G465" s="46">
        <v>57</v>
      </c>
      <c r="H465" s="46" t="s">
        <v>414</v>
      </c>
      <c r="I465" s="46" t="s">
        <v>413</v>
      </c>
      <c r="J465" s="46" t="s">
        <v>26</v>
      </c>
      <c r="K465" s="46" t="s">
        <v>354</v>
      </c>
      <c r="L465" s="46" t="s">
        <v>346</v>
      </c>
      <c r="M465" s="46" t="s">
        <v>25</v>
      </c>
      <c r="N465" s="46" t="s">
        <v>23</v>
      </c>
      <c r="O465" s="48">
        <v>0</v>
      </c>
      <c r="P465" s="47">
        <v>0</v>
      </c>
      <c r="Q465" s="47"/>
      <c r="R465" s="47"/>
      <c r="S465" s="46" t="s">
        <v>936</v>
      </c>
      <c r="T465" s="46" t="s">
        <v>23</v>
      </c>
      <c r="U465" s="46" t="s">
        <v>32</v>
      </c>
      <c r="V465" s="45">
        <v>0</v>
      </c>
    </row>
    <row r="466" spans="1:22" ht="12.95" hidden="1" customHeight="1" x14ac:dyDescent="0.2">
      <c r="A466" s="50">
        <v>33349</v>
      </c>
      <c r="B466" s="46">
        <v>126558</v>
      </c>
      <c r="C466" s="46" t="s">
        <v>928</v>
      </c>
      <c r="D466" s="46"/>
      <c r="E466" s="49">
        <v>42076.791666666664</v>
      </c>
      <c r="F466" s="49">
        <v>42079.663888888885</v>
      </c>
      <c r="G466" s="46">
        <v>4136</v>
      </c>
      <c r="H466" s="46" t="s">
        <v>667</v>
      </c>
      <c r="I466" s="46" t="s">
        <v>666</v>
      </c>
      <c r="J466" s="46" t="s">
        <v>26</v>
      </c>
      <c r="K466" s="46" t="s">
        <v>354</v>
      </c>
      <c r="L466" s="46" t="s">
        <v>350</v>
      </c>
      <c r="M466" s="46" t="s">
        <v>25</v>
      </c>
      <c r="N466" s="46" t="s">
        <v>23</v>
      </c>
      <c r="O466" s="48">
        <v>0</v>
      </c>
      <c r="P466" s="47">
        <v>0</v>
      </c>
      <c r="Q466" s="47"/>
      <c r="R466" s="47"/>
      <c r="S466" s="46" t="s">
        <v>935</v>
      </c>
      <c r="T466" s="46" t="s">
        <v>23</v>
      </c>
      <c r="U466" s="46" t="s">
        <v>32</v>
      </c>
      <c r="V466" s="45">
        <v>0</v>
      </c>
    </row>
    <row r="467" spans="1:22" ht="12.95" hidden="1" customHeight="1" x14ac:dyDescent="0.2">
      <c r="A467" s="50">
        <v>33349</v>
      </c>
      <c r="B467" s="46">
        <v>126558</v>
      </c>
      <c r="C467" s="46" t="s">
        <v>928</v>
      </c>
      <c r="D467" s="46"/>
      <c r="E467" s="49">
        <v>42076.791666666664</v>
      </c>
      <c r="F467" s="49">
        <v>42079.663888888885</v>
      </c>
      <c r="G467" s="46">
        <v>4136</v>
      </c>
      <c r="H467" s="46" t="s">
        <v>284</v>
      </c>
      <c r="I467" s="46" t="s">
        <v>285</v>
      </c>
      <c r="J467" s="46" t="s">
        <v>26</v>
      </c>
      <c r="K467" s="46" t="s">
        <v>354</v>
      </c>
      <c r="L467" s="46" t="s">
        <v>350</v>
      </c>
      <c r="M467" s="46" t="s">
        <v>25</v>
      </c>
      <c r="N467" s="46" t="s">
        <v>23</v>
      </c>
      <c r="O467" s="48">
        <v>0</v>
      </c>
      <c r="P467" s="47">
        <v>0</v>
      </c>
      <c r="Q467" s="47"/>
      <c r="R467" s="47"/>
      <c r="S467" s="46" t="s">
        <v>935</v>
      </c>
      <c r="T467" s="46" t="s">
        <v>23</v>
      </c>
      <c r="U467" s="46" t="s">
        <v>32</v>
      </c>
      <c r="V467" s="45">
        <v>0</v>
      </c>
    </row>
    <row r="468" spans="1:22" ht="12.95" hidden="1" customHeight="1" x14ac:dyDescent="0.2">
      <c r="A468" s="50">
        <v>33350</v>
      </c>
      <c r="B468" s="46">
        <v>126557</v>
      </c>
      <c r="C468" s="46" t="s">
        <v>928</v>
      </c>
      <c r="D468" s="46"/>
      <c r="E468" s="49">
        <v>42077.452777777777</v>
      </c>
      <c r="F468" s="49">
        <v>42077.618055555555</v>
      </c>
      <c r="G468" s="46">
        <v>238</v>
      </c>
      <c r="H468" s="46" t="s">
        <v>522</v>
      </c>
      <c r="I468" s="46" t="s">
        <v>521</v>
      </c>
      <c r="J468" s="46" t="s">
        <v>26</v>
      </c>
      <c r="K468" s="46" t="s">
        <v>354</v>
      </c>
      <c r="L468" s="46" t="s">
        <v>346</v>
      </c>
      <c r="M468" s="46" t="s">
        <v>40</v>
      </c>
      <c r="N468" s="46" t="s">
        <v>23</v>
      </c>
      <c r="O468" s="48">
        <v>0</v>
      </c>
      <c r="P468" s="47">
        <v>0</v>
      </c>
      <c r="Q468" s="47"/>
      <c r="R468" s="47"/>
      <c r="S468" s="46" t="s">
        <v>934</v>
      </c>
      <c r="T468" s="46" t="s">
        <v>23</v>
      </c>
      <c r="U468" s="46" t="s">
        <v>32</v>
      </c>
      <c r="V468" s="45">
        <v>0</v>
      </c>
    </row>
    <row r="469" spans="1:22" ht="12.95" hidden="1" customHeight="1" x14ac:dyDescent="0.2">
      <c r="A469" s="50">
        <v>33350</v>
      </c>
      <c r="B469" s="46">
        <v>126557</v>
      </c>
      <c r="C469" s="46" t="s">
        <v>928</v>
      </c>
      <c r="D469" s="46"/>
      <c r="E469" s="49">
        <v>42077.452777777777</v>
      </c>
      <c r="F469" s="49">
        <v>42077.618055555555</v>
      </c>
      <c r="G469" s="46">
        <v>238</v>
      </c>
      <c r="H469" s="46" t="s">
        <v>539</v>
      </c>
      <c r="I469" s="46" t="s">
        <v>538</v>
      </c>
      <c r="J469" s="46" t="s">
        <v>26</v>
      </c>
      <c r="K469" s="46" t="s">
        <v>354</v>
      </c>
      <c r="L469" s="46" t="s">
        <v>346</v>
      </c>
      <c r="M469" s="46" t="s">
        <v>40</v>
      </c>
      <c r="N469" s="46" t="s">
        <v>23</v>
      </c>
      <c r="O469" s="48">
        <v>0</v>
      </c>
      <c r="P469" s="47">
        <v>0</v>
      </c>
      <c r="Q469" s="47"/>
      <c r="R469" s="47"/>
      <c r="S469" s="46" t="s">
        <v>934</v>
      </c>
      <c r="T469" s="46" t="s">
        <v>23</v>
      </c>
      <c r="U469" s="46" t="s">
        <v>32</v>
      </c>
      <c r="V469" s="45">
        <v>0</v>
      </c>
    </row>
    <row r="470" spans="1:22" ht="12.95" hidden="1" customHeight="1" x14ac:dyDescent="0.2">
      <c r="A470" s="50">
        <v>33350</v>
      </c>
      <c r="B470" s="46">
        <v>126557</v>
      </c>
      <c r="C470" s="46" t="s">
        <v>928</v>
      </c>
      <c r="D470" s="46"/>
      <c r="E470" s="49">
        <v>42077.617361111108</v>
      </c>
      <c r="F470" s="49">
        <v>42077.618055555555</v>
      </c>
      <c r="G470" s="46">
        <v>1</v>
      </c>
      <c r="H470" s="46" t="s">
        <v>245</v>
      </c>
      <c r="I470" s="46" t="s">
        <v>246</v>
      </c>
      <c r="J470" s="46" t="s">
        <v>26</v>
      </c>
      <c r="K470" s="46" t="s">
        <v>354</v>
      </c>
      <c r="L470" s="46" t="s">
        <v>346</v>
      </c>
      <c r="M470" s="46" t="s">
        <v>40</v>
      </c>
      <c r="N470" s="46" t="s">
        <v>23</v>
      </c>
      <c r="O470" s="48">
        <v>0</v>
      </c>
      <c r="P470" s="47">
        <v>0</v>
      </c>
      <c r="Q470" s="47"/>
      <c r="R470" s="47"/>
      <c r="S470" s="46" t="s">
        <v>934</v>
      </c>
      <c r="T470" s="46" t="s">
        <v>23</v>
      </c>
      <c r="U470" s="46" t="s">
        <v>32</v>
      </c>
      <c r="V470" s="45">
        <v>0</v>
      </c>
    </row>
    <row r="471" spans="1:22" ht="12.95" hidden="1" customHeight="1" x14ac:dyDescent="0.2">
      <c r="A471" s="50">
        <v>33350</v>
      </c>
      <c r="B471" s="46">
        <v>126557</v>
      </c>
      <c r="C471" s="46" t="s">
        <v>928</v>
      </c>
      <c r="D471" s="46"/>
      <c r="E471" s="49">
        <v>42077.617361111108</v>
      </c>
      <c r="F471" s="49">
        <v>42077.618055555555</v>
      </c>
      <c r="G471" s="46">
        <v>1</v>
      </c>
      <c r="H471" s="46" t="s">
        <v>614</v>
      </c>
      <c r="I471" s="46" t="s">
        <v>613</v>
      </c>
      <c r="J471" s="46" t="s">
        <v>26</v>
      </c>
      <c r="K471" s="46" t="s">
        <v>354</v>
      </c>
      <c r="L471" s="46" t="s">
        <v>346</v>
      </c>
      <c r="M471" s="46" t="s">
        <v>40</v>
      </c>
      <c r="N471" s="46" t="s">
        <v>23</v>
      </c>
      <c r="O471" s="48">
        <v>0</v>
      </c>
      <c r="P471" s="47">
        <v>0</v>
      </c>
      <c r="Q471" s="47"/>
      <c r="R471" s="47"/>
      <c r="S471" s="46" t="s">
        <v>934</v>
      </c>
      <c r="T471" s="46" t="s">
        <v>23</v>
      </c>
      <c r="U471" s="46" t="s">
        <v>32</v>
      </c>
      <c r="V471" s="45">
        <v>0</v>
      </c>
    </row>
    <row r="472" spans="1:22" ht="12.95" hidden="1" customHeight="1" x14ac:dyDescent="0.2">
      <c r="A472" s="50">
        <v>33348</v>
      </c>
      <c r="B472" s="46">
        <v>126559</v>
      </c>
      <c r="C472" s="46" t="s">
        <v>928</v>
      </c>
      <c r="D472" s="46"/>
      <c r="E472" s="49">
        <v>42079.452777777777</v>
      </c>
      <c r="F472" s="49">
        <v>42079.559027777774</v>
      </c>
      <c r="G472" s="46">
        <v>153</v>
      </c>
      <c r="H472" s="46" t="s">
        <v>522</v>
      </c>
      <c r="I472" s="46" t="s">
        <v>521</v>
      </c>
      <c r="J472" s="46" t="s">
        <v>26</v>
      </c>
      <c r="K472" s="46" t="s">
        <v>354</v>
      </c>
      <c r="L472" s="46" t="s">
        <v>346</v>
      </c>
      <c r="M472" s="46" t="s">
        <v>40</v>
      </c>
      <c r="N472" s="46" t="s">
        <v>23</v>
      </c>
      <c r="O472" s="48">
        <v>0</v>
      </c>
      <c r="P472" s="47">
        <v>0</v>
      </c>
      <c r="Q472" s="47"/>
      <c r="R472" s="47"/>
      <c r="S472" s="46" t="s">
        <v>933</v>
      </c>
      <c r="T472" s="46" t="s">
        <v>23</v>
      </c>
      <c r="U472" s="46" t="s">
        <v>32</v>
      </c>
      <c r="V472" s="45">
        <v>0</v>
      </c>
    </row>
    <row r="473" spans="1:22" ht="12.95" hidden="1" customHeight="1" x14ac:dyDescent="0.2">
      <c r="A473" s="50">
        <v>33348</v>
      </c>
      <c r="B473" s="46">
        <v>126559</v>
      </c>
      <c r="C473" s="46" t="s">
        <v>928</v>
      </c>
      <c r="D473" s="46"/>
      <c r="E473" s="49">
        <v>42079.452777777777</v>
      </c>
      <c r="F473" s="49">
        <v>42079.559027777774</v>
      </c>
      <c r="G473" s="46">
        <v>153</v>
      </c>
      <c r="H473" s="46" t="s">
        <v>539</v>
      </c>
      <c r="I473" s="46" t="s">
        <v>538</v>
      </c>
      <c r="J473" s="46" t="s">
        <v>26</v>
      </c>
      <c r="K473" s="46" t="s">
        <v>354</v>
      </c>
      <c r="L473" s="46" t="s">
        <v>346</v>
      </c>
      <c r="M473" s="46" t="s">
        <v>40</v>
      </c>
      <c r="N473" s="46" t="s">
        <v>23</v>
      </c>
      <c r="O473" s="48">
        <v>0</v>
      </c>
      <c r="P473" s="47">
        <v>0</v>
      </c>
      <c r="Q473" s="47"/>
      <c r="R473" s="47"/>
      <c r="S473" s="46" t="s">
        <v>933</v>
      </c>
      <c r="T473" s="46" t="s">
        <v>23</v>
      </c>
      <c r="U473" s="46" t="s">
        <v>32</v>
      </c>
      <c r="V473" s="45">
        <v>0</v>
      </c>
    </row>
    <row r="474" spans="1:22" ht="12.95" hidden="1" customHeight="1" x14ac:dyDescent="0.2">
      <c r="A474" s="50">
        <v>33403</v>
      </c>
      <c r="B474" s="46">
        <v>126640</v>
      </c>
      <c r="C474" s="46" t="s">
        <v>928</v>
      </c>
      <c r="D474" s="46"/>
      <c r="E474" s="49">
        <v>42087.421527777777</v>
      </c>
      <c r="F474" s="49">
        <v>42087.469444444439</v>
      </c>
      <c r="G474" s="46">
        <v>69</v>
      </c>
      <c r="H474" s="46" t="s">
        <v>670</v>
      </c>
      <c r="I474" s="46" t="s">
        <v>669</v>
      </c>
      <c r="J474" s="46" t="s">
        <v>20</v>
      </c>
      <c r="K474" s="46" t="s">
        <v>354</v>
      </c>
      <c r="L474" s="46" t="s">
        <v>346</v>
      </c>
      <c r="M474" s="46" t="s">
        <v>25</v>
      </c>
      <c r="N474" s="46" t="s">
        <v>22</v>
      </c>
      <c r="O474" s="48">
        <v>0</v>
      </c>
      <c r="P474" s="47">
        <v>0</v>
      </c>
      <c r="Q474" s="47"/>
      <c r="R474" s="47"/>
      <c r="S474" s="46" t="s">
        <v>932</v>
      </c>
      <c r="T474" s="46" t="s">
        <v>23</v>
      </c>
      <c r="U474" s="46" t="s">
        <v>24</v>
      </c>
      <c r="V474" s="45">
        <v>0</v>
      </c>
    </row>
    <row r="475" spans="1:22" ht="12.95" hidden="1" customHeight="1" x14ac:dyDescent="0.2">
      <c r="A475" s="50">
        <v>33489</v>
      </c>
      <c r="B475" s="46">
        <v>126686</v>
      </c>
      <c r="C475" s="46" t="s">
        <v>928</v>
      </c>
      <c r="D475" s="46"/>
      <c r="E475" s="49">
        <v>42094.540972222218</v>
      </c>
      <c r="F475" s="49">
        <v>42094.573611111111</v>
      </c>
      <c r="G475" s="46">
        <v>47</v>
      </c>
      <c r="H475" s="46" t="s">
        <v>817</v>
      </c>
      <c r="I475" s="46" t="s">
        <v>816</v>
      </c>
      <c r="J475" s="46" t="s">
        <v>26</v>
      </c>
      <c r="K475" s="46" t="s">
        <v>354</v>
      </c>
      <c r="L475" s="46" t="s">
        <v>346</v>
      </c>
      <c r="M475" s="46" t="s">
        <v>25</v>
      </c>
      <c r="N475" s="46" t="s">
        <v>22</v>
      </c>
      <c r="O475" s="48">
        <v>0</v>
      </c>
      <c r="P475" s="47">
        <v>0</v>
      </c>
      <c r="Q475" s="47"/>
      <c r="R475" s="47"/>
      <c r="S475" s="46" t="s">
        <v>929</v>
      </c>
      <c r="T475" s="46" t="s">
        <v>23</v>
      </c>
      <c r="U475" s="46" t="s">
        <v>32</v>
      </c>
      <c r="V475" s="45">
        <v>0</v>
      </c>
    </row>
    <row r="476" spans="1:22" ht="12.95" hidden="1" customHeight="1" x14ac:dyDescent="0.2">
      <c r="A476" s="50">
        <v>30699</v>
      </c>
      <c r="B476" s="46">
        <v>124470</v>
      </c>
      <c r="C476" s="46" t="s">
        <v>196</v>
      </c>
      <c r="D476" s="46"/>
      <c r="E476" s="49">
        <v>42095</v>
      </c>
      <c r="F476" s="49">
        <v>42125</v>
      </c>
      <c r="G476" s="46">
        <v>43200</v>
      </c>
      <c r="H476" s="46" t="s">
        <v>201</v>
      </c>
      <c r="I476" s="46" t="s">
        <v>202</v>
      </c>
      <c r="J476" s="46" t="s">
        <v>26</v>
      </c>
      <c r="K476" s="46" t="s">
        <v>354</v>
      </c>
      <c r="L476" s="46" t="s">
        <v>346</v>
      </c>
      <c r="M476" s="46" t="s">
        <v>25</v>
      </c>
      <c r="N476" s="46" t="s">
        <v>23</v>
      </c>
      <c r="O476" s="48">
        <v>0</v>
      </c>
      <c r="P476" s="47">
        <v>0</v>
      </c>
      <c r="Q476" s="47"/>
      <c r="R476" s="47"/>
      <c r="S476" s="46" t="s">
        <v>422</v>
      </c>
      <c r="T476" s="46" t="s">
        <v>23</v>
      </c>
      <c r="U476" s="46" t="s">
        <v>32</v>
      </c>
      <c r="V476" s="45">
        <v>0</v>
      </c>
    </row>
    <row r="477" spans="1:22" ht="12.95" hidden="1" customHeight="1" x14ac:dyDescent="0.2">
      <c r="A477" s="50">
        <v>33599</v>
      </c>
      <c r="B477" s="46">
        <v>126703</v>
      </c>
      <c r="C477" s="46" t="s">
        <v>196</v>
      </c>
      <c r="D477" s="46"/>
      <c r="E477" s="49">
        <v>42102.487499999996</v>
      </c>
      <c r="F477" s="49">
        <v>42102.527777777774</v>
      </c>
      <c r="G477" s="46">
        <v>58</v>
      </c>
      <c r="H477" s="46" t="s">
        <v>364</v>
      </c>
      <c r="I477" s="46" t="s">
        <v>363</v>
      </c>
      <c r="J477" s="46" t="s">
        <v>264</v>
      </c>
      <c r="K477" s="46" t="s">
        <v>354</v>
      </c>
      <c r="L477" s="46" t="s">
        <v>346</v>
      </c>
      <c r="M477" s="46" t="s">
        <v>25</v>
      </c>
      <c r="N477" s="46" t="s">
        <v>22</v>
      </c>
      <c r="O477" s="48">
        <v>0</v>
      </c>
      <c r="P477" s="47">
        <v>0</v>
      </c>
      <c r="Q477" s="47"/>
      <c r="R477" s="47"/>
      <c r="S477" s="46" t="s">
        <v>925</v>
      </c>
      <c r="T477" s="46" t="s">
        <v>23</v>
      </c>
      <c r="U477" s="46" t="s">
        <v>32</v>
      </c>
      <c r="V477" s="45">
        <v>0</v>
      </c>
    </row>
    <row r="478" spans="1:22" ht="12.95" hidden="1" customHeight="1" x14ac:dyDescent="0.2">
      <c r="A478" s="50">
        <v>33578</v>
      </c>
      <c r="B478" s="46">
        <v>126735</v>
      </c>
      <c r="C478" s="46" t="s">
        <v>196</v>
      </c>
      <c r="D478" s="46"/>
      <c r="E478" s="49">
        <v>42109.456249999996</v>
      </c>
      <c r="F478" s="49">
        <v>42109.5</v>
      </c>
      <c r="G478" s="46">
        <v>63</v>
      </c>
      <c r="H478" s="46" t="s">
        <v>835</v>
      </c>
      <c r="I478" s="46" t="s">
        <v>834</v>
      </c>
      <c r="J478" s="46" t="s">
        <v>415</v>
      </c>
      <c r="K478" s="46" t="s">
        <v>354</v>
      </c>
      <c r="L478" s="46" t="s">
        <v>346</v>
      </c>
      <c r="M478" s="46" t="s">
        <v>25</v>
      </c>
      <c r="N478" s="46" t="s">
        <v>22</v>
      </c>
      <c r="O478" s="48">
        <v>0</v>
      </c>
      <c r="P478" s="47">
        <v>0</v>
      </c>
      <c r="Q478" s="47"/>
      <c r="R478" s="47"/>
      <c r="S478" s="46" t="s">
        <v>922</v>
      </c>
      <c r="T478" s="46" t="s">
        <v>23</v>
      </c>
      <c r="U478" s="46" t="s">
        <v>72</v>
      </c>
      <c r="V478" s="45">
        <v>0</v>
      </c>
    </row>
    <row r="479" spans="1:22" ht="12.95" hidden="1" customHeight="1" x14ac:dyDescent="0.2">
      <c r="A479" s="50">
        <v>33576</v>
      </c>
      <c r="B479" s="46">
        <v>126737</v>
      </c>
      <c r="C479" s="46" t="s">
        <v>196</v>
      </c>
      <c r="D479" s="46"/>
      <c r="E479" s="49">
        <v>42109.508333333331</v>
      </c>
      <c r="F479" s="49">
        <v>42109.59652777778</v>
      </c>
      <c r="G479" s="46">
        <v>127</v>
      </c>
      <c r="H479" s="46" t="s">
        <v>828</v>
      </c>
      <c r="I479" s="46" t="s">
        <v>827</v>
      </c>
      <c r="J479" s="46" t="s">
        <v>415</v>
      </c>
      <c r="K479" s="46" t="s">
        <v>354</v>
      </c>
      <c r="L479" s="46" t="s">
        <v>346</v>
      </c>
      <c r="M479" s="46" t="s">
        <v>25</v>
      </c>
      <c r="N479" s="46" t="s">
        <v>22</v>
      </c>
      <c r="O479" s="48">
        <v>0</v>
      </c>
      <c r="P479" s="47">
        <v>0</v>
      </c>
      <c r="Q479" s="47"/>
      <c r="R479" s="47"/>
      <c r="S479" s="46" t="s">
        <v>921</v>
      </c>
      <c r="T479" s="46" t="s">
        <v>23</v>
      </c>
      <c r="U479" s="46" t="s">
        <v>72</v>
      </c>
      <c r="V479" s="45">
        <v>0</v>
      </c>
    </row>
    <row r="480" spans="1:22" ht="12.95" hidden="1" customHeight="1" x14ac:dyDescent="0.2">
      <c r="A480" s="50">
        <v>33573</v>
      </c>
      <c r="B480" s="46">
        <v>126742</v>
      </c>
      <c r="C480" s="46" t="s">
        <v>196</v>
      </c>
      <c r="D480" s="46"/>
      <c r="E480" s="49">
        <v>42110.44930555555</v>
      </c>
      <c r="F480" s="49">
        <v>42110.493750000001</v>
      </c>
      <c r="G480" s="46">
        <v>64</v>
      </c>
      <c r="H480" s="46" t="s">
        <v>618</v>
      </c>
      <c r="I480" s="46" t="s">
        <v>617</v>
      </c>
      <c r="J480" s="46" t="s">
        <v>415</v>
      </c>
      <c r="K480" s="46" t="s">
        <v>354</v>
      </c>
      <c r="L480" s="46" t="s">
        <v>346</v>
      </c>
      <c r="M480" s="46" t="s">
        <v>25</v>
      </c>
      <c r="N480" s="46" t="s">
        <v>22</v>
      </c>
      <c r="O480" s="48">
        <v>0</v>
      </c>
      <c r="P480" s="47">
        <v>0</v>
      </c>
      <c r="Q480" s="47"/>
      <c r="R480" s="47"/>
      <c r="S480" s="46" t="s">
        <v>920</v>
      </c>
      <c r="T480" s="46" t="s">
        <v>23</v>
      </c>
      <c r="U480" s="46" t="s">
        <v>72</v>
      </c>
      <c r="V480" s="45">
        <v>0</v>
      </c>
    </row>
    <row r="481" spans="1:23" ht="12.95" hidden="1" customHeight="1" x14ac:dyDescent="0.2">
      <c r="A481" s="50">
        <v>33558</v>
      </c>
      <c r="B481" s="46">
        <v>126758</v>
      </c>
      <c r="C481" s="46" t="s">
        <v>196</v>
      </c>
      <c r="D481" s="46"/>
      <c r="E481" s="49">
        <v>42114.479166666664</v>
      </c>
      <c r="F481" s="49">
        <v>42114.534722222219</v>
      </c>
      <c r="G481" s="46">
        <v>80</v>
      </c>
      <c r="H481" s="46" t="s">
        <v>721</v>
      </c>
      <c r="I481" s="46" t="s">
        <v>720</v>
      </c>
      <c r="J481" s="46" t="s">
        <v>37</v>
      </c>
      <c r="K481" s="46" t="s">
        <v>354</v>
      </c>
      <c r="L481" s="46" t="s">
        <v>346</v>
      </c>
      <c r="M481" s="46" t="s">
        <v>25</v>
      </c>
      <c r="N481" s="46" t="s">
        <v>22</v>
      </c>
      <c r="O481" s="48">
        <v>0</v>
      </c>
      <c r="P481" s="47">
        <v>0</v>
      </c>
      <c r="Q481" s="47"/>
      <c r="R481" s="47"/>
      <c r="S481" s="46" t="s">
        <v>917</v>
      </c>
      <c r="T481" s="46" t="s">
        <v>23</v>
      </c>
      <c r="U481" s="46" t="s">
        <v>32</v>
      </c>
      <c r="V481" s="45">
        <v>0</v>
      </c>
    </row>
    <row r="482" spans="1:23" ht="12.95" hidden="1" customHeight="1" x14ac:dyDescent="0.2">
      <c r="A482" s="50">
        <v>33554</v>
      </c>
      <c r="B482" s="46">
        <v>126766</v>
      </c>
      <c r="C482" s="46" t="s">
        <v>196</v>
      </c>
      <c r="D482" s="46"/>
      <c r="E482" s="49">
        <v>42116.524305555555</v>
      </c>
      <c r="F482" s="49">
        <v>42117.666666666664</v>
      </c>
      <c r="G482" s="46">
        <v>1645</v>
      </c>
      <c r="H482" s="46" t="s">
        <v>665</v>
      </c>
      <c r="I482" s="46" t="s">
        <v>664</v>
      </c>
      <c r="J482" s="46" t="s">
        <v>37</v>
      </c>
      <c r="K482" s="46" t="s">
        <v>354</v>
      </c>
      <c r="L482" s="46" t="s">
        <v>346</v>
      </c>
      <c r="M482" s="46" t="s">
        <v>25</v>
      </c>
      <c r="N482" s="46" t="s">
        <v>23</v>
      </c>
      <c r="O482" s="48">
        <v>0</v>
      </c>
      <c r="P482" s="47">
        <v>0</v>
      </c>
      <c r="Q482" s="47"/>
      <c r="R482" s="47"/>
      <c r="S482" s="46" t="s">
        <v>916</v>
      </c>
      <c r="T482" s="46" t="s">
        <v>23</v>
      </c>
      <c r="U482" s="46" t="s">
        <v>32</v>
      </c>
      <c r="V482" s="45">
        <v>0</v>
      </c>
    </row>
    <row r="483" spans="1:23" ht="12.95" hidden="1" customHeight="1" x14ac:dyDescent="0.2">
      <c r="A483" s="50">
        <v>33554</v>
      </c>
      <c r="B483" s="46">
        <v>126766</v>
      </c>
      <c r="C483" s="46" t="s">
        <v>196</v>
      </c>
      <c r="D483" s="46"/>
      <c r="E483" s="49">
        <v>42116.524305555555</v>
      </c>
      <c r="F483" s="49">
        <v>42117.666666666664</v>
      </c>
      <c r="G483" s="46">
        <v>1645</v>
      </c>
      <c r="H483" s="46" t="s">
        <v>477</v>
      </c>
      <c r="I483" s="46" t="s">
        <v>476</v>
      </c>
      <c r="J483" s="46" t="s">
        <v>37</v>
      </c>
      <c r="K483" s="46" t="s">
        <v>354</v>
      </c>
      <c r="L483" s="46" t="s">
        <v>346</v>
      </c>
      <c r="M483" s="46" t="s">
        <v>25</v>
      </c>
      <c r="N483" s="46" t="s">
        <v>23</v>
      </c>
      <c r="O483" s="48">
        <v>0</v>
      </c>
      <c r="P483" s="47">
        <v>0</v>
      </c>
      <c r="Q483" s="47"/>
      <c r="R483" s="47"/>
      <c r="S483" s="46" t="s">
        <v>916</v>
      </c>
      <c r="T483" s="46" t="s">
        <v>23</v>
      </c>
      <c r="U483" s="46" t="s">
        <v>32</v>
      </c>
      <c r="V483" s="45">
        <v>0</v>
      </c>
    </row>
    <row r="484" spans="1:23" s="68" customFormat="1" ht="12.95" customHeight="1" x14ac:dyDescent="0.2">
      <c r="A484" s="62">
        <v>33644</v>
      </c>
      <c r="B484" s="63">
        <v>2064</v>
      </c>
      <c r="C484" s="63" t="s">
        <v>196</v>
      </c>
      <c r="D484" s="63">
        <v>2015</v>
      </c>
      <c r="E484" s="64">
        <v>42120.354166666664</v>
      </c>
      <c r="F484" s="64">
        <v>42120.35833333333</v>
      </c>
      <c r="G484" s="63">
        <v>6</v>
      </c>
      <c r="H484" s="63" t="s">
        <v>198</v>
      </c>
      <c r="I484" s="63" t="s">
        <v>199</v>
      </c>
      <c r="J484" s="63" t="s">
        <v>33</v>
      </c>
      <c r="K484" s="63" t="s">
        <v>21</v>
      </c>
      <c r="L484" s="63" t="s">
        <v>53</v>
      </c>
      <c r="M484" s="63" t="s">
        <v>25</v>
      </c>
      <c r="N484" s="63" t="s">
        <v>22</v>
      </c>
      <c r="O484" s="65">
        <v>17</v>
      </c>
      <c r="P484" s="66">
        <v>9.1000000000000004E-3</v>
      </c>
      <c r="Q484" s="43" t="b">
        <f>IF(P484&gt;$Q$2,1)</f>
        <v>0</v>
      </c>
      <c r="R484" s="43" t="b">
        <f>IF(P484&gt;$R$2,1)</f>
        <v>0</v>
      </c>
      <c r="S484" s="63" t="s">
        <v>197</v>
      </c>
      <c r="T484" s="63" t="s">
        <v>23</v>
      </c>
      <c r="U484" s="63" t="s">
        <v>24</v>
      </c>
      <c r="V484" s="67">
        <v>6</v>
      </c>
      <c r="W484" s="44"/>
    </row>
    <row r="485" spans="1:23" ht="12.95" hidden="1" customHeight="1" x14ac:dyDescent="0.2">
      <c r="A485" s="50">
        <v>30699</v>
      </c>
      <c r="B485" s="46">
        <v>124470</v>
      </c>
      <c r="C485" s="46" t="s">
        <v>200</v>
      </c>
      <c r="D485" s="46"/>
      <c r="E485" s="49">
        <v>42125</v>
      </c>
      <c r="F485" s="49">
        <v>42156</v>
      </c>
      <c r="G485" s="46">
        <v>44640</v>
      </c>
      <c r="H485" s="46" t="s">
        <v>201</v>
      </c>
      <c r="I485" s="46" t="s">
        <v>202</v>
      </c>
      <c r="J485" s="46" t="s">
        <v>26</v>
      </c>
      <c r="K485" s="46" t="s">
        <v>354</v>
      </c>
      <c r="L485" s="46" t="s">
        <v>346</v>
      </c>
      <c r="M485" s="46" t="s">
        <v>25</v>
      </c>
      <c r="N485" s="46" t="s">
        <v>23</v>
      </c>
      <c r="O485" s="48">
        <v>0</v>
      </c>
      <c r="P485" s="47">
        <v>0</v>
      </c>
      <c r="Q485" s="47"/>
      <c r="R485" s="47"/>
      <c r="S485" s="46" t="s">
        <v>422</v>
      </c>
      <c r="T485" s="46" t="s">
        <v>23</v>
      </c>
      <c r="U485" s="46" t="s">
        <v>32</v>
      </c>
      <c r="V485" s="45">
        <v>0</v>
      </c>
    </row>
    <row r="486" spans="1:23" ht="12.95" hidden="1" customHeight="1" x14ac:dyDescent="0.2">
      <c r="A486" s="50">
        <v>33654</v>
      </c>
      <c r="B486" s="46">
        <v>126860</v>
      </c>
      <c r="C486" s="46" t="s">
        <v>200</v>
      </c>
      <c r="D486" s="46"/>
      <c r="E486" s="49">
        <v>42128.681944444441</v>
      </c>
      <c r="F486" s="49">
        <v>42128.69930555555</v>
      </c>
      <c r="G486" s="46">
        <v>25</v>
      </c>
      <c r="H486" s="46" t="s">
        <v>481</v>
      </c>
      <c r="I486" s="46" t="s">
        <v>480</v>
      </c>
      <c r="J486" s="46" t="s">
        <v>37</v>
      </c>
      <c r="K486" s="46" t="s">
        <v>354</v>
      </c>
      <c r="L486" s="46" t="s">
        <v>346</v>
      </c>
      <c r="M486" s="46" t="s">
        <v>25</v>
      </c>
      <c r="N486" s="46" t="s">
        <v>22</v>
      </c>
      <c r="O486" s="48">
        <v>0</v>
      </c>
      <c r="P486" s="47">
        <v>0</v>
      </c>
      <c r="Q486" s="47"/>
      <c r="R486" s="47"/>
      <c r="S486" s="46" t="s">
        <v>542</v>
      </c>
      <c r="T486" s="46" t="s">
        <v>23</v>
      </c>
      <c r="U486" s="46" t="s">
        <v>32</v>
      </c>
      <c r="V486" s="45">
        <v>0</v>
      </c>
    </row>
    <row r="487" spans="1:23" s="68" customFormat="1" ht="12.95" customHeight="1" x14ac:dyDescent="0.2">
      <c r="A487" s="62">
        <v>33674</v>
      </c>
      <c r="B487" s="63">
        <v>2065</v>
      </c>
      <c r="C487" s="63" t="s">
        <v>200</v>
      </c>
      <c r="D487" s="63">
        <v>2015</v>
      </c>
      <c r="E487" s="64">
        <v>42129.419444444444</v>
      </c>
      <c r="F487" s="64">
        <v>42129.431250000001</v>
      </c>
      <c r="G487" s="63">
        <v>17</v>
      </c>
      <c r="H487" s="63" t="s">
        <v>201</v>
      </c>
      <c r="I487" s="63" t="s">
        <v>202</v>
      </c>
      <c r="J487" s="63" t="s">
        <v>26</v>
      </c>
      <c r="K487" s="63" t="s">
        <v>21</v>
      </c>
      <c r="L487" s="63" t="s">
        <v>45</v>
      </c>
      <c r="M487" s="63" t="s">
        <v>25</v>
      </c>
      <c r="N487" s="63" t="s">
        <v>22</v>
      </c>
      <c r="O487" s="65">
        <v>1525</v>
      </c>
      <c r="P487" s="66">
        <v>0.81379999999999997</v>
      </c>
      <c r="Q487" s="43">
        <f>IF(P487&gt;$Q$2,1)</f>
        <v>1</v>
      </c>
      <c r="R487" s="43">
        <f>IF(P487&gt;$R$2,1)</f>
        <v>1</v>
      </c>
      <c r="S487" s="63" t="s">
        <v>203</v>
      </c>
      <c r="T487" s="63" t="s">
        <v>23</v>
      </c>
      <c r="U487" s="63" t="s">
        <v>32</v>
      </c>
      <c r="V487" s="67">
        <v>233</v>
      </c>
      <c r="W487" s="44"/>
    </row>
    <row r="488" spans="1:23" ht="12.95" hidden="1" customHeight="1" x14ac:dyDescent="0.2">
      <c r="A488" s="50">
        <v>33653</v>
      </c>
      <c r="B488" s="46">
        <v>126861</v>
      </c>
      <c r="C488" s="46" t="s">
        <v>200</v>
      </c>
      <c r="D488" s="46"/>
      <c r="E488" s="49">
        <v>42129.445833333331</v>
      </c>
      <c r="F488" s="49">
        <v>42129.578472222223</v>
      </c>
      <c r="G488" s="46">
        <v>191</v>
      </c>
      <c r="H488" s="46" t="s">
        <v>201</v>
      </c>
      <c r="I488" s="46" t="s">
        <v>202</v>
      </c>
      <c r="J488" s="46" t="s">
        <v>26</v>
      </c>
      <c r="K488" s="46" t="s">
        <v>354</v>
      </c>
      <c r="L488" s="46" t="s">
        <v>346</v>
      </c>
      <c r="M488" s="46" t="s">
        <v>25</v>
      </c>
      <c r="N488" s="46" t="s">
        <v>23</v>
      </c>
      <c r="O488" s="48">
        <v>0</v>
      </c>
      <c r="P488" s="47">
        <v>0</v>
      </c>
      <c r="Q488" s="47"/>
      <c r="R488" s="47"/>
      <c r="S488" s="46" t="s">
        <v>542</v>
      </c>
      <c r="T488" s="46" t="s">
        <v>23</v>
      </c>
      <c r="U488" s="46" t="s">
        <v>32</v>
      </c>
      <c r="V488" s="45">
        <v>0</v>
      </c>
    </row>
    <row r="489" spans="1:23" ht="12.95" hidden="1" customHeight="1" x14ac:dyDescent="0.2">
      <c r="A489" s="50">
        <v>33652</v>
      </c>
      <c r="B489" s="46">
        <v>126863</v>
      </c>
      <c r="C489" s="46" t="s">
        <v>200</v>
      </c>
      <c r="D489" s="46"/>
      <c r="E489" s="49">
        <v>42129.458333333328</v>
      </c>
      <c r="F489" s="49">
        <v>42129.7</v>
      </c>
      <c r="G489" s="46">
        <v>348</v>
      </c>
      <c r="H489" s="46" t="s">
        <v>265</v>
      </c>
      <c r="I489" s="46" t="s">
        <v>266</v>
      </c>
      <c r="J489" s="46" t="s">
        <v>26</v>
      </c>
      <c r="K489" s="46" t="s">
        <v>354</v>
      </c>
      <c r="L489" s="46" t="s">
        <v>346</v>
      </c>
      <c r="M489" s="46" t="s">
        <v>25</v>
      </c>
      <c r="N489" s="46" t="s">
        <v>23</v>
      </c>
      <c r="O489" s="48">
        <v>0</v>
      </c>
      <c r="P489" s="47">
        <v>0</v>
      </c>
      <c r="Q489" s="47"/>
      <c r="R489" s="47"/>
      <c r="S489" s="46" t="s">
        <v>911</v>
      </c>
      <c r="T489" s="46" t="s">
        <v>23</v>
      </c>
      <c r="U489" s="46" t="s">
        <v>32</v>
      </c>
      <c r="V489" s="45">
        <v>0</v>
      </c>
    </row>
    <row r="490" spans="1:23" s="68" customFormat="1" ht="12.95" customHeight="1" x14ac:dyDescent="0.2">
      <c r="A490" s="62">
        <v>33708</v>
      </c>
      <c r="B490" s="63">
        <v>2071</v>
      </c>
      <c r="C490" s="63" t="s">
        <v>200</v>
      </c>
      <c r="D490" s="63">
        <v>2015</v>
      </c>
      <c r="E490" s="64">
        <v>42136.491666666661</v>
      </c>
      <c r="F490" s="64">
        <v>42136.491759259261</v>
      </c>
      <c r="G490" s="63">
        <v>0</v>
      </c>
      <c r="H490" s="63" t="s">
        <v>43</v>
      </c>
      <c r="I490" s="63" t="s">
        <v>44</v>
      </c>
      <c r="J490" s="63" t="s">
        <v>26</v>
      </c>
      <c r="K490" s="63" t="s">
        <v>21</v>
      </c>
      <c r="L490" s="63" t="s">
        <v>45</v>
      </c>
      <c r="M490" s="63" t="s">
        <v>25</v>
      </c>
      <c r="N490" s="63" t="s">
        <v>22</v>
      </c>
      <c r="O490" s="65">
        <v>577</v>
      </c>
      <c r="P490" s="66">
        <v>0.30790000000000001</v>
      </c>
      <c r="Q490" s="43">
        <f>IF(P490&gt;$Q$2,1)</f>
        <v>1</v>
      </c>
      <c r="R490" s="43" t="b">
        <f>IF(P490&gt;$R$2,1)</f>
        <v>0</v>
      </c>
      <c r="S490" s="63" t="s">
        <v>204</v>
      </c>
      <c r="T490" s="63" t="s">
        <v>23</v>
      </c>
      <c r="U490" s="63" t="s">
        <v>32</v>
      </c>
      <c r="V490" s="67">
        <v>44</v>
      </c>
      <c r="W490" s="44"/>
    </row>
    <row r="491" spans="1:23" ht="12.95" hidden="1" customHeight="1" x14ac:dyDescent="0.2">
      <c r="A491" s="50">
        <v>33702</v>
      </c>
      <c r="B491" s="46">
        <v>126878</v>
      </c>
      <c r="C491" s="46" t="s">
        <v>200</v>
      </c>
      <c r="D491" s="46"/>
      <c r="E491" s="49">
        <v>42136.496527777774</v>
      </c>
      <c r="F491" s="49">
        <v>42136.520833333328</v>
      </c>
      <c r="G491" s="46">
        <v>35</v>
      </c>
      <c r="H491" s="46" t="s">
        <v>43</v>
      </c>
      <c r="I491" s="46" t="s">
        <v>44</v>
      </c>
      <c r="J491" s="46" t="s">
        <v>26</v>
      </c>
      <c r="K491" s="46" t="s">
        <v>354</v>
      </c>
      <c r="L491" s="46" t="s">
        <v>346</v>
      </c>
      <c r="M491" s="46" t="s">
        <v>25</v>
      </c>
      <c r="N491" s="46" t="s">
        <v>23</v>
      </c>
      <c r="O491" s="48">
        <v>0</v>
      </c>
      <c r="P491" s="47">
        <v>0</v>
      </c>
      <c r="Q491" s="47"/>
      <c r="R491" s="47"/>
      <c r="S491" s="46" t="s">
        <v>910</v>
      </c>
      <c r="T491" s="46" t="s">
        <v>23</v>
      </c>
      <c r="U491" s="46" t="s">
        <v>32</v>
      </c>
      <c r="V491" s="45">
        <v>0</v>
      </c>
    </row>
    <row r="492" spans="1:23" ht="12.95" hidden="1" customHeight="1" x14ac:dyDescent="0.2">
      <c r="A492" s="50">
        <v>33696</v>
      </c>
      <c r="B492" s="46">
        <v>126885</v>
      </c>
      <c r="C492" s="46" t="s">
        <v>200</v>
      </c>
      <c r="D492" s="46"/>
      <c r="E492" s="49">
        <v>42138.484027777777</v>
      </c>
      <c r="F492" s="49">
        <v>42139.695138888885</v>
      </c>
      <c r="G492" s="46">
        <v>1744</v>
      </c>
      <c r="H492" s="46" t="s">
        <v>262</v>
      </c>
      <c r="I492" s="46" t="s">
        <v>263</v>
      </c>
      <c r="J492" s="46" t="s">
        <v>264</v>
      </c>
      <c r="K492" s="46" t="s">
        <v>354</v>
      </c>
      <c r="L492" s="46" t="s">
        <v>346</v>
      </c>
      <c r="M492" s="46" t="s">
        <v>25</v>
      </c>
      <c r="N492" s="46" t="s">
        <v>22</v>
      </c>
      <c r="O492" s="48">
        <v>0</v>
      </c>
      <c r="P492" s="47">
        <v>0</v>
      </c>
      <c r="Q492" s="47"/>
      <c r="R492" s="47"/>
      <c r="S492" s="46" t="s">
        <v>907</v>
      </c>
      <c r="T492" s="46" t="s">
        <v>23</v>
      </c>
      <c r="U492" s="46" t="s">
        <v>32</v>
      </c>
      <c r="V492" s="45">
        <v>0</v>
      </c>
    </row>
    <row r="493" spans="1:23" ht="12.95" hidden="1" customHeight="1" x14ac:dyDescent="0.2">
      <c r="A493" s="50">
        <v>33681</v>
      </c>
      <c r="B493" s="46">
        <v>126901</v>
      </c>
      <c r="C493" s="46" t="s">
        <v>200</v>
      </c>
      <c r="D493" s="46"/>
      <c r="E493" s="49">
        <v>42139.415277777778</v>
      </c>
      <c r="F493" s="49">
        <v>42139.695833333331</v>
      </c>
      <c r="G493" s="46">
        <v>404</v>
      </c>
      <c r="H493" s="46" t="s">
        <v>113</v>
      </c>
      <c r="I493" s="46" t="s">
        <v>114</v>
      </c>
      <c r="J493" s="46" t="s">
        <v>33</v>
      </c>
      <c r="K493" s="46" t="s">
        <v>354</v>
      </c>
      <c r="L493" s="46" t="s">
        <v>346</v>
      </c>
      <c r="M493" s="46" t="s">
        <v>25</v>
      </c>
      <c r="N493" s="46" t="s">
        <v>22</v>
      </c>
      <c r="O493" s="48">
        <v>0</v>
      </c>
      <c r="P493" s="47">
        <v>0</v>
      </c>
      <c r="Q493" s="47"/>
      <c r="R493" s="47"/>
      <c r="S493" s="46" t="s">
        <v>905</v>
      </c>
      <c r="T493" s="46" t="s">
        <v>23</v>
      </c>
      <c r="U493" s="46" t="s">
        <v>24</v>
      </c>
      <c r="V493" s="45">
        <v>0</v>
      </c>
    </row>
    <row r="494" spans="1:23" ht="12.95" hidden="1" customHeight="1" x14ac:dyDescent="0.2">
      <c r="A494" s="50">
        <v>33680</v>
      </c>
      <c r="B494" s="46">
        <v>126902</v>
      </c>
      <c r="C494" s="46" t="s">
        <v>200</v>
      </c>
      <c r="D494" s="46"/>
      <c r="E494" s="49">
        <v>42139.532638888886</v>
      </c>
      <c r="F494" s="49">
        <v>42139.54305555555</v>
      </c>
      <c r="G494" s="46">
        <v>15</v>
      </c>
      <c r="H494" s="46" t="s">
        <v>893</v>
      </c>
      <c r="I494" s="46" t="s">
        <v>892</v>
      </c>
      <c r="J494" s="46" t="s">
        <v>33</v>
      </c>
      <c r="K494" s="46" t="s">
        <v>354</v>
      </c>
      <c r="L494" s="46" t="s">
        <v>346</v>
      </c>
      <c r="M494" s="46" t="s">
        <v>25</v>
      </c>
      <c r="N494" s="46" t="s">
        <v>22</v>
      </c>
      <c r="O494" s="48">
        <v>0</v>
      </c>
      <c r="P494" s="47">
        <v>0</v>
      </c>
      <c r="Q494" s="47"/>
      <c r="R494" s="47"/>
      <c r="S494" s="46" t="s">
        <v>906</v>
      </c>
      <c r="T494" s="46" t="s">
        <v>22</v>
      </c>
      <c r="U494" s="46" t="s">
        <v>24</v>
      </c>
      <c r="V494" s="45">
        <v>0</v>
      </c>
    </row>
    <row r="495" spans="1:23" ht="12.95" hidden="1" customHeight="1" x14ac:dyDescent="0.2">
      <c r="A495" s="50">
        <v>33681</v>
      </c>
      <c r="B495" s="46">
        <v>126901</v>
      </c>
      <c r="C495" s="46" t="s">
        <v>200</v>
      </c>
      <c r="D495" s="46"/>
      <c r="E495" s="49">
        <v>42139.695138888885</v>
      </c>
      <c r="F495" s="49">
        <v>42139.695833333331</v>
      </c>
      <c r="G495" s="46">
        <v>1</v>
      </c>
      <c r="H495" s="46" t="s">
        <v>262</v>
      </c>
      <c r="I495" s="46" t="s">
        <v>263</v>
      </c>
      <c r="J495" s="46" t="s">
        <v>264</v>
      </c>
      <c r="K495" s="46" t="s">
        <v>354</v>
      </c>
      <c r="L495" s="46" t="s">
        <v>346</v>
      </c>
      <c r="M495" s="46" t="s">
        <v>25</v>
      </c>
      <c r="N495" s="46" t="s">
        <v>22</v>
      </c>
      <c r="O495" s="48">
        <v>0</v>
      </c>
      <c r="P495" s="47">
        <v>0</v>
      </c>
      <c r="Q495" s="47"/>
      <c r="R495" s="47"/>
      <c r="S495" s="46" t="s">
        <v>905</v>
      </c>
      <c r="T495" s="46" t="s">
        <v>23</v>
      </c>
      <c r="U495" s="46" t="s">
        <v>32</v>
      </c>
      <c r="V495" s="45">
        <v>0</v>
      </c>
    </row>
    <row r="496" spans="1:23" ht="12.95" hidden="1" customHeight="1" x14ac:dyDescent="0.2">
      <c r="A496" s="50">
        <v>33679</v>
      </c>
      <c r="B496" s="46">
        <v>126903</v>
      </c>
      <c r="C496" s="46" t="s">
        <v>200</v>
      </c>
      <c r="D496" s="46"/>
      <c r="E496" s="49">
        <v>42140.626388888886</v>
      </c>
      <c r="F496" s="49">
        <v>42140.634027777778</v>
      </c>
      <c r="G496" s="46">
        <v>11</v>
      </c>
      <c r="H496" s="46" t="s">
        <v>893</v>
      </c>
      <c r="I496" s="46" t="s">
        <v>892</v>
      </c>
      <c r="J496" s="46" t="s">
        <v>33</v>
      </c>
      <c r="K496" s="46" t="s">
        <v>354</v>
      </c>
      <c r="L496" s="46" t="s">
        <v>346</v>
      </c>
      <c r="M496" s="46" t="s">
        <v>25</v>
      </c>
      <c r="N496" s="46" t="s">
        <v>22</v>
      </c>
      <c r="O496" s="48">
        <v>0</v>
      </c>
      <c r="P496" s="47">
        <v>0</v>
      </c>
      <c r="Q496" s="47"/>
      <c r="R496" s="47"/>
      <c r="S496" s="46" t="s">
        <v>904</v>
      </c>
      <c r="T496" s="46" t="s">
        <v>23</v>
      </c>
      <c r="U496" s="46" t="s">
        <v>24</v>
      </c>
      <c r="V496" s="45">
        <v>0</v>
      </c>
    </row>
    <row r="497" spans="1:23" ht="12.95" hidden="1" customHeight="1" x14ac:dyDescent="0.2">
      <c r="A497" s="50">
        <v>33799</v>
      </c>
      <c r="B497" s="46">
        <v>126908</v>
      </c>
      <c r="C497" s="46" t="s">
        <v>200</v>
      </c>
      <c r="D497" s="46"/>
      <c r="E497" s="49">
        <v>42142.701388888891</v>
      </c>
      <c r="F497" s="49">
        <v>42143.595833333333</v>
      </c>
      <c r="G497" s="46">
        <v>1288</v>
      </c>
      <c r="H497" s="46" t="s">
        <v>667</v>
      </c>
      <c r="I497" s="46" t="s">
        <v>666</v>
      </c>
      <c r="J497" s="46" t="s">
        <v>26</v>
      </c>
      <c r="K497" s="46" t="s">
        <v>354</v>
      </c>
      <c r="L497" s="46" t="s">
        <v>350</v>
      </c>
      <c r="M497" s="46" t="s">
        <v>25</v>
      </c>
      <c r="N497" s="46" t="s">
        <v>23</v>
      </c>
      <c r="O497" s="48">
        <v>0</v>
      </c>
      <c r="P497" s="47">
        <v>0</v>
      </c>
      <c r="Q497" s="47"/>
      <c r="R497" s="47"/>
      <c r="S497" s="46" t="s">
        <v>897</v>
      </c>
      <c r="T497" s="46" t="s">
        <v>23</v>
      </c>
      <c r="U497" s="46" t="s">
        <v>32</v>
      </c>
      <c r="V497" s="45">
        <v>0</v>
      </c>
    </row>
    <row r="498" spans="1:23" ht="12.95" hidden="1" customHeight="1" x14ac:dyDescent="0.2">
      <c r="A498" s="50">
        <v>33799</v>
      </c>
      <c r="B498" s="46">
        <v>126908</v>
      </c>
      <c r="C498" s="46" t="s">
        <v>200</v>
      </c>
      <c r="D498" s="46"/>
      <c r="E498" s="49">
        <v>42142.701388888891</v>
      </c>
      <c r="F498" s="49">
        <v>42143.595833333333</v>
      </c>
      <c r="G498" s="46">
        <v>1288</v>
      </c>
      <c r="H498" s="46" t="s">
        <v>284</v>
      </c>
      <c r="I498" s="46" t="s">
        <v>285</v>
      </c>
      <c r="J498" s="46" t="s">
        <v>26</v>
      </c>
      <c r="K498" s="46" t="s">
        <v>354</v>
      </c>
      <c r="L498" s="46" t="s">
        <v>350</v>
      </c>
      <c r="M498" s="46" t="s">
        <v>25</v>
      </c>
      <c r="N498" s="46" t="s">
        <v>23</v>
      </c>
      <c r="O498" s="48">
        <v>0</v>
      </c>
      <c r="P498" s="47">
        <v>0</v>
      </c>
      <c r="Q498" s="47"/>
      <c r="R498" s="47"/>
      <c r="S498" s="46" t="s">
        <v>897</v>
      </c>
      <c r="T498" s="46" t="s">
        <v>23</v>
      </c>
      <c r="U498" s="46" t="s">
        <v>32</v>
      </c>
      <c r="V498" s="45">
        <v>0</v>
      </c>
    </row>
    <row r="499" spans="1:23" ht="12.95" hidden="1" customHeight="1" x14ac:dyDescent="0.2">
      <c r="A499" s="50">
        <v>33774</v>
      </c>
      <c r="B499" s="46">
        <v>126937</v>
      </c>
      <c r="C499" s="46" t="s">
        <v>200</v>
      </c>
      <c r="D499" s="46"/>
      <c r="E499" s="49">
        <v>42147.463194444441</v>
      </c>
      <c r="F499" s="49">
        <v>42147.999305555553</v>
      </c>
      <c r="G499" s="46">
        <v>772</v>
      </c>
      <c r="H499" s="46" t="s">
        <v>660</v>
      </c>
      <c r="I499" s="46" t="s">
        <v>659</v>
      </c>
      <c r="J499" s="46" t="s">
        <v>37</v>
      </c>
      <c r="K499" s="46" t="s">
        <v>354</v>
      </c>
      <c r="L499" s="46" t="s">
        <v>346</v>
      </c>
      <c r="M499" s="46" t="s">
        <v>25</v>
      </c>
      <c r="N499" s="46" t="s">
        <v>23</v>
      </c>
      <c r="O499" s="48">
        <v>0</v>
      </c>
      <c r="P499" s="47">
        <v>0</v>
      </c>
      <c r="Q499" s="47"/>
      <c r="R499" s="47"/>
      <c r="S499" s="46" t="s">
        <v>896</v>
      </c>
      <c r="T499" s="46" t="s">
        <v>23</v>
      </c>
      <c r="U499" s="46" t="s">
        <v>32</v>
      </c>
      <c r="V499" s="45">
        <v>0</v>
      </c>
    </row>
    <row r="500" spans="1:23" s="68" customFormat="1" ht="12.95" customHeight="1" x14ac:dyDescent="0.2">
      <c r="A500" s="62">
        <v>33805</v>
      </c>
      <c r="B500" s="63">
        <v>2073</v>
      </c>
      <c r="C500" s="63" t="s">
        <v>200</v>
      </c>
      <c r="D500" s="63">
        <v>2015</v>
      </c>
      <c r="E500" s="64">
        <v>42153.673611111109</v>
      </c>
      <c r="F500" s="64">
        <v>42153.677777777775</v>
      </c>
      <c r="G500" s="63">
        <v>6</v>
      </c>
      <c r="H500" s="63" t="s">
        <v>110</v>
      </c>
      <c r="I500" s="63" t="s">
        <v>111</v>
      </c>
      <c r="J500" s="63" t="s">
        <v>26</v>
      </c>
      <c r="K500" s="63" t="s">
        <v>21</v>
      </c>
      <c r="L500" s="63" t="s">
        <v>34</v>
      </c>
      <c r="M500" s="63" t="s">
        <v>25</v>
      </c>
      <c r="N500" s="63" t="s">
        <v>22</v>
      </c>
      <c r="O500" s="65">
        <v>656</v>
      </c>
      <c r="P500" s="66">
        <v>0.35010000000000002</v>
      </c>
      <c r="Q500" s="43">
        <f>IF(P500&gt;$Q$2,1)</f>
        <v>1</v>
      </c>
      <c r="R500" s="43" t="b">
        <f>IF(P500&gt;$R$2,1)</f>
        <v>0</v>
      </c>
      <c r="S500" s="63" t="s">
        <v>205</v>
      </c>
      <c r="T500" s="63" t="s">
        <v>23</v>
      </c>
      <c r="U500" s="63" t="s">
        <v>32</v>
      </c>
      <c r="V500" s="67">
        <v>6</v>
      </c>
      <c r="W500" s="44"/>
    </row>
    <row r="501" spans="1:23" ht="12.95" hidden="1" customHeight="1" x14ac:dyDescent="0.2">
      <c r="A501" s="50">
        <v>30699</v>
      </c>
      <c r="B501" s="46">
        <v>124470</v>
      </c>
      <c r="C501" s="46" t="s">
        <v>206</v>
      </c>
      <c r="D501" s="46"/>
      <c r="E501" s="49">
        <v>42156</v>
      </c>
      <c r="F501" s="49">
        <v>42186</v>
      </c>
      <c r="G501" s="46">
        <v>43200</v>
      </c>
      <c r="H501" s="46" t="s">
        <v>201</v>
      </c>
      <c r="I501" s="46" t="s">
        <v>202</v>
      </c>
      <c r="J501" s="46" t="s">
        <v>26</v>
      </c>
      <c r="K501" s="46" t="s">
        <v>354</v>
      </c>
      <c r="L501" s="46" t="s">
        <v>346</v>
      </c>
      <c r="M501" s="46" t="s">
        <v>25</v>
      </c>
      <c r="N501" s="46" t="s">
        <v>23</v>
      </c>
      <c r="O501" s="48">
        <v>0</v>
      </c>
      <c r="P501" s="47">
        <v>0</v>
      </c>
      <c r="Q501" s="47"/>
      <c r="R501" s="47"/>
      <c r="S501" s="46" t="s">
        <v>422</v>
      </c>
      <c r="T501" s="46" t="s">
        <v>23</v>
      </c>
      <c r="U501" s="46" t="s">
        <v>32</v>
      </c>
      <c r="V501" s="45">
        <v>0</v>
      </c>
    </row>
    <row r="502" spans="1:23" s="68" customFormat="1" ht="12.95" customHeight="1" x14ac:dyDescent="0.2">
      <c r="A502" s="62">
        <v>33931</v>
      </c>
      <c r="B502" s="63">
        <v>2075</v>
      </c>
      <c r="C502" s="63" t="s">
        <v>206</v>
      </c>
      <c r="D502" s="63">
        <v>2015</v>
      </c>
      <c r="E502" s="64">
        <v>42156.347916666666</v>
      </c>
      <c r="F502" s="64">
        <v>42156.354166666664</v>
      </c>
      <c r="G502" s="63">
        <v>9</v>
      </c>
      <c r="H502" s="63" t="s">
        <v>80</v>
      </c>
      <c r="I502" s="63" t="s">
        <v>81</v>
      </c>
      <c r="J502" s="63" t="s">
        <v>26</v>
      </c>
      <c r="K502" s="63" t="s">
        <v>21</v>
      </c>
      <c r="L502" s="63" t="s">
        <v>45</v>
      </c>
      <c r="M502" s="63" t="s">
        <v>25</v>
      </c>
      <c r="N502" s="63" t="s">
        <v>22</v>
      </c>
      <c r="O502" s="65">
        <v>185</v>
      </c>
      <c r="P502" s="66">
        <v>9.8699999999999996E-2</v>
      </c>
      <c r="Q502" s="43">
        <f>IF(P502&gt;$Q$2,1)</f>
        <v>1</v>
      </c>
      <c r="R502" s="43" t="b">
        <f>IF(P502&gt;$R$2,1)</f>
        <v>0</v>
      </c>
      <c r="S502" s="63" t="s">
        <v>207</v>
      </c>
      <c r="T502" s="63" t="s">
        <v>23</v>
      </c>
      <c r="U502" s="63" t="s">
        <v>32</v>
      </c>
      <c r="V502" s="67">
        <v>17</v>
      </c>
      <c r="W502" s="44"/>
    </row>
    <row r="503" spans="1:23" ht="12.95" hidden="1" customHeight="1" x14ac:dyDescent="0.2">
      <c r="A503" s="50">
        <v>33873</v>
      </c>
      <c r="B503" s="46">
        <v>127058</v>
      </c>
      <c r="C503" s="46" t="s">
        <v>206</v>
      </c>
      <c r="D503" s="46"/>
      <c r="E503" s="49">
        <v>42162.415277777778</v>
      </c>
      <c r="F503" s="49">
        <v>42162.686111111107</v>
      </c>
      <c r="G503" s="46">
        <v>390</v>
      </c>
      <c r="H503" s="46" t="s">
        <v>792</v>
      </c>
      <c r="I503" s="46" t="s">
        <v>791</v>
      </c>
      <c r="J503" s="46" t="s">
        <v>26</v>
      </c>
      <c r="K503" s="46" t="s">
        <v>354</v>
      </c>
      <c r="L503" s="46" t="s">
        <v>350</v>
      </c>
      <c r="M503" s="46" t="s">
        <v>25</v>
      </c>
      <c r="N503" s="46" t="s">
        <v>23</v>
      </c>
      <c r="O503" s="48">
        <v>0</v>
      </c>
      <c r="P503" s="47">
        <v>0</v>
      </c>
      <c r="Q503" s="47"/>
      <c r="R503" s="47"/>
      <c r="S503" s="46" t="s">
        <v>894</v>
      </c>
      <c r="T503" s="46" t="s">
        <v>23</v>
      </c>
      <c r="U503" s="46" t="s">
        <v>28</v>
      </c>
      <c r="V503" s="45">
        <v>0</v>
      </c>
    </row>
    <row r="504" spans="1:23" ht="12.95" hidden="1" customHeight="1" x14ac:dyDescent="0.2">
      <c r="A504" s="50">
        <v>33820</v>
      </c>
      <c r="B504" s="46">
        <v>127115</v>
      </c>
      <c r="C504" s="46" t="s">
        <v>206</v>
      </c>
      <c r="D504" s="46"/>
      <c r="E504" s="49">
        <v>42172.549305555556</v>
      </c>
      <c r="F504" s="49">
        <v>42172.578472222223</v>
      </c>
      <c r="G504" s="46">
        <v>42</v>
      </c>
      <c r="H504" s="46" t="s">
        <v>274</v>
      </c>
      <c r="I504" s="46" t="s">
        <v>275</v>
      </c>
      <c r="J504" s="46" t="s">
        <v>26</v>
      </c>
      <c r="K504" s="46" t="s">
        <v>354</v>
      </c>
      <c r="L504" s="46" t="s">
        <v>346</v>
      </c>
      <c r="M504" s="46" t="s">
        <v>25</v>
      </c>
      <c r="N504" s="46" t="s">
        <v>22</v>
      </c>
      <c r="O504" s="48">
        <v>0</v>
      </c>
      <c r="P504" s="47">
        <v>0</v>
      </c>
      <c r="Q504" s="47"/>
      <c r="R504" s="47"/>
      <c r="S504" s="46" t="s">
        <v>889</v>
      </c>
      <c r="T504" s="46" t="s">
        <v>23</v>
      </c>
      <c r="U504" s="46" t="s">
        <v>28</v>
      </c>
      <c r="V504" s="45">
        <v>0</v>
      </c>
    </row>
    <row r="505" spans="1:23" ht="12.95" hidden="1" customHeight="1" x14ac:dyDescent="0.2">
      <c r="A505" s="50">
        <v>33809</v>
      </c>
      <c r="B505" s="46">
        <v>127128</v>
      </c>
      <c r="C505" s="46" t="s">
        <v>206</v>
      </c>
      <c r="D505" s="46"/>
      <c r="E505" s="49">
        <v>42179.493055555555</v>
      </c>
      <c r="F505" s="49">
        <v>42181.709722222222</v>
      </c>
      <c r="G505" s="46">
        <v>3192</v>
      </c>
      <c r="H505" s="46" t="s">
        <v>660</v>
      </c>
      <c r="I505" s="46" t="s">
        <v>659</v>
      </c>
      <c r="J505" s="46" t="s">
        <v>37</v>
      </c>
      <c r="K505" s="46" t="s">
        <v>354</v>
      </c>
      <c r="L505" s="46" t="s">
        <v>346</v>
      </c>
      <c r="M505" s="46" t="s">
        <v>25</v>
      </c>
      <c r="N505" s="46" t="s">
        <v>22</v>
      </c>
      <c r="O505" s="48">
        <v>0</v>
      </c>
      <c r="P505" s="47">
        <v>0</v>
      </c>
      <c r="Q505" s="47"/>
      <c r="R505" s="47"/>
      <c r="S505" s="46" t="s">
        <v>888</v>
      </c>
      <c r="T505" s="46" t="s">
        <v>23</v>
      </c>
      <c r="U505" s="46" t="s">
        <v>32</v>
      </c>
      <c r="V505" s="45">
        <v>0</v>
      </c>
    </row>
    <row r="506" spans="1:23" ht="12.95" hidden="1" customHeight="1" x14ac:dyDescent="0.2">
      <c r="A506" s="50">
        <v>33807</v>
      </c>
      <c r="B506" s="46">
        <v>127130</v>
      </c>
      <c r="C506" s="46" t="s">
        <v>206</v>
      </c>
      <c r="D506" s="46"/>
      <c r="E506" s="49">
        <v>42184.345833333333</v>
      </c>
      <c r="F506" s="49">
        <v>42186</v>
      </c>
      <c r="G506" s="46">
        <v>2382</v>
      </c>
      <c r="H506" s="46" t="s">
        <v>188</v>
      </c>
      <c r="I506" s="46" t="s">
        <v>189</v>
      </c>
      <c r="J506" s="46" t="s">
        <v>26</v>
      </c>
      <c r="K506" s="46" t="s">
        <v>354</v>
      </c>
      <c r="L506" s="46" t="s">
        <v>346</v>
      </c>
      <c r="M506" s="46" t="s">
        <v>25</v>
      </c>
      <c r="N506" s="46" t="s">
        <v>23</v>
      </c>
      <c r="O506" s="48">
        <v>0</v>
      </c>
      <c r="P506" s="47">
        <v>0</v>
      </c>
      <c r="Q506" s="47"/>
      <c r="R506" s="47"/>
      <c r="S506" s="46" t="s">
        <v>887</v>
      </c>
      <c r="T506" s="46" t="s">
        <v>23</v>
      </c>
      <c r="U506" s="46" t="s">
        <v>32</v>
      </c>
      <c r="V506" s="45">
        <v>0</v>
      </c>
    </row>
    <row r="507" spans="1:23" ht="12.95" hidden="1" customHeight="1" x14ac:dyDescent="0.2">
      <c r="A507" s="50">
        <v>33806</v>
      </c>
      <c r="B507" s="46">
        <v>127131</v>
      </c>
      <c r="C507" s="46" t="s">
        <v>206</v>
      </c>
      <c r="D507" s="46"/>
      <c r="E507" s="49">
        <v>42184.407638888886</v>
      </c>
      <c r="F507" s="49">
        <v>42186</v>
      </c>
      <c r="G507" s="46">
        <v>2293</v>
      </c>
      <c r="H507" s="46" t="s">
        <v>96</v>
      </c>
      <c r="I507" s="46" t="s">
        <v>97</v>
      </c>
      <c r="J507" s="46" t="s">
        <v>26</v>
      </c>
      <c r="K507" s="46" t="s">
        <v>354</v>
      </c>
      <c r="L507" s="46" t="s">
        <v>346</v>
      </c>
      <c r="M507" s="46" t="s">
        <v>25</v>
      </c>
      <c r="N507" s="46" t="s">
        <v>23</v>
      </c>
      <c r="O507" s="48">
        <v>0</v>
      </c>
      <c r="P507" s="47">
        <v>0</v>
      </c>
      <c r="Q507" s="47"/>
      <c r="R507" s="47"/>
      <c r="S507" s="46" t="s">
        <v>886</v>
      </c>
      <c r="T507" s="46" t="s">
        <v>23</v>
      </c>
      <c r="U507" s="46" t="s">
        <v>32</v>
      </c>
      <c r="V507" s="45">
        <v>0</v>
      </c>
    </row>
    <row r="508" spans="1:23" ht="12.95" hidden="1" customHeight="1" x14ac:dyDescent="0.2">
      <c r="A508" s="50">
        <v>30699</v>
      </c>
      <c r="B508" s="46">
        <v>124470</v>
      </c>
      <c r="C508" s="46" t="s">
        <v>208</v>
      </c>
      <c r="D508" s="46"/>
      <c r="E508" s="49">
        <v>42186</v>
      </c>
      <c r="F508" s="49">
        <v>42217</v>
      </c>
      <c r="G508" s="46">
        <v>44640</v>
      </c>
      <c r="H508" s="46" t="s">
        <v>201</v>
      </c>
      <c r="I508" s="46" t="s">
        <v>202</v>
      </c>
      <c r="J508" s="46" t="s">
        <v>26</v>
      </c>
      <c r="K508" s="46" t="s">
        <v>354</v>
      </c>
      <c r="L508" s="46" t="s">
        <v>346</v>
      </c>
      <c r="M508" s="46" t="s">
        <v>25</v>
      </c>
      <c r="N508" s="46" t="s">
        <v>23</v>
      </c>
      <c r="O508" s="48">
        <v>0</v>
      </c>
      <c r="P508" s="47">
        <v>0</v>
      </c>
      <c r="Q508" s="47"/>
      <c r="R508" s="47"/>
      <c r="S508" s="46" t="s">
        <v>422</v>
      </c>
      <c r="T508" s="46" t="s">
        <v>23</v>
      </c>
      <c r="U508" s="46" t="s">
        <v>32</v>
      </c>
      <c r="V508" s="45">
        <v>0</v>
      </c>
    </row>
    <row r="509" spans="1:23" ht="12.95" hidden="1" customHeight="1" x14ac:dyDescent="0.2">
      <c r="A509" s="50">
        <v>33807</v>
      </c>
      <c r="B509" s="46">
        <v>127130</v>
      </c>
      <c r="C509" s="46" t="s">
        <v>208</v>
      </c>
      <c r="D509" s="46"/>
      <c r="E509" s="49">
        <v>42186</v>
      </c>
      <c r="F509" s="49">
        <v>42205.708333333328</v>
      </c>
      <c r="G509" s="46">
        <v>28380</v>
      </c>
      <c r="H509" s="46" t="s">
        <v>188</v>
      </c>
      <c r="I509" s="46" t="s">
        <v>189</v>
      </c>
      <c r="J509" s="46" t="s">
        <v>26</v>
      </c>
      <c r="K509" s="46" t="s">
        <v>354</v>
      </c>
      <c r="L509" s="46" t="s">
        <v>346</v>
      </c>
      <c r="M509" s="46" t="s">
        <v>25</v>
      </c>
      <c r="N509" s="46" t="s">
        <v>23</v>
      </c>
      <c r="O509" s="48">
        <v>0</v>
      </c>
      <c r="P509" s="47">
        <v>0</v>
      </c>
      <c r="Q509" s="47"/>
      <c r="R509" s="47"/>
      <c r="S509" s="46" t="s">
        <v>887</v>
      </c>
      <c r="T509" s="46" t="s">
        <v>23</v>
      </c>
      <c r="U509" s="46" t="s">
        <v>32</v>
      </c>
      <c r="V509" s="45">
        <v>0</v>
      </c>
    </row>
    <row r="510" spans="1:23" ht="12.95" hidden="1" customHeight="1" x14ac:dyDescent="0.2">
      <c r="A510" s="50">
        <v>33806</v>
      </c>
      <c r="B510" s="46">
        <v>127131</v>
      </c>
      <c r="C510" s="46" t="s">
        <v>208</v>
      </c>
      <c r="D510" s="46"/>
      <c r="E510" s="49">
        <v>42186</v>
      </c>
      <c r="F510" s="49">
        <v>42198.708333333328</v>
      </c>
      <c r="G510" s="46">
        <v>18300</v>
      </c>
      <c r="H510" s="46" t="s">
        <v>96</v>
      </c>
      <c r="I510" s="46" t="s">
        <v>97</v>
      </c>
      <c r="J510" s="46" t="s">
        <v>26</v>
      </c>
      <c r="K510" s="46" t="s">
        <v>354</v>
      </c>
      <c r="L510" s="46" t="s">
        <v>346</v>
      </c>
      <c r="M510" s="46" t="s">
        <v>25</v>
      </c>
      <c r="N510" s="46" t="s">
        <v>23</v>
      </c>
      <c r="O510" s="48">
        <v>0</v>
      </c>
      <c r="P510" s="47">
        <v>0</v>
      </c>
      <c r="Q510" s="47"/>
      <c r="R510" s="47"/>
      <c r="S510" s="46" t="s">
        <v>886</v>
      </c>
      <c r="T510" s="46" t="s">
        <v>23</v>
      </c>
      <c r="U510" s="46" t="s">
        <v>32</v>
      </c>
      <c r="V510" s="45">
        <v>0</v>
      </c>
    </row>
    <row r="511" spans="1:23" ht="12.95" customHeight="1" x14ac:dyDescent="0.2">
      <c r="A511" s="50">
        <v>34028</v>
      </c>
      <c r="B511" s="46">
        <v>2078</v>
      </c>
      <c r="C511" s="46" t="s">
        <v>208</v>
      </c>
      <c r="D511" s="46">
        <v>2016</v>
      </c>
      <c r="E511" s="49">
        <v>42188.334027777775</v>
      </c>
      <c r="F511" s="49">
        <v>42188.335416666661</v>
      </c>
      <c r="G511" s="46">
        <v>2</v>
      </c>
      <c r="H511" s="46" t="s">
        <v>209</v>
      </c>
      <c r="I511" s="46" t="s">
        <v>210</v>
      </c>
      <c r="J511" s="46" t="s">
        <v>33</v>
      </c>
      <c r="K511" s="46" t="s">
        <v>21</v>
      </c>
      <c r="L511" s="46" t="s">
        <v>34</v>
      </c>
      <c r="M511" s="46" t="s">
        <v>25</v>
      </c>
      <c r="N511" s="46" t="s">
        <v>22</v>
      </c>
      <c r="O511" s="48">
        <v>34</v>
      </c>
      <c r="P511" s="47">
        <v>1.8100000000000002E-2</v>
      </c>
      <c r="Q511" s="5" t="b">
        <f>IF(P511&gt;$Q$2,1)</f>
        <v>0</v>
      </c>
      <c r="R511" s="5" t="b">
        <f>IF(P511&gt;$R$2,1)</f>
        <v>0</v>
      </c>
      <c r="S511" s="46" t="s">
        <v>211</v>
      </c>
      <c r="T511" s="46" t="s">
        <v>23</v>
      </c>
      <c r="U511" s="46" t="s">
        <v>24</v>
      </c>
      <c r="V511" s="45">
        <v>2</v>
      </c>
    </row>
    <row r="512" spans="1:23" ht="12.95" hidden="1" customHeight="1" x14ac:dyDescent="0.2">
      <c r="A512" s="50">
        <v>33933</v>
      </c>
      <c r="B512" s="46">
        <v>127136</v>
      </c>
      <c r="C512" s="46" t="s">
        <v>208</v>
      </c>
      <c r="D512" s="46"/>
      <c r="E512" s="49">
        <v>42188.464583333334</v>
      </c>
      <c r="F512" s="49">
        <v>42188.69930555555</v>
      </c>
      <c r="G512" s="46">
        <v>338</v>
      </c>
      <c r="H512" s="46" t="s">
        <v>660</v>
      </c>
      <c r="I512" s="46" t="s">
        <v>659</v>
      </c>
      <c r="J512" s="46" t="s">
        <v>37</v>
      </c>
      <c r="K512" s="46" t="s">
        <v>354</v>
      </c>
      <c r="L512" s="46" t="s">
        <v>346</v>
      </c>
      <c r="M512" s="46" t="s">
        <v>25</v>
      </c>
      <c r="N512" s="46" t="s">
        <v>22</v>
      </c>
      <c r="O512" s="48">
        <v>0</v>
      </c>
      <c r="P512" s="47">
        <v>0</v>
      </c>
      <c r="Q512" s="47"/>
      <c r="R512" s="47"/>
      <c r="S512" s="46" t="s">
        <v>883</v>
      </c>
      <c r="T512" s="46" t="s">
        <v>23</v>
      </c>
      <c r="U512" s="46" t="s">
        <v>32</v>
      </c>
      <c r="V512" s="45">
        <v>0</v>
      </c>
    </row>
    <row r="513" spans="1:22" ht="12.95" hidden="1" customHeight="1" x14ac:dyDescent="0.2">
      <c r="A513" s="50">
        <v>34017</v>
      </c>
      <c r="B513" s="46">
        <v>127147</v>
      </c>
      <c r="C513" s="46" t="s">
        <v>208</v>
      </c>
      <c r="D513" s="46"/>
      <c r="E513" s="49">
        <v>42192.420138888891</v>
      </c>
      <c r="F513" s="49">
        <v>42217</v>
      </c>
      <c r="G513" s="46">
        <v>35395</v>
      </c>
      <c r="H513" s="46" t="s">
        <v>548</v>
      </c>
      <c r="I513" s="46" t="s">
        <v>547</v>
      </c>
      <c r="J513" s="46" t="s">
        <v>37</v>
      </c>
      <c r="K513" s="46" t="s">
        <v>354</v>
      </c>
      <c r="L513" s="46" t="s">
        <v>346</v>
      </c>
      <c r="M513" s="46" t="s">
        <v>25</v>
      </c>
      <c r="N513" s="46" t="s">
        <v>23</v>
      </c>
      <c r="O513" s="48">
        <v>0</v>
      </c>
      <c r="P513" s="47">
        <v>0</v>
      </c>
      <c r="Q513" s="47"/>
      <c r="R513" s="47"/>
      <c r="S513" s="46" t="s">
        <v>696</v>
      </c>
      <c r="T513" s="46" t="s">
        <v>23</v>
      </c>
      <c r="U513" s="46" t="s">
        <v>32</v>
      </c>
      <c r="V513" s="45">
        <v>0</v>
      </c>
    </row>
    <row r="514" spans="1:22" ht="12.95" hidden="1" customHeight="1" x14ac:dyDescent="0.2">
      <c r="A514" s="50">
        <v>34016</v>
      </c>
      <c r="B514" s="46">
        <v>127150</v>
      </c>
      <c r="C514" s="46" t="s">
        <v>208</v>
      </c>
      <c r="D514" s="46"/>
      <c r="E514" s="49">
        <v>42192.736805555556</v>
      </c>
      <c r="F514" s="49">
        <v>42193.026388888888</v>
      </c>
      <c r="G514" s="46">
        <v>417</v>
      </c>
      <c r="H514" s="46" t="s">
        <v>282</v>
      </c>
      <c r="I514" s="46" t="s">
        <v>283</v>
      </c>
      <c r="J514" s="46" t="s">
        <v>26</v>
      </c>
      <c r="K514" s="46" t="s">
        <v>354</v>
      </c>
      <c r="L514" s="46" t="s">
        <v>346</v>
      </c>
      <c r="M514" s="46" t="s">
        <v>25</v>
      </c>
      <c r="N514" s="46" t="s">
        <v>23</v>
      </c>
      <c r="O514" s="48">
        <v>0</v>
      </c>
      <c r="P514" s="47">
        <v>0</v>
      </c>
      <c r="Q514" s="47"/>
      <c r="R514" s="47"/>
      <c r="S514" s="46" t="s">
        <v>882</v>
      </c>
      <c r="T514" s="46" t="s">
        <v>23</v>
      </c>
      <c r="U514" s="46" t="s">
        <v>32</v>
      </c>
      <c r="V514" s="45">
        <v>0</v>
      </c>
    </row>
    <row r="515" spans="1:22" ht="12.95" hidden="1" customHeight="1" x14ac:dyDescent="0.2">
      <c r="A515" s="50">
        <v>34003</v>
      </c>
      <c r="B515" s="46">
        <v>127168</v>
      </c>
      <c r="C515" s="46" t="s">
        <v>208</v>
      </c>
      <c r="D515" s="46"/>
      <c r="E515" s="49">
        <v>42197.51180555555</v>
      </c>
      <c r="F515" s="49">
        <v>42197.520833333328</v>
      </c>
      <c r="G515" s="46">
        <v>13</v>
      </c>
      <c r="H515" s="46" t="s">
        <v>858</v>
      </c>
      <c r="I515" s="46" t="s">
        <v>857</v>
      </c>
      <c r="J515" s="46" t="s">
        <v>20</v>
      </c>
      <c r="K515" s="46" t="s">
        <v>354</v>
      </c>
      <c r="L515" s="46" t="s">
        <v>346</v>
      </c>
      <c r="M515" s="46" t="s">
        <v>25</v>
      </c>
      <c r="N515" s="46" t="s">
        <v>22</v>
      </c>
      <c r="O515" s="48">
        <v>0</v>
      </c>
      <c r="P515" s="47">
        <v>0</v>
      </c>
      <c r="Q515" s="47"/>
      <c r="R515" s="47"/>
      <c r="S515" s="46" t="s">
        <v>881</v>
      </c>
      <c r="T515" s="46" t="s">
        <v>23</v>
      </c>
      <c r="U515" s="46" t="s">
        <v>24</v>
      </c>
      <c r="V515" s="45">
        <v>0</v>
      </c>
    </row>
    <row r="516" spans="1:22" ht="12.95" hidden="1" customHeight="1" x14ac:dyDescent="0.2">
      <c r="A516" s="50">
        <v>33935</v>
      </c>
      <c r="B516" s="46">
        <v>127134</v>
      </c>
      <c r="C516" s="46" t="s">
        <v>208</v>
      </c>
      <c r="D516" s="46"/>
      <c r="E516" s="49">
        <v>42202.428472222222</v>
      </c>
      <c r="F516" s="49">
        <v>42202.501388888886</v>
      </c>
      <c r="G516" s="46">
        <v>105</v>
      </c>
      <c r="H516" s="46" t="s">
        <v>556</v>
      </c>
      <c r="I516" s="46" t="s">
        <v>555</v>
      </c>
      <c r="J516" s="46" t="s">
        <v>37</v>
      </c>
      <c r="K516" s="46" t="s">
        <v>354</v>
      </c>
      <c r="L516" s="46" t="s">
        <v>346</v>
      </c>
      <c r="M516" s="46" t="s">
        <v>25</v>
      </c>
      <c r="N516" s="46" t="s">
        <v>22</v>
      </c>
      <c r="O516" s="48">
        <v>0</v>
      </c>
      <c r="P516" s="47">
        <v>0</v>
      </c>
      <c r="Q516" s="47"/>
      <c r="R516" s="47"/>
      <c r="S516" s="46" t="s">
        <v>880</v>
      </c>
      <c r="T516" s="46" t="s">
        <v>23</v>
      </c>
      <c r="U516" s="46" t="s">
        <v>32</v>
      </c>
      <c r="V516" s="45">
        <v>0</v>
      </c>
    </row>
    <row r="517" spans="1:22" ht="12.95" hidden="1" customHeight="1" x14ac:dyDescent="0.2">
      <c r="A517" s="50">
        <v>33934</v>
      </c>
      <c r="B517" s="46">
        <v>127135</v>
      </c>
      <c r="C517" s="46" t="s">
        <v>208</v>
      </c>
      <c r="D517" s="46"/>
      <c r="E517" s="49">
        <v>42202.556250000001</v>
      </c>
      <c r="F517" s="49">
        <v>42202.647222222222</v>
      </c>
      <c r="G517" s="46">
        <v>131</v>
      </c>
      <c r="H517" s="46" t="s">
        <v>448</v>
      </c>
      <c r="I517" s="46" t="s">
        <v>447</v>
      </c>
      <c r="J517" s="46" t="s">
        <v>37</v>
      </c>
      <c r="K517" s="46" t="s">
        <v>354</v>
      </c>
      <c r="L517" s="46" t="s">
        <v>346</v>
      </c>
      <c r="M517" s="46" t="s">
        <v>25</v>
      </c>
      <c r="N517" s="46" t="s">
        <v>22</v>
      </c>
      <c r="O517" s="48">
        <v>0</v>
      </c>
      <c r="P517" s="47">
        <v>0</v>
      </c>
      <c r="Q517" s="47"/>
      <c r="R517" s="47"/>
      <c r="S517" s="46" t="s">
        <v>880</v>
      </c>
      <c r="T517" s="46" t="s">
        <v>23</v>
      </c>
      <c r="U517" s="46" t="s">
        <v>32</v>
      </c>
      <c r="V517" s="45">
        <v>0</v>
      </c>
    </row>
    <row r="518" spans="1:22" ht="12.95" hidden="1" customHeight="1" x14ac:dyDescent="0.2">
      <c r="A518" s="50">
        <v>33983</v>
      </c>
      <c r="B518" s="46">
        <v>127192</v>
      </c>
      <c r="C518" s="46" t="s">
        <v>208</v>
      </c>
      <c r="D518" s="46"/>
      <c r="E518" s="49">
        <v>42208.746527777774</v>
      </c>
      <c r="F518" s="49">
        <v>42214.540277777778</v>
      </c>
      <c r="G518" s="46">
        <v>8343</v>
      </c>
      <c r="H518" s="46" t="s">
        <v>828</v>
      </c>
      <c r="I518" s="46" t="s">
        <v>827</v>
      </c>
      <c r="J518" s="46" t="s">
        <v>415</v>
      </c>
      <c r="K518" s="46" t="s">
        <v>354</v>
      </c>
      <c r="L518" s="46" t="s">
        <v>346</v>
      </c>
      <c r="M518" s="46" t="s">
        <v>25</v>
      </c>
      <c r="N518" s="46" t="s">
        <v>22</v>
      </c>
      <c r="O518" s="48">
        <v>0</v>
      </c>
      <c r="P518" s="47">
        <v>0</v>
      </c>
      <c r="Q518" s="47"/>
      <c r="R518" s="47"/>
      <c r="S518" s="46" t="s">
        <v>879</v>
      </c>
      <c r="T518" s="46" t="s">
        <v>23</v>
      </c>
      <c r="U518" s="46" t="s">
        <v>72</v>
      </c>
      <c r="V518" s="45">
        <v>0</v>
      </c>
    </row>
    <row r="519" spans="1:22" ht="12.95" hidden="1" customHeight="1" x14ac:dyDescent="0.2">
      <c r="A519" s="50">
        <v>30699</v>
      </c>
      <c r="B519" s="46">
        <v>124470</v>
      </c>
      <c r="C519" s="46" t="s">
        <v>867</v>
      </c>
      <c r="D519" s="46"/>
      <c r="E519" s="49">
        <v>42217</v>
      </c>
      <c r="F519" s="49">
        <v>42248</v>
      </c>
      <c r="G519" s="46">
        <v>44640</v>
      </c>
      <c r="H519" s="46" t="s">
        <v>201</v>
      </c>
      <c r="I519" s="46" t="s">
        <v>202</v>
      </c>
      <c r="J519" s="46" t="s">
        <v>26</v>
      </c>
      <c r="K519" s="46" t="s">
        <v>354</v>
      </c>
      <c r="L519" s="46" t="s">
        <v>346</v>
      </c>
      <c r="M519" s="46" t="s">
        <v>25</v>
      </c>
      <c r="N519" s="46" t="s">
        <v>23</v>
      </c>
      <c r="O519" s="48">
        <v>0</v>
      </c>
      <c r="P519" s="47">
        <v>0</v>
      </c>
      <c r="Q519" s="47"/>
      <c r="R519" s="47"/>
      <c r="S519" s="46" t="s">
        <v>422</v>
      </c>
      <c r="T519" s="46" t="s">
        <v>23</v>
      </c>
      <c r="U519" s="46" t="s">
        <v>32</v>
      </c>
      <c r="V519" s="45">
        <v>0</v>
      </c>
    </row>
    <row r="520" spans="1:22" ht="12.95" hidden="1" customHeight="1" x14ac:dyDescent="0.2">
      <c r="A520" s="50">
        <v>34017</v>
      </c>
      <c r="B520" s="46">
        <v>127147</v>
      </c>
      <c r="C520" s="46" t="s">
        <v>867</v>
      </c>
      <c r="D520" s="46"/>
      <c r="E520" s="49">
        <v>42217</v>
      </c>
      <c r="F520" s="49">
        <v>42248</v>
      </c>
      <c r="G520" s="46">
        <v>44640</v>
      </c>
      <c r="H520" s="46" t="s">
        <v>548</v>
      </c>
      <c r="I520" s="46" t="s">
        <v>547</v>
      </c>
      <c r="J520" s="46" t="s">
        <v>37</v>
      </c>
      <c r="K520" s="46" t="s">
        <v>354</v>
      </c>
      <c r="L520" s="46" t="s">
        <v>346</v>
      </c>
      <c r="M520" s="46" t="s">
        <v>25</v>
      </c>
      <c r="N520" s="46" t="s">
        <v>23</v>
      </c>
      <c r="O520" s="48">
        <v>0</v>
      </c>
      <c r="P520" s="47">
        <v>0</v>
      </c>
      <c r="Q520" s="47"/>
      <c r="R520" s="47"/>
      <c r="S520" s="46" t="s">
        <v>696</v>
      </c>
      <c r="T520" s="46" t="s">
        <v>23</v>
      </c>
      <c r="U520" s="46" t="s">
        <v>32</v>
      </c>
      <c r="V520" s="45">
        <v>0</v>
      </c>
    </row>
    <row r="521" spans="1:22" ht="12.95" hidden="1" customHeight="1" x14ac:dyDescent="0.2">
      <c r="A521" s="50">
        <v>34044</v>
      </c>
      <c r="B521" s="46">
        <v>127216</v>
      </c>
      <c r="C521" s="46" t="s">
        <v>867</v>
      </c>
      <c r="D521" s="46"/>
      <c r="E521" s="49">
        <v>42223.352777777778</v>
      </c>
      <c r="F521" s="49">
        <v>42223.370138888888</v>
      </c>
      <c r="G521" s="46">
        <v>25</v>
      </c>
      <c r="H521" s="46" t="s">
        <v>670</v>
      </c>
      <c r="I521" s="46" t="s">
        <v>669</v>
      </c>
      <c r="J521" s="46" t="s">
        <v>20</v>
      </c>
      <c r="K521" s="46" t="s">
        <v>354</v>
      </c>
      <c r="L521" s="46" t="s">
        <v>346</v>
      </c>
      <c r="M521" s="46" t="s">
        <v>25</v>
      </c>
      <c r="N521" s="46" t="s">
        <v>22</v>
      </c>
      <c r="O521" s="48">
        <v>0</v>
      </c>
      <c r="P521" s="47">
        <v>0</v>
      </c>
      <c r="Q521" s="47"/>
      <c r="R521" s="47"/>
      <c r="S521" s="46" t="s">
        <v>877</v>
      </c>
      <c r="T521" s="46" t="s">
        <v>23</v>
      </c>
      <c r="U521" s="46" t="s">
        <v>24</v>
      </c>
      <c r="V521" s="45">
        <v>0</v>
      </c>
    </row>
    <row r="522" spans="1:22" ht="12.95" hidden="1" customHeight="1" x14ac:dyDescent="0.2">
      <c r="A522" s="50">
        <v>34105</v>
      </c>
      <c r="B522" s="46">
        <v>127262</v>
      </c>
      <c r="C522" s="46" t="s">
        <v>867</v>
      </c>
      <c r="D522" s="46"/>
      <c r="E522" s="49">
        <v>42240.422222222223</v>
      </c>
      <c r="F522" s="49">
        <v>42240.537499999999</v>
      </c>
      <c r="G522" s="46">
        <v>166</v>
      </c>
      <c r="H522" s="46" t="s">
        <v>286</v>
      </c>
      <c r="I522" s="46" t="s">
        <v>287</v>
      </c>
      <c r="J522" s="46" t="s">
        <v>37</v>
      </c>
      <c r="K522" s="46" t="s">
        <v>354</v>
      </c>
      <c r="L522" s="46" t="s">
        <v>346</v>
      </c>
      <c r="M522" s="46" t="s">
        <v>25</v>
      </c>
      <c r="N522" s="46" t="s">
        <v>22</v>
      </c>
      <c r="O522" s="48">
        <v>0</v>
      </c>
      <c r="P522" s="47">
        <v>0</v>
      </c>
      <c r="Q522" s="47"/>
      <c r="R522" s="47"/>
      <c r="S522" s="46" t="s">
        <v>874</v>
      </c>
      <c r="T522" s="46" t="s">
        <v>23</v>
      </c>
      <c r="U522" s="46" t="s">
        <v>32</v>
      </c>
      <c r="V522" s="45">
        <v>0</v>
      </c>
    </row>
    <row r="523" spans="1:22" ht="12.95" hidden="1" customHeight="1" x14ac:dyDescent="0.2">
      <c r="A523" s="50">
        <v>34104</v>
      </c>
      <c r="B523" s="46">
        <v>127263</v>
      </c>
      <c r="C523" s="46" t="s">
        <v>867</v>
      </c>
      <c r="D523" s="46"/>
      <c r="E523" s="49">
        <v>42240.54305555555</v>
      </c>
      <c r="F523" s="49">
        <v>42240.65625</v>
      </c>
      <c r="G523" s="46">
        <v>163</v>
      </c>
      <c r="H523" s="46" t="s">
        <v>213</v>
      </c>
      <c r="I523" s="46" t="s">
        <v>214</v>
      </c>
      <c r="J523" s="46" t="s">
        <v>37</v>
      </c>
      <c r="K523" s="46" t="s">
        <v>354</v>
      </c>
      <c r="L523" s="46" t="s">
        <v>346</v>
      </c>
      <c r="M523" s="46" t="s">
        <v>25</v>
      </c>
      <c r="N523" s="46" t="s">
        <v>22</v>
      </c>
      <c r="O523" s="48">
        <v>0</v>
      </c>
      <c r="P523" s="47">
        <v>0</v>
      </c>
      <c r="Q523" s="47"/>
      <c r="R523" s="47"/>
      <c r="S523" s="46" t="s">
        <v>873</v>
      </c>
      <c r="T523" s="46" t="s">
        <v>23</v>
      </c>
      <c r="U523" s="46" t="s">
        <v>32</v>
      </c>
      <c r="V523" s="45">
        <v>0</v>
      </c>
    </row>
    <row r="524" spans="1:22" ht="12.95" hidden="1" customHeight="1" x14ac:dyDescent="0.2">
      <c r="A524" s="50">
        <v>34100</v>
      </c>
      <c r="B524" s="46">
        <v>127272</v>
      </c>
      <c r="C524" s="46" t="s">
        <v>867</v>
      </c>
      <c r="D524" s="46"/>
      <c r="E524" s="49">
        <v>42243.390277777777</v>
      </c>
      <c r="F524" s="49">
        <v>42243.708333333328</v>
      </c>
      <c r="G524" s="46">
        <v>458</v>
      </c>
      <c r="H524" s="46" t="s">
        <v>564</v>
      </c>
      <c r="I524" s="46" t="s">
        <v>563</v>
      </c>
      <c r="J524" s="46" t="s">
        <v>26</v>
      </c>
      <c r="K524" s="46" t="s">
        <v>354</v>
      </c>
      <c r="L524" s="46" t="s">
        <v>350</v>
      </c>
      <c r="M524" s="46" t="s">
        <v>25</v>
      </c>
      <c r="N524" s="46" t="s">
        <v>23</v>
      </c>
      <c r="O524" s="48">
        <v>0</v>
      </c>
      <c r="P524" s="47">
        <v>0</v>
      </c>
      <c r="Q524" s="47"/>
      <c r="R524" s="47"/>
      <c r="S524" s="46" t="s">
        <v>872</v>
      </c>
      <c r="T524" s="46" t="s">
        <v>23</v>
      </c>
      <c r="U524" s="46" t="s">
        <v>28</v>
      </c>
      <c r="V524" s="45">
        <v>0</v>
      </c>
    </row>
    <row r="525" spans="1:22" ht="12.95" hidden="1" customHeight="1" x14ac:dyDescent="0.2">
      <c r="A525" s="50">
        <v>34100</v>
      </c>
      <c r="B525" s="46">
        <v>127272</v>
      </c>
      <c r="C525" s="46" t="s">
        <v>867</v>
      </c>
      <c r="D525" s="46"/>
      <c r="E525" s="49">
        <v>42243.390277777777</v>
      </c>
      <c r="F525" s="49">
        <v>42243.708333333328</v>
      </c>
      <c r="G525" s="46">
        <v>458</v>
      </c>
      <c r="H525" s="46" t="s">
        <v>562</v>
      </c>
      <c r="I525" s="46" t="s">
        <v>561</v>
      </c>
      <c r="J525" s="46" t="s">
        <v>26</v>
      </c>
      <c r="K525" s="46" t="s">
        <v>354</v>
      </c>
      <c r="L525" s="46" t="s">
        <v>350</v>
      </c>
      <c r="M525" s="46" t="s">
        <v>25</v>
      </c>
      <c r="N525" s="46" t="s">
        <v>23</v>
      </c>
      <c r="O525" s="48">
        <v>0</v>
      </c>
      <c r="P525" s="47">
        <v>0</v>
      </c>
      <c r="Q525" s="47"/>
      <c r="R525" s="47"/>
      <c r="S525" s="46" t="s">
        <v>872</v>
      </c>
      <c r="T525" s="46" t="s">
        <v>23</v>
      </c>
      <c r="U525" s="46" t="s">
        <v>28</v>
      </c>
      <c r="V525" s="45">
        <v>0</v>
      </c>
    </row>
    <row r="526" spans="1:22" ht="12.95" hidden="1" customHeight="1" x14ac:dyDescent="0.2">
      <c r="A526" s="50">
        <v>34101</v>
      </c>
      <c r="B526" s="46">
        <v>127268</v>
      </c>
      <c r="C526" s="46" t="s">
        <v>867</v>
      </c>
      <c r="D526" s="46"/>
      <c r="E526" s="49">
        <v>42243.391666666663</v>
      </c>
      <c r="F526" s="49">
        <v>42243.5625</v>
      </c>
      <c r="G526" s="46">
        <v>246</v>
      </c>
      <c r="H526" s="46" t="s">
        <v>871</v>
      </c>
      <c r="I526" s="46" t="s">
        <v>870</v>
      </c>
      <c r="J526" s="46" t="s">
        <v>415</v>
      </c>
      <c r="K526" s="46" t="s">
        <v>354</v>
      </c>
      <c r="L526" s="46" t="s">
        <v>346</v>
      </c>
      <c r="M526" s="46" t="s">
        <v>25</v>
      </c>
      <c r="N526" s="46" t="s">
        <v>22</v>
      </c>
      <c r="O526" s="48">
        <v>0</v>
      </c>
      <c r="P526" s="47">
        <v>0</v>
      </c>
      <c r="Q526" s="47"/>
      <c r="R526" s="47"/>
      <c r="S526" s="46" t="s">
        <v>869</v>
      </c>
      <c r="T526" s="46" t="s">
        <v>23</v>
      </c>
      <c r="U526" s="46" t="s">
        <v>359</v>
      </c>
      <c r="V526" s="45">
        <v>0</v>
      </c>
    </row>
    <row r="527" spans="1:22" ht="12.95" hidden="1" customHeight="1" x14ac:dyDescent="0.2">
      <c r="A527" s="50">
        <v>34099</v>
      </c>
      <c r="B527" s="46">
        <v>127276</v>
      </c>
      <c r="C527" s="46" t="s">
        <v>867</v>
      </c>
      <c r="D527" s="46"/>
      <c r="E527" s="49">
        <v>42244.380555555552</v>
      </c>
      <c r="F527" s="49">
        <v>42244.73333333333</v>
      </c>
      <c r="G527" s="46">
        <v>508</v>
      </c>
      <c r="H527" s="46" t="s">
        <v>564</v>
      </c>
      <c r="I527" s="46" t="s">
        <v>563</v>
      </c>
      <c r="J527" s="46" t="s">
        <v>26</v>
      </c>
      <c r="K527" s="46" t="s">
        <v>354</v>
      </c>
      <c r="L527" s="46" t="s">
        <v>350</v>
      </c>
      <c r="M527" s="46" t="s">
        <v>25</v>
      </c>
      <c r="N527" s="46" t="s">
        <v>23</v>
      </c>
      <c r="O527" s="48">
        <v>0</v>
      </c>
      <c r="P527" s="47">
        <v>0</v>
      </c>
      <c r="Q527" s="47"/>
      <c r="R527" s="47"/>
      <c r="S527" s="46" t="s">
        <v>868</v>
      </c>
      <c r="T527" s="46" t="s">
        <v>23</v>
      </c>
      <c r="U527" s="46" t="s">
        <v>28</v>
      </c>
      <c r="V527" s="45">
        <v>0</v>
      </c>
    </row>
    <row r="528" spans="1:22" ht="12.95" hidden="1" customHeight="1" x14ac:dyDescent="0.2">
      <c r="A528" s="50">
        <v>34099</v>
      </c>
      <c r="B528" s="46">
        <v>127276</v>
      </c>
      <c r="C528" s="46" t="s">
        <v>867</v>
      </c>
      <c r="D528" s="46"/>
      <c r="E528" s="49">
        <v>42244.380555555552</v>
      </c>
      <c r="F528" s="49">
        <v>42244.73333333333</v>
      </c>
      <c r="G528" s="46">
        <v>508</v>
      </c>
      <c r="H528" s="46" t="s">
        <v>562</v>
      </c>
      <c r="I528" s="46" t="s">
        <v>561</v>
      </c>
      <c r="J528" s="46" t="s">
        <v>26</v>
      </c>
      <c r="K528" s="46" t="s">
        <v>354</v>
      </c>
      <c r="L528" s="46" t="s">
        <v>350</v>
      </c>
      <c r="M528" s="46" t="s">
        <v>25</v>
      </c>
      <c r="N528" s="46" t="s">
        <v>23</v>
      </c>
      <c r="O528" s="48">
        <v>0</v>
      </c>
      <c r="P528" s="47">
        <v>0</v>
      </c>
      <c r="Q528" s="47"/>
      <c r="R528" s="47"/>
      <c r="S528" s="46" t="s">
        <v>868</v>
      </c>
      <c r="T528" s="46" t="s">
        <v>23</v>
      </c>
      <c r="U528" s="46" t="s">
        <v>28</v>
      </c>
      <c r="V528" s="45">
        <v>0</v>
      </c>
    </row>
    <row r="529" spans="1:22" ht="12.95" hidden="1" customHeight="1" x14ac:dyDescent="0.2">
      <c r="A529" s="50">
        <v>30699</v>
      </c>
      <c r="B529" s="46">
        <v>124470</v>
      </c>
      <c r="C529" s="46" t="s">
        <v>212</v>
      </c>
      <c r="D529" s="46"/>
      <c r="E529" s="49">
        <v>42248</v>
      </c>
      <c r="F529" s="49">
        <v>42278</v>
      </c>
      <c r="G529" s="46">
        <v>43200</v>
      </c>
      <c r="H529" s="46" t="s">
        <v>201</v>
      </c>
      <c r="I529" s="46" t="s">
        <v>202</v>
      </c>
      <c r="J529" s="46" t="s">
        <v>26</v>
      </c>
      <c r="K529" s="46" t="s">
        <v>354</v>
      </c>
      <c r="L529" s="46" t="s">
        <v>346</v>
      </c>
      <c r="M529" s="46" t="s">
        <v>25</v>
      </c>
      <c r="N529" s="46" t="s">
        <v>23</v>
      </c>
      <c r="O529" s="48">
        <v>0</v>
      </c>
      <c r="P529" s="47">
        <v>0</v>
      </c>
      <c r="Q529" s="47"/>
      <c r="R529" s="47"/>
      <c r="S529" s="46" t="s">
        <v>422</v>
      </c>
      <c r="T529" s="46" t="s">
        <v>23</v>
      </c>
      <c r="U529" s="46" t="s">
        <v>32</v>
      </c>
      <c r="V529" s="45">
        <v>0</v>
      </c>
    </row>
    <row r="530" spans="1:22" ht="12.95" hidden="1" customHeight="1" x14ac:dyDescent="0.2">
      <c r="A530" s="50">
        <v>34017</v>
      </c>
      <c r="B530" s="46">
        <v>127147</v>
      </c>
      <c r="C530" s="46" t="s">
        <v>212</v>
      </c>
      <c r="D530" s="46"/>
      <c r="E530" s="49">
        <v>42248</v>
      </c>
      <c r="F530" s="49">
        <v>42278</v>
      </c>
      <c r="G530" s="46">
        <v>43200</v>
      </c>
      <c r="H530" s="46" t="s">
        <v>548</v>
      </c>
      <c r="I530" s="46" t="s">
        <v>547</v>
      </c>
      <c r="J530" s="46" t="s">
        <v>37</v>
      </c>
      <c r="K530" s="46" t="s">
        <v>354</v>
      </c>
      <c r="L530" s="46" t="s">
        <v>346</v>
      </c>
      <c r="M530" s="46" t="s">
        <v>25</v>
      </c>
      <c r="N530" s="46" t="s">
        <v>23</v>
      </c>
      <c r="O530" s="48">
        <v>0</v>
      </c>
      <c r="P530" s="47">
        <v>0</v>
      </c>
      <c r="Q530" s="47"/>
      <c r="R530" s="47"/>
      <c r="S530" s="46" t="s">
        <v>696</v>
      </c>
      <c r="T530" s="46" t="s">
        <v>23</v>
      </c>
      <c r="U530" s="46" t="s">
        <v>32</v>
      </c>
      <c r="V530" s="45">
        <v>0</v>
      </c>
    </row>
    <row r="531" spans="1:22" ht="12.95" hidden="1" customHeight="1" x14ac:dyDescent="0.2">
      <c r="A531" s="50">
        <v>34140</v>
      </c>
      <c r="B531" s="46">
        <v>127364</v>
      </c>
      <c r="C531" s="46" t="s">
        <v>212</v>
      </c>
      <c r="D531" s="46"/>
      <c r="E531" s="49">
        <v>42270.588888888888</v>
      </c>
      <c r="F531" s="49">
        <v>42270.626388888886</v>
      </c>
      <c r="G531" s="46">
        <v>54</v>
      </c>
      <c r="H531" s="46" t="s">
        <v>417</v>
      </c>
      <c r="I531" s="46" t="s">
        <v>416</v>
      </c>
      <c r="J531" s="46" t="s">
        <v>26</v>
      </c>
      <c r="K531" s="46" t="s">
        <v>354</v>
      </c>
      <c r="L531" s="46" t="s">
        <v>346</v>
      </c>
      <c r="M531" s="46" t="s">
        <v>25</v>
      </c>
      <c r="N531" s="46" t="s">
        <v>22</v>
      </c>
      <c r="O531" s="48">
        <v>0</v>
      </c>
      <c r="P531" s="47">
        <v>0</v>
      </c>
      <c r="Q531" s="47"/>
      <c r="R531" s="47"/>
      <c r="S531" s="46" t="s">
        <v>862</v>
      </c>
      <c r="T531" s="46" t="s">
        <v>23</v>
      </c>
      <c r="U531" s="46" t="s">
        <v>32</v>
      </c>
      <c r="V531" s="45">
        <v>0</v>
      </c>
    </row>
    <row r="532" spans="1:22" ht="12.95" hidden="1" customHeight="1" x14ac:dyDescent="0.2">
      <c r="A532" s="50">
        <v>34139</v>
      </c>
      <c r="B532" s="46">
        <v>127365</v>
      </c>
      <c r="C532" s="46" t="s">
        <v>212</v>
      </c>
      <c r="D532" s="46"/>
      <c r="E532" s="49">
        <v>42270.645833333328</v>
      </c>
      <c r="F532" s="49">
        <v>42270.665277777778</v>
      </c>
      <c r="G532" s="46">
        <v>28</v>
      </c>
      <c r="H532" s="46" t="s">
        <v>464</v>
      </c>
      <c r="I532" s="46" t="s">
        <v>463</v>
      </c>
      <c r="J532" s="46" t="s">
        <v>26</v>
      </c>
      <c r="K532" s="46" t="s">
        <v>354</v>
      </c>
      <c r="L532" s="46" t="s">
        <v>346</v>
      </c>
      <c r="M532" s="46" t="s">
        <v>25</v>
      </c>
      <c r="N532" s="46" t="s">
        <v>22</v>
      </c>
      <c r="O532" s="48">
        <v>0</v>
      </c>
      <c r="P532" s="47">
        <v>0</v>
      </c>
      <c r="Q532" s="47"/>
      <c r="R532" s="47"/>
      <c r="S532" s="46" t="s">
        <v>861</v>
      </c>
      <c r="T532" s="46" t="s">
        <v>23</v>
      </c>
      <c r="U532" s="46" t="s">
        <v>32</v>
      </c>
      <c r="V532" s="45">
        <v>0</v>
      </c>
    </row>
    <row r="533" spans="1:22" ht="12.95" customHeight="1" x14ac:dyDescent="0.2">
      <c r="A533" s="50">
        <v>34222</v>
      </c>
      <c r="B533" s="46">
        <v>2086</v>
      </c>
      <c r="C533" s="46" t="s">
        <v>212</v>
      </c>
      <c r="D533" s="46">
        <v>2016</v>
      </c>
      <c r="E533" s="49">
        <v>42271.495833333334</v>
      </c>
      <c r="F533" s="49">
        <v>42271.53125</v>
      </c>
      <c r="G533" s="46">
        <v>51</v>
      </c>
      <c r="H533" s="46" t="s">
        <v>213</v>
      </c>
      <c r="I533" s="46" t="s">
        <v>214</v>
      </c>
      <c r="J533" s="46" t="s">
        <v>37</v>
      </c>
      <c r="K533" s="46" t="s">
        <v>21</v>
      </c>
      <c r="L533" s="46" t="s">
        <v>34</v>
      </c>
      <c r="M533" s="46" t="s">
        <v>25</v>
      </c>
      <c r="N533" s="46" t="s">
        <v>22</v>
      </c>
      <c r="O533" s="48">
        <v>3</v>
      </c>
      <c r="P533" s="47">
        <v>1.6000000000000001E-3</v>
      </c>
      <c r="Q533" s="5" t="b">
        <f>IF(P533&gt;$Q$2,1)</f>
        <v>0</v>
      </c>
      <c r="R533" s="5" t="b">
        <f>IF(P533&gt;$R$2,1)</f>
        <v>0</v>
      </c>
      <c r="S533" s="46" t="s">
        <v>215</v>
      </c>
      <c r="T533" s="46" t="s">
        <v>23</v>
      </c>
      <c r="U533" s="46" t="s">
        <v>32</v>
      </c>
      <c r="V533" s="45">
        <v>3</v>
      </c>
    </row>
    <row r="534" spans="1:22" ht="12.95" hidden="1" customHeight="1" x14ac:dyDescent="0.2">
      <c r="A534" s="50">
        <v>34192</v>
      </c>
      <c r="B534" s="46">
        <v>127309</v>
      </c>
      <c r="C534" s="46" t="s">
        <v>212</v>
      </c>
      <c r="D534" s="46"/>
      <c r="E534" s="49">
        <v>42273.610416666663</v>
      </c>
      <c r="F534" s="49">
        <v>42273.666666666664</v>
      </c>
      <c r="G534" s="46">
        <v>81</v>
      </c>
      <c r="H534" s="46" t="s">
        <v>529</v>
      </c>
      <c r="I534" s="46" t="s">
        <v>528</v>
      </c>
      <c r="J534" s="46" t="s">
        <v>26</v>
      </c>
      <c r="K534" s="46" t="s">
        <v>354</v>
      </c>
      <c r="L534" s="46" t="s">
        <v>346</v>
      </c>
      <c r="M534" s="46" t="s">
        <v>40</v>
      </c>
      <c r="N534" s="46" t="s">
        <v>22</v>
      </c>
      <c r="O534" s="48">
        <v>0</v>
      </c>
      <c r="P534" s="47">
        <v>0</v>
      </c>
      <c r="Q534" s="47"/>
      <c r="R534" s="47"/>
      <c r="S534" s="46" t="s">
        <v>860</v>
      </c>
      <c r="T534" s="46" t="s">
        <v>23</v>
      </c>
      <c r="U534" s="46" t="s">
        <v>32</v>
      </c>
      <c r="V534" s="45">
        <v>0</v>
      </c>
    </row>
    <row r="535" spans="1:22" ht="12.95" hidden="1" customHeight="1" x14ac:dyDescent="0.2">
      <c r="A535" s="50">
        <v>34120</v>
      </c>
      <c r="B535" s="46">
        <v>127385</v>
      </c>
      <c r="C535" s="46" t="s">
        <v>212</v>
      </c>
      <c r="D535" s="46"/>
      <c r="E535" s="49">
        <v>42275.013888888891</v>
      </c>
      <c r="F535" s="49">
        <v>42275.629861111112</v>
      </c>
      <c r="G535" s="46">
        <v>887</v>
      </c>
      <c r="H535" s="46" t="s">
        <v>371</v>
      </c>
      <c r="I535" s="46" t="s">
        <v>370</v>
      </c>
      <c r="J535" s="46" t="s">
        <v>33</v>
      </c>
      <c r="K535" s="46" t="s">
        <v>354</v>
      </c>
      <c r="L535" s="46" t="s">
        <v>350</v>
      </c>
      <c r="M535" s="46" t="s">
        <v>25</v>
      </c>
      <c r="N535" s="46" t="s">
        <v>23</v>
      </c>
      <c r="O535" s="48">
        <v>0</v>
      </c>
      <c r="P535" s="47">
        <v>0</v>
      </c>
      <c r="Q535" s="47"/>
      <c r="R535" s="47"/>
      <c r="S535" s="46" t="s">
        <v>859</v>
      </c>
      <c r="T535" s="46" t="s">
        <v>23</v>
      </c>
      <c r="U535" s="46" t="s">
        <v>24</v>
      </c>
      <c r="V535" s="45">
        <v>0</v>
      </c>
    </row>
    <row r="536" spans="1:22" ht="12.95" hidden="1" customHeight="1" x14ac:dyDescent="0.2">
      <c r="A536" s="50">
        <v>34120</v>
      </c>
      <c r="B536" s="46">
        <v>127385</v>
      </c>
      <c r="C536" s="46" t="s">
        <v>212</v>
      </c>
      <c r="D536" s="46"/>
      <c r="E536" s="49">
        <v>42275.013888888891</v>
      </c>
      <c r="F536" s="49">
        <v>42275.629861111112</v>
      </c>
      <c r="G536" s="46">
        <v>887</v>
      </c>
      <c r="H536" s="46" t="s">
        <v>375</v>
      </c>
      <c r="I536" s="46" t="s">
        <v>374</v>
      </c>
      <c r="J536" s="46" t="s">
        <v>33</v>
      </c>
      <c r="K536" s="46" t="s">
        <v>354</v>
      </c>
      <c r="L536" s="46" t="s">
        <v>350</v>
      </c>
      <c r="M536" s="46" t="s">
        <v>25</v>
      </c>
      <c r="N536" s="46" t="s">
        <v>23</v>
      </c>
      <c r="O536" s="48">
        <v>0</v>
      </c>
      <c r="P536" s="47">
        <v>0</v>
      </c>
      <c r="Q536" s="47"/>
      <c r="R536" s="47"/>
      <c r="S536" s="46" t="s">
        <v>859</v>
      </c>
      <c r="T536" s="46" t="s">
        <v>23</v>
      </c>
      <c r="U536" s="46" t="s">
        <v>24</v>
      </c>
      <c r="V536" s="45">
        <v>0</v>
      </c>
    </row>
    <row r="537" spans="1:22" ht="12.95" customHeight="1" x14ac:dyDescent="0.2">
      <c r="A537" s="50">
        <v>34224</v>
      </c>
      <c r="B537" s="46">
        <v>2087</v>
      </c>
      <c r="C537" s="46" t="s">
        <v>212</v>
      </c>
      <c r="D537" s="46">
        <v>2016</v>
      </c>
      <c r="E537" s="49">
        <v>42275.9</v>
      </c>
      <c r="F537" s="49">
        <v>42275.907638888886</v>
      </c>
      <c r="G537" s="46">
        <v>11</v>
      </c>
      <c r="H537" s="46" t="s">
        <v>216</v>
      </c>
      <c r="I537" s="46" t="s">
        <v>217</v>
      </c>
      <c r="J537" s="46" t="s">
        <v>20</v>
      </c>
      <c r="K537" s="46" t="s">
        <v>21</v>
      </c>
      <c r="L537" s="46" t="s">
        <v>45</v>
      </c>
      <c r="M537" s="46" t="s">
        <v>25</v>
      </c>
      <c r="N537" s="46" t="s">
        <v>22</v>
      </c>
      <c r="O537" s="48">
        <v>1</v>
      </c>
      <c r="P537" s="47">
        <v>5.0000000000000001E-4</v>
      </c>
      <c r="Q537" s="5" t="b">
        <f>IF(P537&gt;$Q$2,1)</f>
        <v>0</v>
      </c>
      <c r="R537" s="5" t="b">
        <f>IF(P537&gt;$R$2,1)</f>
        <v>0</v>
      </c>
      <c r="S537" s="46" t="s">
        <v>218</v>
      </c>
      <c r="T537" s="46" t="s">
        <v>23</v>
      </c>
      <c r="U537" s="46" t="s">
        <v>24</v>
      </c>
      <c r="V537" s="45">
        <v>11</v>
      </c>
    </row>
    <row r="538" spans="1:22" ht="12.95" hidden="1" customHeight="1" x14ac:dyDescent="0.2">
      <c r="A538" s="50">
        <v>30699</v>
      </c>
      <c r="B538" s="46">
        <v>124470</v>
      </c>
      <c r="C538" s="46" t="s">
        <v>219</v>
      </c>
      <c r="D538" s="46"/>
      <c r="E538" s="49">
        <v>42278</v>
      </c>
      <c r="F538" s="49">
        <v>42309</v>
      </c>
      <c r="G538" s="46">
        <v>44640</v>
      </c>
      <c r="H538" s="46" t="s">
        <v>201</v>
      </c>
      <c r="I538" s="46" t="s">
        <v>202</v>
      </c>
      <c r="J538" s="46" t="s">
        <v>26</v>
      </c>
      <c r="K538" s="46" t="s">
        <v>354</v>
      </c>
      <c r="L538" s="46" t="s">
        <v>346</v>
      </c>
      <c r="M538" s="46" t="s">
        <v>25</v>
      </c>
      <c r="N538" s="46" t="s">
        <v>23</v>
      </c>
      <c r="O538" s="48">
        <v>0</v>
      </c>
      <c r="P538" s="47">
        <v>0</v>
      </c>
      <c r="Q538" s="47"/>
      <c r="R538" s="47"/>
      <c r="S538" s="46" t="s">
        <v>422</v>
      </c>
      <c r="T538" s="46" t="s">
        <v>23</v>
      </c>
      <c r="U538" s="46" t="s">
        <v>32</v>
      </c>
      <c r="V538" s="45">
        <v>0</v>
      </c>
    </row>
    <row r="539" spans="1:22" ht="12.95" hidden="1" customHeight="1" x14ac:dyDescent="0.2">
      <c r="A539" s="50">
        <v>34017</v>
      </c>
      <c r="B539" s="46">
        <v>127147</v>
      </c>
      <c r="C539" s="46" t="s">
        <v>219</v>
      </c>
      <c r="D539" s="46"/>
      <c r="E539" s="49">
        <v>42278</v>
      </c>
      <c r="F539" s="49">
        <v>42309</v>
      </c>
      <c r="G539" s="46">
        <v>44640</v>
      </c>
      <c r="H539" s="46" t="s">
        <v>548</v>
      </c>
      <c r="I539" s="46" t="s">
        <v>547</v>
      </c>
      <c r="J539" s="46" t="s">
        <v>37</v>
      </c>
      <c r="K539" s="46" t="s">
        <v>354</v>
      </c>
      <c r="L539" s="46" t="s">
        <v>346</v>
      </c>
      <c r="M539" s="46" t="s">
        <v>25</v>
      </c>
      <c r="N539" s="46" t="s">
        <v>23</v>
      </c>
      <c r="O539" s="48">
        <v>0</v>
      </c>
      <c r="P539" s="47">
        <v>0</v>
      </c>
      <c r="Q539" s="47"/>
      <c r="R539" s="47"/>
      <c r="S539" s="46" t="s">
        <v>696</v>
      </c>
      <c r="T539" s="46" t="s">
        <v>23</v>
      </c>
      <c r="U539" s="46" t="s">
        <v>32</v>
      </c>
      <c r="V539" s="45">
        <v>0</v>
      </c>
    </row>
    <row r="540" spans="1:22" ht="12.95" customHeight="1" x14ac:dyDescent="0.2">
      <c r="A540" s="50">
        <v>34342</v>
      </c>
      <c r="B540" s="46">
        <v>2089</v>
      </c>
      <c r="C540" s="46" t="s">
        <v>219</v>
      </c>
      <c r="D540" s="46">
        <v>2016</v>
      </c>
      <c r="E540" s="49">
        <v>42297.462500000001</v>
      </c>
      <c r="F540" s="49">
        <v>42297.560416666667</v>
      </c>
      <c r="G540" s="46">
        <v>141</v>
      </c>
      <c r="H540" s="46" t="s">
        <v>68</v>
      </c>
      <c r="I540" s="46" t="s">
        <v>69</v>
      </c>
      <c r="J540" s="46" t="s">
        <v>26</v>
      </c>
      <c r="K540" s="46" t="s">
        <v>21</v>
      </c>
      <c r="L540" s="46" t="s">
        <v>31</v>
      </c>
      <c r="M540" s="46" t="s">
        <v>25</v>
      </c>
      <c r="N540" s="46" t="s">
        <v>22</v>
      </c>
      <c r="O540" s="48">
        <v>13</v>
      </c>
      <c r="P540" s="47">
        <v>6.8999999999999999E-3</v>
      </c>
      <c r="Q540" s="5" t="b">
        <f>IF(P540&gt;$Q$2,1)</f>
        <v>0</v>
      </c>
      <c r="R540" s="5" t="b">
        <f>IF(P540&gt;$R$2,1)</f>
        <v>0</v>
      </c>
      <c r="S540" s="46" t="s">
        <v>220</v>
      </c>
      <c r="T540" s="46" t="s">
        <v>23</v>
      </c>
      <c r="U540" s="46" t="s">
        <v>32</v>
      </c>
      <c r="V540" s="45">
        <v>87</v>
      </c>
    </row>
    <row r="541" spans="1:22" ht="12.95" hidden="1" customHeight="1" x14ac:dyDescent="0.2">
      <c r="A541" s="50">
        <v>34310</v>
      </c>
      <c r="B541" s="46">
        <v>127508</v>
      </c>
      <c r="C541" s="46" t="s">
        <v>219</v>
      </c>
      <c r="D541" s="46"/>
      <c r="E541" s="49">
        <v>42301.53125</v>
      </c>
      <c r="F541" s="49">
        <v>42301.563888888886</v>
      </c>
      <c r="G541" s="46">
        <v>47</v>
      </c>
      <c r="H541" s="46" t="s">
        <v>361</v>
      </c>
      <c r="I541" s="46" t="s">
        <v>360</v>
      </c>
      <c r="J541" s="46" t="s">
        <v>26</v>
      </c>
      <c r="K541" s="46" t="s">
        <v>354</v>
      </c>
      <c r="L541" s="46" t="s">
        <v>346</v>
      </c>
      <c r="M541" s="46" t="s">
        <v>25</v>
      </c>
      <c r="N541" s="46" t="s">
        <v>22</v>
      </c>
      <c r="O541" s="48">
        <v>0</v>
      </c>
      <c r="P541" s="47">
        <v>0</v>
      </c>
      <c r="Q541" s="47"/>
      <c r="R541" s="47"/>
      <c r="S541" s="46" t="s">
        <v>496</v>
      </c>
      <c r="T541" s="46" t="s">
        <v>23</v>
      </c>
      <c r="U541" s="46" t="s">
        <v>28</v>
      </c>
      <c r="V541" s="45">
        <v>0</v>
      </c>
    </row>
    <row r="542" spans="1:22" ht="12.95" hidden="1" customHeight="1" x14ac:dyDescent="0.2">
      <c r="A542" s="50">
        <v>34298</v>
      </c>
      <c r="B542" s="46">
        <v>127522</v>
      </c>
      <c r="C542" s="46" t="s">
        <v>219</v>
      </c>
      <c r="D542" s="46"/>
      <c r="E542" s="49">
        <v>42304.595833333333</v>
      </c>
      <c r="F542" s="49">
        <v>42304.614583333328</v>
      </c>
      <c r="G542" s="46">
        <v>27</v>
      </c>
      <c r="H542" s="46" t="s">
        <v>397</v>
      </c>
      <c r="I542" s="46" t="s">
        <v>396</v>
      </c>
      <c r="J542" s="46" t="s">
        <v>26</v>
      </c>
      <c r="K542" s="46" t="s">
        <v>354</v>
      </c>
      <c r="L542" s="46" t="s">
        <v>350</v>
      </c>
      <c r="M542" s="46" t="s">
        <v>25</v>
      </c>
      <c r="N542" s="46" t="s">
        <v>22</v>
      </c>
      <c r="O542" s="48">
        <v>0</v>
      </c>
      <c r="P542" s="47">
        <v>0</v>
      </c>
      <c r="Q542" s="47"/>
      <c r="R542" s="47"/>
      <c r="S542" s="46" t="s">
        <v>856</v>
      </c>
      <c r="T542" s="46" t="s">
        <v>23</v>
      </c>
      <c r="U542" s="46" t="s">
        <v>28</v>
      </c>
      <c r="V542" s="45">
        <v>0</v>
      </c>
    </row>
    <row r="543" spans="1:22" ht="12.95" hidden="1" customHeight="1" x14ac:dyDescent="0.2">
      <c r="A543" s="50">
        <v>30699</v>
      </c>
      <c r="B543" s="46">
        <v>124470</v>
      </c>
      <c r="C543" s="46" t="s">
        <v>221</v>
      </c>
      <c r="D543" s="46"/>
      <c r="E543" s="49">
        <v>42309</v>
      </c>
      <c r="F543" s="49">
        <v>42339</v>
      </c>
      <c r="G543" s="46">
        <v>43200</v>
      </c>
      <c r="H543" s="46" t="s">
        <v>201</v>
      </c>
      <c r="I543" s="46" t="s">
        <v>202</v>
      </c>
      <c r="J543" s="46" t="s">
        <v>26</v>
      </c>
      <c r="K543" s="46" t="s">
        <v>354</v>
      </c>
      <c r="L543" s="46" t="s">
        <v>346</v>
      </c>
      <c r="M543" s="46" t="s">
        <v>25</v>
      </c>
      <c r="N543" s="46" t="s">
        <v>23</v>
      </c>
      <c r="O543" s="48">
        <v>0</v>
      </c>
      <c r="P543" s="47">
        <v>0</v>
      </c>
      <c r="Q543" s="47"/>
      <c r="R543" s="47"/>
      <c r="S543" s="46" t="s">
        <v>422</v>
      </c>
      <c r="T543" s="46" t="s">
        <v>23</v>
      </c>
      <c r="U543" s="46" t="s">
        <v>32</v>
      </c>
      <c r="V543" s="45">
        <v>0</v>
      </c>
    </row>
    <row r="544" spans="1:22" ht="12.95" hidden="1" customHeight="1" x14ac:dyDescent="0.2">
      <c r="A544" s="50">
        <v>34017</v>
      </c>
      <c r="B544" s="46">
        <v>127147</v>
      </c>
      <c r="C544" s="46" t="s">
        <v>221</v>
      </c>
      <c r="D544" s="46"/>
      <c r="E544" s="49">
        <v>42309</v>
      </c>
      <c r="F544" s="49">
        <v>42339</v>
      </c>
      <c r="G544" s="46">
        <v>43200</v>
      </c>
      <c r="H544" s="46" t="s">
        <v>548</v>
      </c>
      <c r="I544" s="46" t="s">
        <v>547</v>
      </c>
      <c r="J544" s="46" t="s">
        <v>37</v>
      </c>
      <c r="K544" s="46" t="s">
        <v>354</v>
      </c>
      <c r="L544" s="46" t="s">
        <v>346</v>
      </c>
      <c r="M544" s="46" t="s">
        <v>25</v>
      </c>
      <c r="N544" s="46" t="s">
        <v>23</v>
      </c>
      <c r="O544" s="48">
        <v>0</v>
      </c>
      <c r="P544" s="47">
        <v>0</v>
      </c>
      <c r="Q544" s="47"/>
      <c r="R544" s="47"/>
      <c r="S544" s="46" t="s">
        <v>696</v>
      </c>
      <c r="T544" s="46" t="s">
        <v>23</v>
      </c>
      <c r="U544" s="46" t="s">
        <v>32</v>
      </c>
      <c r="V544" s="45">
        <v>0</v>
      </c>
    </row>
    <row r="545" spans="1:22" ht="12.95" hidden="1" customHeight="1" x14ac:dyDescent="0.2">
      <c r="A545" s="50">
        <v>34377</v>
      </c>
      <c r="B545" s="46">
        <v>127554</v>
      </c>
      <c r="C545" s="46" t="s">
        <v>221</v>
      </c>
      <c r="D545" s="46"/>
      <c r="E545" s="49">
        <v>42318.527777777774</v>
      </c>
      <c r="F545" s="49">
        <v>42319.724305555552</v>
      </c>
      <c r="G545" s="46">
        <v>1723</v>
      </c>
      <c r="H545" s="46" t="s">
        <v>459</v>
      </c>
      <c r="I545" s="46" t="s">
        <v>458</v>
      </c>
      <c r="J545" s="46" t="s">
        <v>20</v>
      </c>
      <c r="K545" s="46" t="s">
        <v>354</v>
      </c>
      <c r="L545" s="46" t="s">
        <v>350</v>
      </c>
      <c r="M545" s="46" t="s">
        <v>25</v>
      </c>
      <c r="N545" s="46" t="s">
        <v>22</v>
      </c>
      <c r="O545" s="48">
        <v>0</v>
      </c>
      <c r="P545" s="47">
        <v>0</v>
      </c>
      <c r="Q545" s="47"/>
      <c r="R545" s="47"/>
      <c r="S545" s="46" t="s">
        <v>849</v>
      </c>
      <c r="T545" s="46" t="s">
        <v>23</v>
      </c>
      <c r="U545" s="46" t="s">
        <v>24</v>
      </c>
      <c r="V545" s="45">
        <v>0</v>
      </c>
    </row>
    <row r="546" spans="1:22" ht="12.95" customHeight="1" x14ac:dyDescent="0.2">
      <c r="A546" s="50">
        <v>34396</v>
      </c>
      <c r="B546" s="46">
        <v>2092</v>
      </c>
      <c r="C546" s="46" t="s">
        <v>221</v>
      </c>
      <c r="D546" s="46">
        <v>2016</v>
      </c>
      <c r="E546" s="49">
        <v>42319.277083333334</v>
      </c>
      <c r="F546" s="49">
        <v>42319.508333333331</v>
      </c>
      <c r="G546" s="46">
        <v>333</v>
      </c>
      <c r="H546" s="46" t="s">
        <v>68</v>
      </c>
      <c r="I546" s="46" t="s">
        <v>69</v>
      </c>
      <c r="J546" s="46" t="s">
        <v>26</v>
      </c>
      <c r="K546" s="46" t="s">
        <v>21</v>
      </c>
      <c r="L546" s="46" t="s">
        <v>31</v>
      </c>
      <c r="M546" s="46" t="s">
        <v>25</v>
      </c>
      <c r="N546" s="46" t="s">
        <v>22</v>
      </c>
      <c r="O546" s="48">
        <v>12</v>
      </c>
      <c r="P546" s="47">
        <v>6.4000000000000003E-3</v>
      </c>
      <c r="Q546" s="5" t="b">
        <f>IF(P546&gt;$Q$2,1)</f>
        <v>0</v>
      </c>
      <c r="R546" s="5" t="b">
        <f>IF(P546&gt;$R$2,1)</f>
        <v>0</v>
      </c>
      <c r="S546" s="46" t="s">
        <v>222</v>
      </c>
      <c r="T546" s="46" t="s">
        <v>23</v>
      </c>
      <c r="U546" s="46" t="s">
        <v>32</v>
      </c>
      <c r="V546" s="45">
        <v>53</v>
      </c>
    </row>
    <row r="547" spans="1:22" ht="12.95" hidden="1" customHeight="1" x14ac:dyDescent="0.2">
      <c r="A547" s="50">
        <v>34372</v>
      </c>
      <c r="B547" s="46">
        <v>127561</v>
      </c>
      <c r="C547" s="46" t="s">
        <v>221</v>
      </c>
      <c r="D547" s="46"/>
      <c r="E547" s="49">
        <v>42319.318749999999</v>
      </c>
      <c r="F547" s="49">
        <v>42319.508333333331</v>
      </c>
      <c r="G547" s="46">
        <v>273</v>
      </c>
      <c r="H547" s="46" t="s">
        <v>68</v>
      </c>
      <c r="I547" s="46" t="s">
        <v>69</v>
      </c>
      <c r="J547" s="46" t="s">
        <v>26</v>
      </c>
      <c r="K547" s="46" t="s">
        <v>354</v>
      </c>
      <c r="L547" s="46" t="s">
        <v>346</v>
      </c>
      <c r="M547" s="46" t="s">
        <v>25</v>
      </c>
      <c r="N547" s="46" t="s">
        <v>23</v>
      </c>
      <c r="O547" s="48">
        <v>0</v>
      </c>
      <c r="P547" s="47">
        <v>0</v>
      </c>
      <c r="Q547" s="47"/>
      <c r="R547" s="47"/>
      <c r="S547" s="46" t="s">
        <v>848</v>
      </c>
      <c r="T547" s="46" t="s">
        <v>23</v>
      </c>
      <c r="U547" s="46" t="s">
        <v>32</v>
      </c>
      <c r="V547" s="45">
        <v>0</v>
      </c>
    </row>
    <row r="548" spans="1:22" ht="12.95" hidden="1" customHeight="1" x14ac:dyDescent="0.2">
      <c r="A548" s="50">
        <v>34375</v>
      </c>
      <c r="B548" s="46">
        <v>127557</v>
      </c>
      <c r="C548" s="46" t="s">
        <v>221</v>
      </c>
      <c r="D548" s="46"/>
      <c r="E548" s="49">
        <v>42319.375</v>
      </c>
      <c r="F548" s="49">
        <v>42319.724305555552</v>
      </c>
      <c r="G548" s="46">
        <v>503</v>
      </c>
      <c r="H548" s="46" t="s">
        <v>459</v>
      </c>
      <c r="I548" s="46" t="s">
        <v>458</v>
      </c>
      <c r="J548" s="46" t="s">
        <v>20</v>
      </c>
      <c r="K548" s="46" t="s">
        <v>354</v>
      </c>
      <c r="L548" s="46" t="s">
        <v>346</v>
      </c>
      <c r="M548" s="46" t="s">
        <v>280</v>
      </c>
      <c r="N548" s="46" t="s">
        <v>23</v>
      </c>
      <c r="O548" s="48">
        <v>0</v>
      </c>
      <c r="P548" s="47">
        <v>0</v>
      </c>
      <c r="Q548" s="47"/>
      <c r="R548" s="47"/>
      <c r="S548" s="46" t="s">
        <v>847</v>
      </c>
      <c r="T548" s="46" t="s">
        <v>23</v>
      </c>
      <c r="U548" s="46" t="s">
        <v>24</v>
      </c>
      <c r="V548" s="45">
        <v>0</v>
      </c>
    </row>
    <row r="549" spans="1:22" ht="12.95" hidden="1" customHeight="1" x14ac:dyDescent="0.2">
      <c r="A549" s="50">
        <v>34375</v>
      </c>
      <c r="B549" s="46">
        <v>127557</v>
      </c>
      <c r="C549" s="46" t="s">
        <v>221</v>
      </c>
      <c r="D549" s="46"/>
      <c r="E549" s="49">
        <v>42319.375</v>
      </c>
      <c r="F549" s="49">
        <v>42319.724305555552</v>
      </c>
      <c r="G549" s="46">
        <v>503</v>
      </c>
      <c r="H549" s="46" t="s">
        <v>546</v>
      </c>
      <c r="I549" s="46" t="s">
        <v>545</v>
      </c>
      <c r="J549" s="46" t="s">
        <v>20</v>
      </c>
      <c r="K549" s="46" t="s">
        <v>354</v>
      </c>
      <c r="L549" s="46" t="s">
        <v>346</v>
      </c>
      <c r="M549" s="46" t="s">
        <v>280</v>
      </c>
      <c r="N549" s="46" t="s">
        <v>23</v>
      </c>
      <c r="O549" s="48">
        <v>0</v>
      </c>
      <c r="P549" s="47">
        <v>0</v>
      </c>
      <c r="Q549" s="47"/>
      <c r="R549" s="47"/>
      <c r="S549" s="46" t="s">
        <v>847</v>
      </c>
      <c r="T549" s="46" t="s">
        <v>23</v>
      </c>
      <c r="U549" s="46" t="s">
        <v>24</v>
      </c>
      <c r="V549" s="45">
        <v>0</v>
      </c>
    </row>
    <row r="550" spans="1:22" ht="12.95" hidden="1" customHeight="1" x14ac:dyDescent="0.2">
      <c r="A550" s="50">
        <v>34358</v>
      </c>
      <c r="B550" s="46">
        <v>127580</v>
      </c>
      <c r="C550" s="46" t="s">
        <v>221</v>
      </c>
      <c r="D550" s="46"/>
      <c r="E550" s="49">
        <v>42320.585416666661</v>
      </c>
      <c r="F550" s="49">
        <v>42320.645833333328</v>
      </c>
      <c r="G550" s="46">
        <v>87</v>
      </c>
      <c r="H550" s="46" t="s">
        <v>439</v>
      </c>
      <c r="I550" s="46" t="s">
        <v>438</v>
      </c>
      <c r="J550" s="46" t="s">
        <v>26</v>
      </c>
      <c r="K550" s="46" t="s">
        <v>354</v>
      </c>
      <c r="L550" s="46" t="s">
        <v>346</v>
      </c>
      <c r="M550" s="46" t="s">
        <v>40</v>
      </c>
      <c r="N550" s="46" t="s">
        <v>22</v>
      </c>
      <c r="O550" s="48">
        <v>0</v>
      </c>
      <c r="P550" s="47">
        <v>0</v>
      </c>
      <c r="Q550" s="47"/>
      <c r="R550" s="47"/>
      <c r="S550" s="46" t="s">
        <v>846</v>
      </c>
      <c r="T550" s="46" t="s">
        <v>23</v>
      </c>
      <c r="U550" s="46" t="s">
        <v>32</v>
      </c>
      <c r="V550" s="45">
        <v>0</v>
      </c>
    </row>
    <row r="551" spans="1:22" ht="12.95" customHeight="1" x14ac:dyDescent="0.2">
      <c r="A551" s="50">
        <v>34397</v>
      </c>
      <c r="B551" s="46">
        <v>2093</v>
      </c>
      <c r="C551" s="46" t="s">
        <v>221</v>
      </c>
      <c r="D551" s="46">
        <v>2016</v>
      </c>
      <c r="E551" s="49">
        <v>42321.575694444444</v>
      </c>
      <c r="F551" s="49">
        <v>42321.577777777777</v>
      </c>
      <c r="G551" s="46">
        <v>3</v>
      </c>
      <c r="H551" s="46" t="s">
        <v>223</v>
      </c>
      <c r="I551" s="46" t="s">
        <v>224</v>
      </c>
      <c r="J551" s="46" t="s">
        <v>33</v>
      </c>
      <c r="K551" s="46" t="s">
        <v>21</v>
      </c>
      <c r="L551" s="46" t="s">
        <v>34</v>
      </c>
      <c r="M551" s="46" t="s">
        <v>25</v>
      </c>
      <c r="N551" s="46" t="s">
        <v>22</v>
      </c>
      <c r="O551" s="48">
        <v>7</v>
      </c>
      <c r="P551" s="47">
        <v>3.7000000000000002E-3</v>
      </c>
      <c r="Q551" s="5" t="b">
        <f>IF(P551&gt;$Q$2,1)</f>
        <v>0</v>
      </c>
      <c r="R551" s="5" t="b">
        <f>IF(P551&gt;$R$2,1)</f>
        <v>0</v>
      </c>
      <c r="S551" s="46" t="s">
        <v>225</v>
      </c>
      <c r="T551" s="46" t="s">
        <v>23</v>
      </c>
      <c r="U551" s="46" t="s">
        <v>24</v>
      </c>
      <c r="V551" s="45">
        <v>3</v>
      </c>
    </row>
    <row r="552" spans="1:22" ht="12.95" customHeight="1" x14ac:dyDescent="0.2">
      <c r="A552" s="50">
        <v>34398</v>
      </c>
      <c r="B552" s="46">
        <v>2094</v>
      </c>
      <c r="C552" s="46" t="s">
        <v>221</v>
      </c>
      <c r="D552" s="46">
        <v>2016</v>
      </c>
      <c r="E552" s="49">
        <v>42333.626388888886</v>
      </c>
      <c r="F552" s="49">
        <v>42334.543749999997</v>
      </c>
      <c r="G552" s="46">
        <v>1321</v>
      </c>
      <c r="H552" s="46" t="s">
        <v>161</v>
      </c>
      <c r="I552" s="46" t="s">
        <v>162</v>
      </c>
      <c r="J552" s="46" t="s">
        <v>26</v>
      </c>
      <c r="K552" s="46" t="s">
        <v>21</v>
      </c>
      <c r="L552" s="46" t="s">
        <v>60</v>
      </c>
      <c r="M552" s="46" t="s">
        <v>25</v>
      </c>
      <c r="N552" s="46" t="s">
        <v>22</v>
      </c>
      <c r="O552" s="48">
        <v>82</v>
      </c>
      <c r="P552" s="47">
        <v>4.3799999999999999E-2</v>
      </c>
      <c r="Q552" s="5" t="b">
        <f>IF(P552&gt;$Q$2,1)</f>
        <v>0</v>
      </c>
      <c r="R552" s="5" t="b">
        <f>IF(P552&gt;$R$2,1)</f>
        <v>0</v>
      </c>
      <c r="S552" s="46" t="s">
        <v>226</v>
      </c>
      <c r="T552" s="46" t="s">
        <v>23</v>
      </c>
      <c r="U552" s="46" t="s">
        <v>32</v>
      </c>
      <c r="V552" s="45">
        <v>418</v>
      </c>
    </row>
    <row r="553" spans="1:22" ht="12.95" hidden="1" customHeight="1" x14ac:dyDescent="0.2">
      <c r="A553" s="50">
        <v>34401</v>
      </c>
      <c r="B553" s="46">
        <v>127610</v>
      </c>
      <c r="C553" s="46" t="s">
        <v>221</v>
      </c>
      <c r="D553" s="46"/>
      <c r="E553" s="49">
        <v>42333.66805555555</v>
      </c>
      <c r="F553" s="49">
        <v>42333.959722222222</v>
      </c>
      <c r="G553" s="46">
        <v>420</v>
      </c>
      <c r="H553" s="46" t="s">
        <v>161</v>
      </c>
      <c r="I553" s="46" t="s">
        <v>162</v>
      </c>
      <c r="J553" s="46" t="s">
        <v>26</v>
      </c>
      <c r="K553" s="46" t="s">
        <v>354</v>
      </c>
      <c r="L553" s="46" t="s">
        <v>346</v>
      </c>
      <c r="M553" s="46" t="s">
        <v>25</v>
      </c>
      <c r="N553" s="46" t="s">
        <v>23</v>
      </c>
      <c r="O553" s="48">
        <v>0</v>
      </c>
      <c r="P553" s="47">
        <v>0</v>
      </c>
      <c r="Q553" s="47"/>
      <c r="R553" s="47"/>
      <c r="S553" s="46" t="s">
        <v>839</v>
      </c>
      <c r="T553" s="46" t="s">
        <v>23</v>
      </c>
      <c r="U553" s="46" t="s">
        <v>32</v>
      </c>
      <c r="V553" s="45">
        <v>0</v>
      </c>
    </row>
    <row r="554" spans="1:22" ht="12.95" hidden="1" customHeight="1" x14ac:dyDescent="0.2">
      <c r="A554" s="50">
        <v>34403</v>
      </c>
      <c r="B554" s="46">
        <v>127606</v>
      </c>
      <c r="C554" s="46" t="s">
        <v>221</v>
      </c>
      <c r="D554" s="46"/>
      <c r="E554" s="49">
        <v>42334.416666666664</v>
      </c>
      <c r="F554" s="49">
        <v>42334.60833333333</v>
      </c>
      <c r="G554" s="46">
        <v>276</v>
      </c>
      <c r="H554" s="46" t="s">
        <v>826</v>
      </c>
      <c r="I554" s="46" t="s">
        <v>825</v>
      </c>
      <c r="J554" s="46" t="s">
        <v>37</v>
      </c>
      <c r="K554" s="46" t="s">
        <v>354</v>
      </c>
      <c r="L554" s="46" t="s">
        <v>346</v>
      </c>
      <c r="M554" s="46" t="s">
        <v>25</v>
      </c>
      <c r="N554" s="46" t="s">
        <v>22</v>
      </c>
      <c r="O554" s="48">
        <v>0</v>
      </c>
      <c r="P554" s="47">
        <v>0</v>
      </c>
      <c r="Q554" s="47"/>
      <c r="R554" s="47"/>
      <c r="S554" s="46" t="s">
        <v>838</v>
      </c>
      <c r="T554" s="46" t="s">
        <v>23</v>
      </c>
      <c r="U554" s="46" t="s">
        <v>32</v>
      </c>
      <c r="V554" s="45">
        <v>0</v>
      </c>
    </row>
    <row r="555" spans="1:22" ht="12.95" hidden="1" customHeight="1" x14ac:dyDescent="0.2">
      <c r="A555" s="50">
        <v>30699</v>
      </c>
      <c r="B555" s="46">
        <v>124470</v>
      </c>
      <c r="C555" s="46" t="s">
        <v>824</v>
      </c>
      <c r="D555" s="46"/>
      <c r="E555" s="49">
        <v>42339</v>
      </c>
      <c r="F555" s="49">
        <v>42370</v>
      </c>
      <c r="G555" s="46">
        <v>44640</v>
      </c>
      <c r="H555" s="46" t="s">
        <v>201</v>
      </c>
      <c r="I555" s="46" t="s">
        <v>202</v>
      </c>
      <c r="J555" s="46" t="s">
        <v>26</v>
      </c>
      <c r="K555" s="46" t="s">
        <v>354</v>
      </c>
      <c r="L555" s="46" t="s">
        <v>346</v>
      </c>
      <c r="M555" s="46" t="s">
        <v>25</v>
      </c>
      <c r="N555" s="46" t="s">
        <v>23</v>
      </c>
      <c r="O555" s="48">
        <v>0</v>
      </c>
      <c r="P555" s="47">
        <v>0</v>
      </c>
      <c r="Q555" s="47"/>
      <c r="R555" s="47"/>
      <c r="S555" s="46" t="s">
        <v>422</v>
      </c>
      <c r="T555" s="46" t="s">
        <v>23</v>
      </c>
      <c r="U555" s="46" t="s">
        <v>32</v>
      </c>
      <c r="V555" s="45">
        <v>0</v>
      </c>
    </row>
    <row r="556" spans="1:22" ht="12.95" hidden="1" customHeight="1" x14ac:dyDescent="0.2">
      <c r="A556" s="50">
        <v>34017</v>
      </c>
      <c r="B556" s="46">
        <v>127147</v>
      </c>
      <c r="C556" s="46" t="s">
        <v>824</v>
      </c>
      <c r="D556" s="46"/>
      <c r="E556" s="49">
        <v>42339</v>
      </c>
      <c r="F556" s="49">
        <v>42370</v>
      </c>
      <c r="G556" s="46">
        <v>44640</v>
      </c>
      <c r="H556" s="46" t="s">
        <v>548</v>
      </c>
      <c r="I556" s="46" t="s">
        <v>547</v>
      </c>
      <c r="J556" s="46" t="s">
        <v>37</v>
      </c>
      <c r="K556" s="46" t="s">
        <v>354</v>
      </c>
      <c r="L556" s="46" t="s">
        <v>346</v>
      </c>
      <c r="M556" s="46" t="s">
        <v>25</v>
      </c>
      <c r="N556" s="46" t="s">
        <v>23</v>
      </c>
      <c r="O556" s="48">
        <v>0</v>
      </c>
      <c r="P556" s="47">
        <v>0</v>
      </c>
      <c r="Q556" s="47"/>
      <c r="R556" s="47"/>
      <c r="S556" s="46" t="s">
        <v>696</v>
      </c>
      <c r="T556" s="46" t="s">
        <v>23</v>
      </c>
      <c r="U556" s="46" t="s">
        <v>32</v>
      </c>
      <c r="V556" s="45">
        <v>0</v>
      </c>
    </row>
    <row r="557" spans="1:22" ht="12.95" hidden="1" customHeight="1" x14ac:dyDescent="0.2">
      <c r="A557" s="50">
        <v>34534</v>
      </c>
      <c r="B557" s="46">
        <v>127682</v>
      </c>
      <c r="C557" s="46" t="s">
        <v>824</v>
      </c>
      <c r="D557" s="46"/>
      <c r="E557" s="49">
        <v>42352.593055555553</v>
      </c>
      <c r="F557" s="49">
        <v>42355.739583333328</v>
      </c>
      <c r="G557" s="46">
        <v>4531</v>
      </c>
      <c r="H557" s="46" t="s">
        <v>277</v>
      </c>
      <c r="I557" s="46" t="s">
        <v>278</v>
      </c>
      <c r="J557" s="46" t="s">
        <v>26</v>
      </c>
      <c r="K557" s="46" t="s">
        <v>354</v>
      </c>
      <c r="L557" s="46" t="s">
        <v>346</v>
      </c>
      <c r="M557" s="46" t="s">
        <v>40</v>
      </c>
      <c r="N557" s="46" t="s">
        <v>22</v>
      </c>
      <c r="O557" s="48">
        <v>0</v>
      </c>
      <c r="P557" s="47">
        <v>0</v>
      </c>
      <c r="Q557" s="47"/>
      <c r="R557" s="47"/>
      <c r="S557" s="46" t="s">
        <v>833</v>
      </c>
      <c r="T557" s="46" t="s">
        <v>23</v>
      </c>
      <c r="U557" s="46" t="s">
        <v>24</v>
      </c>
      <c r="V557" s="45">
        <v>0</v>
      </c>
    </row>
    <row r="558" spans="1:22" ht="12.95" hidden="1" customHeight="1" x14ac:dyDescent="0.2">
      <c r="A558" s="50">
        <v>34532</v>
      </c>
      <c r="B558" s="46">
        <v>127684</v>
      </c>
      <c r="C558" s="46" t="s">
        <v>824</v>
      </c>
      <c r="D558" s="46"/>
      <c r="E558" s="49">
        <v>42353.333333333328</v>
      </c>
      <c r="F558" s="49">
        <v>42353.604861111111</v>
      </c>
      <c r="G558" s="46">
        <v>391</v>
      </c>
      <c r="H558" s="46" t="s">
        <v>548</v>
      </c>
      <c r="I558" s="46" t="s">
        <v>547</v>
      </c>
      <c r="J558" s="46" t="s">
        <v>37</v>
      </c>
      <c r="K558" s="46" t="s">
        <v>354</v>
      </c>
      <c r="L558" s="46" t="s">
        <v>346</v>
      </c>
      <c r="M558" s="46" t="s">
        <v>25</v>
      </c>
      <c r="N558" s="46" t="s">
        <v>22</v>
      </c>
      <c r="O558" s="48">
        <v>0</v>
      </c>
      <c r="P558" s="47">
        <v>0</v>
      </c>
      <c r="Q558" s="47"/>
      <c r="R558" s="47"/>
      <c r="S558" s="46" t="s">
        <v>832</v>
      </c>
      <c r="T558" s="46" t="s">
        <v>23</v>
      </c>
      <c r="U558" s="46" t="s">
        <v>32</v>
      </c>
      <c r="V558" s="45">
        <v>0</v>
      </c>
    </row>
    <row r="559" spans="1:22" ht="12.95" hidden="1" customHeight="1" x14ac:dyDescent="0.2">
      <c r="A559" s="50">
        <v>34528</v>
      </c>
      <c r="B559" s="46">
        <v>127690</v>
      </c>
      <c r="C559" s="46" t="s">
        <v>824</v>
      </c>
      <c r="D559" s="46"/>
      <c r="E559" s="49">
        <v>42353.666666666664</v>
      </c>
      <c r="F559" s="49">
        <v>42354.357638888891</v>
      </c>
      <c r="G559" s="46">
        <v>995</v>
      </c>
      <c r="H559" s="46" t="s">
        <v>348</v>
      </c>
      <c r="I559" s="46" t="s">
        <v>347</v>
      </c>
      <c r="J559" s="46" t="s">
        <v>26</v>
      </c>
      <c r="K559" s="46" t="s">
        <v>354</v>
      </c>
      <c r="L559" s="46" t="s">
        <v>350</v>
      </c>
      <c r="M559" s="46" t="s">
        <v>40</v>
      </c>
      <c r="N559" s="46" t="s">
        <v>22</v>
      </c>
      <c r="O559" s="48">
        <v>0</v>
      </c>
      <c r="P559" s="47">
        <v>0</v>
      </c>
      <c r="Q559" s="47"/>
      <c r="R559" s="47"/>
      <c r="S559" s="46" t="s">
        <v>831</v>
      </c>
      <c r="T559" s="46" t="s">
        <v>23</v>
      </c>
      <c r="U559" s="46" t="s">
        <v>32</v>
      </c>
      <c r="V559" s="45">
        <v>0</v>
      </c>
    </row>
    <row r="560" spans="1:22" ht="12.95" hidden="1" customHeight="1" x14ac:dyDescent="0.2">
      <c r="A560" s="50">
        <v>34496</v>
      </c>
      <c r="B560" s="46">
        <v>127728</v>
      </c>
      <c r="C560" s="46" t="s">
        <v>824</v>
      </c>
      <c r="D560" s="46"/>
      <c r="E560" s="49">
        <v>42369.805555555555</v>
      </c>
      <c r="F560" s="49">
        <v>42370</v>
      </c>
      <c r="G560" s="46">
        <v>280</v>
      </c>
      <c r="H560" s="46" t="s">
        <v>554</v>
      </c>
      <c r="I560" s="46" t="s">
        <v>553</v>
      </c>
      <c r="J560" s="46" t="s">
        <v>37</v>
      </c>
      <c r="K560" s="46" t="s">
        <v>354</v>
      </c>
      <c r="L560" s="46" t="s">
        <v>346</v>
      </c>
      <c r="M560" s="46" t="s">
        <v>25</v>
      </c>
      <c r="N560" s="46" t="s">
        <v>23</v>
      </c>
      <c r="O560" s="48">
        <v>0</v>
      </c>
      <c r="P560" s="47">
        <v>0</v>
      </c>
      <c r="Q560" s="47"/>
      <c r="R560" s="47"/>
      <c r="S560" s="46" t="s">
        <v>823</v>
      </c>
      <c r="T560" s="46" t="s">
        <v>23</v>
      </c>
      <c r="U560" s="46" t="s">
        <v>32</v>
      </c>
      <c r="V560" s="45">
        <v>0</v>
      </c>
    </row>
    <row r="561" spans="1:22" ht="12.95" hidden="1" customHeight="1" x14ac:dyDescent="0.2">
      <c r="A561" s="50">
        <v>34017</v>
      </c>
      <c r="B561" s="46">
        <v>127147</v>
      </c>
      <c r="C561" s="46" t="s">
        <v>227</v>
      </c>
      <c r="D561" s="46"/>
      <c r="E561" s="49">
        <v>42370</v>
      </c>
      <c r="F561" s="49">
        <v>42401</v>
      </c>
      <c r="G561" s="46">
        <v>44640</v>
      </c>
      <c r="H561" s="46" t="s">
        <v>548</v>
      </c>
      <c r="I561" s="46" t="s">
        <v>547</v>
      </c>
      <c r="J561" s="46" t="s">
        <v>37</v>
      </c>
      <c r="K561" s="46" t="s">
        <v>354</v>
      </c>
      <c r="L561" s="46" t="s">
        <v>346</v>
      </c>
      <c r="M561" s="46" t="s">
        <v>25</v>
      </c>
      <c r="N561" s="46" t="s">
        <v>23</v>
      </c>
      <c r="O561" s="48">
        <v>0</v>
      </c>
      <c r="P561" s="47">
        <v>0</v>
      </c>
      <c r="Q561" s="47"/>
      <c r="R561" s="47"/>
      <c r="S561" s="46" t="s">
        <v>696</v>
      </c>
      <c r="T561" s="46" t="s">
        <v>23</v>
      </c>
      <c r="U561" s="46" t="s">
        <v>32</v>
      </c>
      <c r="V561" s="45">
        <v>0</v>
      </c>
    </row>
    <row r="562" spans="1:22" ht="12.95" hidden="1" customHeight="1" x14ac:dyDescent="0.2">
      <c r="A562" s="50">
        <v>30699</v>
      </c>
      <c r="B562" s="46">
        <v>124470</v>
      </c>
      <c r="C562" s="46" t="s">
        <v>227</v>
      </c>
      <c r="D562" s="46"/>
      <c r="E562" s="49">
        <v>42370</v>
      </c>
      <c r="F562" s="49">
        <v>42401</v>
      </c>
      <c r="G562" s="46">
        <v>44640</v>
      </c>
      <c r="H562" s="46" t="s">
        <v>201</v>
      </c>
      <c r="I562" s="46" t="s">
        <v>202</v>
      </c>
      <c r="J562" s="46" t="s">
        <v>26</v>
      </c>
      <c r="K562" s="46" t="s">
        <v>354</v>
      </c>
      <c r="L562" s="46" t="s">
        <v>346</v>
      </c>
      <c r="M562" s="46" t="s">
        <v>25</v>
      </c>
      <c r="N562" s="46" t="s">
        <v>23</v>
      </c>
      <c r="O562" s="48">
        <v>0</v>
      </c>
      <c r="P562" s="47">
        <v>0</v>
      </c>
      <c r="Q562" s="47"/>
      <c r="R562" s="47"/>
      <c r="S562" s="46" t="s">
        <v>422</v>
      </c>
      <c r="T562" s="46" t="s">
        <v>23</v>
      </c>
      <c r="U562" s="46" t="s">
        <v>32</v>
      </c>
      <c r="V562" s="45">
        <v>0</v>
      </c>
    </row>
    <row r="563" spans="1:22" ht="12.95" hidden="1" customHeight="1" x14ac:dyDescent="0.2">
      <c r="A563" s="50">
        <v>34496</v>
      </c>
      <c r="B563" s="46">
        <v>127728</v>
      </c>
      <c r="C563" s="46" t="s">
        <v>227</v>
      </c>
      <c r="D563" s="46"/>
      <c r="E563" s="49">
        <v>42370</v>
      </c>
      <c r="F563" s="49">
        <v>42373.741666666661</v>
      </c>
      <c r="G563" s="46">
        <v>5388</v>
      </c>
      <c r="H563" s="46" t="s">
        <v>554</v>
      </c>
      <c r="I563" s="46" t="s">
        <v>553</v>
      </c>
      <c r="J563" s="46" t="s">
        <v>37</v>
      </c>
      <c r="K563" s="46" t="s">
        <v>354</v>
      </c>
      <c r="L563" s="46" t="s">
        <v>346</v>
      </c>
      <c r="M563" s="46" t="s">
        <v>25</v>
      </c>
      <c r="N563" s="46" t="s">
        <v>23</v>
      </c>
      <c r="O563" s="48">
        <v>0</v>
      </c>
      <c r="P563" s="47">
        <v>0</v>
      </c>
      <c r="Q563" s="47"/>
      <c r="R563" s="47"/>
      <c r="S563" s="46" t="s">
        <v>823</v>
      </c>
      <c r="T563" s="46" t="s">
        <v>23</v>
      </c>
      <c r="U563" s="46" t="s">
        <v>32</v>
      </c>
      <c r="V563" s="45">
        <v>0</v>
      </c>
    </row>
    <row r="564" spans="1:22" ht="12.95" hidden="1" customHeight="1" x14ac:dyDescent="0.2">
      <c r="A564" s="50">
        <v>34495</v>
      </c>
      <c r="B564" s="46">
        <v>127729</v>
      </c>
      <c r="C564" s="46" t="s">
        <v>227</v>
      </c>
      <c r="D564" s="46"/>
      <c r="E564" s="49">
        <v>42370.0625</v>
      </c>
      <c r="F564" s="49">
        <v>42370.134027777778</v>
      </c>
      <c r="G564" s="46">
        <v>103</v>
      </c>
      <c r="H564" s="46" t="s">
        <v>552</v>
      </c>
      <c r="I564" s="46" t="s">
        <v>551</v>
      </c>
      <c r="J564" s="46" t="s">
        <v>33</v>
      </c>
      <c r="K564" s="46" t="s">
        <v>354</v>
      </c>
      <c r="L564" s="46" t="s">
        <v>346</v>
      </c>
      <c r="M564" s="46" t="s">
        <v>25</v>
      </c>
      <c r="N564" s="46" t="s">
        <v>23</v>
      </c>
      <c r="O564" s="48">
        <v>0</v>
      </c>
      <c r="P564" s="47">
        <v>0</v>
      </c>
      <c r="Q564" s="47"/>
      <c r="R564" s="47"/>
      <c r="S564" s="46" t="s">
        <v>822</v>
      </c>
      <c r="T564" s="46" t="s">
        <v>23</v>
      </c>
      <c r="U564" s="46" t="s">
        <v>24</v>
      </c>
      <c r="V564" s="45">
        <v>0</v>
      </c>
    </row>
    <row r="565" spans="1:22" ht="12.95" hidden="1" customHeight="1" x14ac:dyDescent="0.2">
      <c r="A565" s="50">
        <v>34493</v>
      </c>
      <c r="B565" s="46">
        <v>127732</v>
      </c>
      <c r="C565" s="46" t="s">
        <v>227</v>
      </c>
      <c r="D565" s="46"/>
      <c r="E565" s="49">
        <v>42374.916666666664</v>
      </c>
      <c r="F565" s="49">
        <v>42383.6875</v>
      </c>
      <c r="G565" s="46">
        <v>12630</v>
      </c>
      <c r="H565" s="46" t="s">
        <v>260</v>
      </c>
      <c r="I565" s="46" t="s">
        <v>261</v>
      </c>
      <c r="J565" s="46" t="s">
        <v>37</v>
      </c>
      <c r="K565" s="46" t="s">
        <v>354</v>
      </c>
      <c r="L565" s="46" t="s">
        <v>346</v>
      </c>
      <c r="M565" s="46" t="s">
        <v>25</v>
      </c>
      <c r="N565" s="46" t="s">
        <v>23</v>
      </c>
      <c r="O565" s="48">
        <v>0</v>
      </c>
      <c r="P565" s="47">
        <v>0</v>
      </c>
      <c r="Q565" s="47"/>
      <c r="R565" s="47"/>
      <c r="S565" s="46" t="s">
        <v>819</v>
      </c>
      <c r="T565" s="46" t="s">
        <v>23</v>
      </c>
      <c r="U565" s="46" t="s">
        <v>32</v>
      </c>
      <c r="V565" s="45">
        <v>0</v>
      </c>
    </row>
    <row r="566" spans="1:22" ht="12.95" hidden="1" customHeight="1" x14ac:dyDescent="0.2">
      <c r="A566" s="50">
        <v>34493</v>
      </c>
      <c r="B566" s="46">
        <v>127732</v>
      </c>
      <c r="C566" s="46" t="s">
        <v>227</v>
      </c>
      <c r="D566" s="46"/>
      <c r="E566" s="49">
        <v>42374.916666666664</v>
      </c>
      <c r="F566" s="49">
        <v>42383.6875</v>
      </c>
      <c r="G566" s="46">
        <v>12630</v>
      </c>
      <c r="H566" s="46" t="s">
        <v>821</v>
      </c>
      <c r="I566" s="46" t="s">
        <v>820</v>
      </c>
      <c r="J566" s="46" t="s">
        <v>33</v>
      </c>
      <c r="K566" s="46" t="s">
        <v>354</v>
      </c>
      <c r="L566" s="46" t="s">
        <v>346</v>
      </c>
      <c r="M566" s="46" t="s">
        <v>25</v>
      </c>
      <c r="N566" s="46" t="s">
        <v>23</v>
      </c>
      <c r="O566" s="48">
        <v>0</v>
      </c>
      <c r="P566" s="47">
        <v>0</v>
      </c>
      <c r="Q566" s="47"/>
      <c r="R566" s="47"/>
      <c r="S566" s="46" t="s">
        <v>819</v>
      </c>
      <c r="T566" s="46" t="s">
        <v>23</v>
      </c>
      <c r="U566" s="46" t="s">
        <v>72</v>
      </c>
      <c r="V566" s="45">
        <v>0</v>
      </c>
    </row>
    <row r="567" spans="1:22" ht="12.95" hidden="1" customHeight="1" x14ac:dyDescent="0.2">
      <c r="A567" s="50">
        <v>34483</v>
      </c>
      <c r="B567" s="46">
        <v>127745</v>
      </c>
      <c r="C567" s="46" t="s">
        <v>227</v>
      </c>
      <c r="D567" s="46"/>
      <c r="E567" s="49">
        <v>42377.616666666661</v>
      </c>
      <c r="F567" s="49">
        <v>42378.662499999999</v>
      </c>
      <c r="G567" s="46">
        <v>1506</v>
      </c>
      <c r="H567" s="46" t="s">
        <v>417</v>
      </c>
      <c r="I567" s="46" t="s">
        <v>416</v>
      </c>
      <c r="J567" s="46" t="s">
        <v>26</v>
      </c>
      <c r="K567" s="46" t="s">
        <v>354</v>
      </c>
      <c r="L567" s="46" t="s">
        <v>346</v>
      </c>
      <c r="M567" s="46" t="s">
        <v>25</v>
      </c>
      <c r="N567" s="46" t="s">
        <v>22</v>
      </c>
      <c r="O567" s="48">
        <v>0</v>
      </c>
      <c r="P567" s="47">
        <v>0</v>
      </c>
      <c r="Q567" s="47"/>
      <c r="R567" s="47"/>
      <c r="S567" s="46" t="s">
        <v>818</v>
      </c>
      <c r="T567" s="46" t="s">
        <v>23</v>
      </c>
      <c r="U567" s="46" t="s">
        <v>32</v>
      </c>
      <c r="V567" s="45">
        <v>0</v>
      </c>
    </row>
    <row r="568" spans="1:22" ht="12.95" hidden="1" customHeight="1" x14ac:dyDescent="0.2">
      <c r="A568" s="50">
        <v>34420</v>
      </c>
      <c r="B568" s="46">
        <v>127816</v>
      </c>
      <c r="C568" s="46" t="s">
        <v>227</v>
      </c>
      <c r="D568" s="46"/>
      <c r="E568" s="49">
        <v>42388.502083333333</v>
      </c>
      <c r="F568" s="49">
        <v>42388.566666666666</v>
      </c>
      <c r="G568" s="46">
        <v>93</v>
      </c>
      <c r="H568" s="46" t="s">
        <v>386</v>
      </c>
      <c r="I568" s="46" t="s">
        <v>385</v>
      </c>
      <c r="J568" s="46" t="s">
        <v>26</v>
      </c>
      <c r="K568" s="46" t="s">
        <v>354</v>
      </c>
      <c r="L568" s="46" t="s">
        <v>346</v>
      </c>
      <c r="M568" s="46" t="s">
        <v>25</v>
      </c>
      <c r="N568" s="46" t="s">
        <v>23</v>
      </c>
      <c r="O568" s="48">
        <v>0</v>
      </c>
      <c r="P568" s="47">
        <v>0</v>
      </c>
      <c r="Q568" s="47"/>
      <c r="R568" s="47"/>
      <c r="S568" s="46" t="s">
        <v>815</v>
      </c>
      <c r="T568" s="46" t="s">
        <v>23</v>
      </c>
      <c r="U568" s="46" t="s">
        <v>28</v>
      </c>
      <c r="V568" s="45">
        <v>0</v>
      </c>
    </row>
    <row r="569" spans="1:22" ht="12.95" hidden="1" customHeight="1" x14ac:dyDescent="0.2">
      <c r="A569" s="50">
        <v>34420</v>
      </c>
      <c r="B569" s="46">
        <v>127816</v>
      </c>
      <c r="C569" s="46" t="s">
        <v>227</v>
      </c>
      <c r="D569" s="46"/>
      <c r="E569" s="49">
        <v>42388.502083333333</v>
      </c>
      <c r="F569" s="49">
        <v>42388.566666666666</v>
      </c>
      <c r="G569" s="46">
        <v>93</v>
      </c>
      <c r="H569" s="46" t="s">
        <v>410</v>
      </c>
      <c r="I569" s="46" t="s">
        <v>409</v>
      </c>
      <c r="J569" s="46" t="s">
        <v>26</v>
      </c>
      <c r="K569" s="46" t="s">
        <v>354</v>
      </c>
      <c r="L569" s="46" t="s">
        <v>346</v>
      </c>
      <c r="M569" s="46" t="s">
        <v>25</v>
      </c>
      <c r="N569" s="46" t="s">
        <v>23</v>
      </c>
      <c r="O569" s="48">
        <v>0</v>
      </c>
      <c r="P569" s="47">
        <v>0</v>
      </c>
      <c r="Q569" s="47"/>
      <c r="R569" s="47"/>
      <c r="S569" s="46" t="s">
        <v>815</v>
      </c>
      <c r="T569" s="46" t="s">
        <v>23</v>
      </c>
      <c r="U569" s="46" t="s">
        <v>28</v>
      </c>
      <c r="V569" s="45">
        <v>0</v>
      </c>
    </row>
    <row r="570" spans="1:22" ht="12.95" hidden="1" customHeight="1" x14ac:dyDescent="0.2">
      <c r="A570" s="50">
        <v>34419</v>
      </c>
      <c r="B570" s="46">
        <v>127817</v>
      </c>
      <c r="C570" s="46" t="s">
        <v>227</v>
      </c>
      <c r="D570" s="46"/>
      <c r="E570" s="49">
        <v>42388.554166666661</v>
      </c>
      <c r="F570" s="49">
        <v>42394.647222222222</v>
      </c>
      <c r="G570" s="46">
        <v>8774</v>
      </c>
      <c r="H570" s="46" t="s">
        <v>522</v>
      </c>
      <c r="I570" s="46" t="s">
        <v>521</v>
      </c>
      <c r="J570" s="46" t="s">
        <v>26</v>
      </c>
      <c r="K570" s="46" t="s">
        <v>354</v>
      </c>
      <c r="L570" s="46" t="s">
        <v>346</v>
      </c>
      <c r="M570" s="46" t="s">
        <v>25</v>
      </c>
      <c r="N570" s="46" t="s">
        <v>23</v>
      </c>
      <c r="O570" s="48">
        <v>0</v>
      </c>
      <c r="P570" s="47">
        <v>0</v>
      </c>
      <c r="Q570" s="47"/>
      <c r="R570" s="47"/>
      <c r="S570" s="46" t="s">
        <v>814</v>
      </c>
      <c r="T570" s="46" t="s">
        <v>23</v>
      </c>
      <c r="U570" s="46" t="s">
        <v>32</v>
      </c>
      <c r="V570" s="45">
        <v>0</v>
      </c>
    </row>
    <row r="571" spans="1:22" ht="12.95" hidden="1" customHeight="1" x14ac:dyDescent="0.2">
      <c r="A571" s="50">
        <v>34640</v>
      </c>
      <c r="B571" s="46">
        <v>127847</v>
      </c>
      <c r="C571" s="46" t="s">
        <v>227</v>
      </c>
      <c r="D571" s="46"/>
      <c r="E571" s="49">
        <v>42390.460416666661</v>
      </c>
      <c r="F571" s="49">
        <v>42390.832638888889</v>
      </c>
      <c r="G571" s="46">
        <v>536</v>
      </c>
      <c r="H571" s="46" t="s">
        <v>386</v>
      </c>
      <c r="I571" s="46" t="s">
        <v>385</v>
      </c>
      <c r="J571" s="46" t="s">
        <v>26</v>
      </c>
      <c r="K571" s="46" t="s">
        <v>354</v>
      </c>
      <c r="L571" s="46" t="s">
        <v>346</v>
      </c>
      <c r="M571" s="46" t="s">
        <v>25</v>
      </c>
      <c r="N571" s="46" t="s">
        <v>22</v>
      </c>
      <c r="O571" s="48">
        <v>0</v>
      </c>
      <c r="P571" s="47">
        <v>0</v>
      </c>
      <c r="Q571" s="47"/>
      <c r="R571" s="47"/>
      <c r="S571" s="46" t="s">
        <v>811</v>
      </c>
      <c r="T571" s="46" t="s">
        <v>23</v>
      </c>
      <c r="U571" s="46" t="s">
        <v>28</v>
      </c>
      <c r="V571" s="45">
        <v>0</v>
      </c>
    </row>
    <row r="572" spans="1:22" ht="12.95" hidden="1" customHeight="1" x14ac:dyDescent="0.2">
      <c r="A572" s="50">
        <v>34640</v>
      </c>
      <c r="B572" s="46">
        <v>127847</v>
      </c>
      <c r="C572" s="46" t="s">
        <v>227</v>
      </c>
      <c r="D572" s="46"/>
      <c r="E572" s="49">
        <v>42390.460416666661</v>
      </c>
      <c r="F572" s="49">
        <v>42390.832638888889</v>
      </c>
      <c r="G572" s="46">
        <v>536</v>
      </c>
      <c r="H572" s="46" t="s">
        <v>410</v>
      </c>
      <c r="I572" s="46" t="s">
        <v>409</v>
      </c>
      <c r="J572" s="46" t="s">
        <v>26</v>
      </c>
      <c r="K572" s="46" t="s">
        <v>354</v>
      </c>
      <c r="L572" s="46" t="s">
        <v>346</v>
      </c>
      <c r="M572" s="46" t="s">
        <v>25</v>
      </c>
      <c r="N572" s="46" t="s">
        <v>22</v>
      </c>
      <c r="O572" s="48">
        <v>0</v>
      </c>
      <c r="P572" s="47">
        <v>0</v>
      </c>
      <c r="Q572" s="47"/>
      <c r="R572" s="47"/>
      <c r="S572" s="46" t="s">
        <v>811</v>
      </c>
      <c r="T572" s="46" t="s">
        <v>23</v>
      </c>
      <c r="U572" s="46" t="s">
        <v>28</v>
      </c>
      <c r="V572" s="45">
        <v>0</v>
      </c>
    </row>
    <row r="573" spans="1:22" ht="12.95" hidden="1" customHeight="1" x14ac:dyDescent="0.2">
      <c r="A573" s="50">
        <v>34629</v>
      </c>
      <c r="B573" s="46">
        <v>127861</v>
      </c>
      <c r="C573" s="46" t="s">
        <v>227</v>
      </c>
      <c r="D573" s="46"/>
      <c r="E573" s="49">
        <v>42396.37222222222</v>
      </c>
      <c r="F573" s="49">
        <v>42397.68472222222</v>
      </c>
      <c r="G573" s="46">
        <v>1890</v>
      </c>
      <c r="H573" s="46" t="s">
        <v>520</v>
      </c>
      <c r="I573" s="46" t="s">
        <v>519</v>
      </c>
      <c r="J573" s="46" t="s">
        <v>26</v>
      </c>
      <c r="K573" s="46" t="s">
        <v>354</v>
      </c>
      <c r="L573" s="46" t="s">
        <v>346</v>
      </c>
      <c r="M573" s="46" t="s">
        <v>40</v>
      </c>
      <c r="N573" s="46" t="s">
        <v>22</v>
      </c>
      <c r="O573" s="48">
        <v>0</v>
      </c>
      <c r="P573" s="47">
        <v>0</v>
      </c>
      <c r="Q573" s="47"/>
      <c r="R573" s="47"/>
      <c r="S573" s="46" t="s">
        <v>810</v>
      </c>
      <c r="T573" s="46" t="s">
        <v>23</v>
      </c>
      <c r="U573" s="46" t="s">
        <v>32</v>
      </c>
      <c r="V573" s="45">
        <v>0</v>
      </c>
    </row>
    <row r="574" spans="1:22" ht="12.95" customHeight="1" x14ac:dyDescent="0.2">
      <c r="A574" s="50">
        <v>34603</v>
      </c>
      <c r="B574" s="46">
        <v>2106</v>
      </c>
      <c r="C574" s="46" t="s">
        <v>227</v>
      </c>
      <c r="D574" s="46">
        <v>2016</v>
      </c>
      <c r="E574" s="49">
        <v>42397.40902777778</v>
      </c>
      <c r="F574" s="49">
        <v>42397.413888888885</v>
      </c>
      <c r="G574" s="46">
        <v>7</v>
      </c>
      <c r="H574" s="46" t="s">
        <v>68</v>
      </c>
      <c r="I574" s="46" t="s">
        <v>69</v>
      </c>
      <c r="J574" s="46" t="s">
        <v>26</v>
      </c>
      <c r="K574" s="46" t="s">
        <v>21</v>
      </c>
      <c r="L574" s="46" t="s">
        <v>45</v>
      </c>
      <c r="M574" s="46" t="s">
        <v>25</v>
      </c>
      <c r="N574" s="46" t="s">
        <v>22</v>
      </c>
      <c r="O574" s="48">
        <v>1</v>
      </c>
      <c r="P574" s="47">
        <v>5.0000000000000001E-4</v>
      </c>
      <c r="Q574" s="5" t="b">
        <f>IF(P574&gt;$Q$2,1)</f>
        <v>0</v>
      </c>
      <c r="R574" s="5" t="b">
        <f>IF(P574&gt;$R$2,1)</f>
        <v>0</v>
      </c>
      <c r="S574" s="46" t="s">
        <v>228</v>
      </c>
      <c r="T574" s="46" t="s">
        <v>23</v>
      </c>
      <c r="U574" s="46" t="s">
        <v>32</v>
      </c>
      <c r="V574" s="45">
        <v>7</v>
      </c>
    </row>
    <row r="575" spans="1:22" ht="12.95" hidden="1" customHeight="1" x14ac:dyDescent="0.2">
      <c r="A575" s="50">
        <v>30699</v>
      </c>
      <c r="B575" s="46">
        <v>124470</v>
      </c>
      <c r="C575" s="46" t="s">
        <v>783</v>
      </c>
      <c r="D575" s="46"/>
      <c r="E575" s="49">
        <v>42401</v>
      </c>
      <c r="F575" s="49">
        <v>42430</v>
      </c>
      <c r="G575" s="46">
        <v>41760</v>
      </c>
      <c r="H575" s="46" t="s">
        <v>201</v>
      </c>
      <c r="I575" s="46" t="s">
        <v>202</v>
      </c>
      <c r="J575" s="46" t="s">
        <v>26</v>
      </c>
      <c r="K575" s="46" t="s">
        <v>354</v>
      </c>
      <c r="L575" s="46" t="s">
        <v>346</v>
      </c>
      <c r="M575" s="46" t="s">
        <v>25</v>
      </c>
      <c r="N575" s="46" t="s">
        <v>23</v>
      </c>
      <c r="O575" s="48">
        <v>0</v>
      </c>
      <c r="P575" s="47">
        <v>0</v>
      </c>
      <c r="Q575" s="47"/>
      <c r="R575" s="47"/>
      <c r="S575" s="46" t="s">
        <v>422</v>
      </c>
      <c r="T575" s="46" t="s">
        <v>23</v>
      </c>
      <c r="U575" s="46" t="s">
        <v>32</v>
      </c>
      <c r="V575" s="45">
        <v>0</v>
      </c>
    </row>
    <row r="576" spans="1:22" ht="12.95" hidden="1" customHeight="1" x14ac:dyDescent="0.2">
      <c r="A576" s="50">
        <v>34017</v>
      </c>
      <c r="B576" s="46">
        <v>127147</v>
      </c>
      <c r="C576" s="46" t="s">
        <v>783</v>
      </c>
      <c r="D576" s="46"/>
      <c r="E576" s="49">
        <v>42401</v>
      </c>
      <c r="F576" s="49">
        <v>42430</v>
      </c>
      <c r="G576" s="46">
        <v>41760</v>
      </c>
      <c r="H576" s="46" t="s">
        <v>548</v>
      </c>
      <c r="I576" s="46" t="s">
        <v>547</v>
      </c>
      <c r="J576" s="46" t="s">
        <v>37</v>
      </c>
      <c r="K576" s="46" t="s">
        <v>354</v>
      </c>
      <c r="L576" s="46" t="s">
        <v>346</v>
      </c>
      <c r="M576" s="46" t="s">
        <v>25</v>
      </c>
      <c r="N576" s="46" t="s">
        <v>23</v>
      </c>
      <c r="O576" s="48">
        <v>0</v>
      </c>
      <c r="P576" s="47">
        <v>0</v>
      </c>
      <c r="Q576" s="47"/>
      <c r="R576" s="47"/>
      <c r="S576" s="46" t="s">
        <v>696</v>
      </c>
      <c r="T576" s="46" t="s">
        <v>23</v>
      </c>
      <c r="U576" s="46" t="s">
        <v>32</v>
      </c>
      <c r="V576" s="45">
        <v>0</v>
      </c>
    </row>
    <row r="577" spans="1:22" ht="12.95" hidden="1" customHeight="1" x14ac:dyDescent="0.2">
      <c r="A577" s="50">
        <v>34784</v>
      </c>
      <c r="B577" s="46">
        <v>127894</v>
      </c>
      <c r="C577" s="46" t="s">
        <v>783</v>
      </c>
      <c r="D577" s="46"/>
      <c r="E577" s="49">
        <v>42404.930555555555</v>
      </c>
      <c r="F577" s="49">
        <v>42404.98055555555</v>
      </c>
      <c r="G577" s="46">
        <v>72</v>
      </c>
      <c r="H577" s="46" t="s">
        <v>414</v>
      </c>
      <c r="I577" s="46" t="s">
        <v>413</v>
      </c>
      <c r="J577" s="46" t="s">
        <v>26</v>
      </c>
      <c r="K577" s="46" t="s">
        <v>354</v>
      </c>
      <c r="L577" s="46" t="s">
        <v>346</v>
      </c>
      <c r="M577" s="46" t="s">
        <v>25</v>
      </c>
      <c r="N577" s="46" t="s">
        <v>22</v>
      </c>
      <c r="O577" s="48">
        <v>0</v>
      </c>
      <c r="P577" s="47">
        <v>0</v>
      </c>
      <c r="Q577" s="47"/>
      <c r="R577" s="47"/>
      <c r="S577" s="46" t="s">
        <v>801</v>
      </c>
      <c r="T577" s="46" t="s">
        <v>23</v>
      </c>
      <c r="U577" s="46" t="s">
        <v>32</v>
      </c>
      <c r="V577" s="45">
        <v>0</v>
      </c>
    </row>
    <row r="578" spans="1:22" ht="12.95" hidden="1" customHeight="1" x14ac:dyDescent="0.2">
      <c r="A578" s="50">
        <v>34762</v>
      </c>
      <c r="B578" s="46">
        <v>127918</v>
      </c>
      <c r="C578" s="46" t="s">
        <v>783</v>
      </c>
      <c r="D578" s="46"/>
      <c r="E578" s="49">
        <v>42405.570833333331</v>
      </c>
      <c r="F578" s="49">
        <v>42405.956249999996</v>
      </c>
      <c r="G578" s="46">
        <v>555</v>
      </c>
      <c r="H578" s="46" t="s">
        <v>417</v>
      </c>
      <c r="I578" s="46" t="s">
        <v>416</v>
      </c>
      <c r="J578" s="46" t="s">
        <v>26</v>
      </c>
      <c r="K578" s="46" t="s">
        <v>354</v>
      </c>
      <c r="L578" s="46" t="s">
        <v>346</v>
      </c>
      <c r="M578" s="46" t="s">
        <v>25</v>
      </c>
      <c r="N578" s="46" t="s">
        <v>22</v>
      </c>
      <c r="O578" s="48">
        <v>0</v>
      </c>
      <c r="P578" s="47">
        <v>0</v>
      </c>
      <c r="Q578" s="47"/>
      <c r="R578" s="47"/>
      <c r="S578" s="46" t="s">
        <v>800</v>
      </c>
      <c r="T578" s="46" t="s">
        <v>23</v>
      </c>
      <c r="U578" s="46" t="s">
        <v>32</v>
      </c>
      <c r="V578" s="45">
        <v>0</v>
      </c>
    </row>
    <row r="579" spans="1:22" ht="12.95" hidden="1" customHeight="1" x14ac:dyDescent="0.2">
      <c r="A579" s="50">
        <v>34758</v>
      </c>
      <c r="B579" s="46">
        <v>127922</v>
      </c>
      <c r="C579" s="46" t="s">
        <v>783</v>
      </c>
      <c r="D579" s="46"/>
      <c r="E579" s="49">
        <v>42409.600694444445</v>
      </c>
      <c r="F579" s="49">
        <v>42409.634722222218</v>
      </c>
      <c r="G579" s="46">
        <v>49</v>
      </c>
      <c r="H579" s="46" t="s">
        <v>426</v>
      </c>
      <c r="I579" s="46" t="s">
        <v>425</v>
      </c>
      <c r="J579" s="46" t="s">
        <v>26</v>
      </c>
      <c r="K579" s="46" t="s">
        <v>354</v>
      </c>
      <c r="L579" s="46" t="s">
        <v>346</v>
      </c>
      <c r="M579" s="46" t="s">
        <v>25</v>
      </c>
      <c r="N579" s="46" t="s">
        <v>23</v>
      </c>
      <c r="O579" s="48">
        <v>0</v>
      </c>
      <c r="P579" s="47">
        <v>0</v>
      </c>
      <c r="Q579" s="47"/>
      <c r="R579" s="47"/>
      <c r="S579" s="46" t="s">
        <v>799</v>
      </c>
      <c r="T579" s="46" t="s">
        <v>23</v>
      </c>
      <c r="U579" s="46" t="s">
        <v>32</v>
      </c>
      <c r="V579" s="45">
        <v>0</v>
      </c>
    </row>
    <row r="580" spans="1:22" ht="12.95" hidden="1" customHeight="1" x14ac:dyDescent="0.2">
      <c r="A580" s="50">
        <v>34758</v>
      </c>
      <c r="B580" s="46">
        <v>127922</v>
      </c>
      <c r="C580" s="46" t="s">
        <v>783</v>
      </c>
      <c r="D580" s="46"/>
      <c r="E580" s="49">
        <v>42409.600694444445</v>
      </c>
      <c r="F580" s="49">
        <v>42409.634722222218</v>
      </c>
      <c r="G580" s="46">
        <v>49</v>
      </c>
      <c r="H580" s="46" t="s">
        <v>428</v>
      </c>
      <c r="I580" s="46" t="s">
        <v>427</v>
      </c>
      <c r="J580" s="46" t="s">
        <v>26</v>
      </c>
      <c r="K580" s="46" t="s">
        <v>354</v>
      </c>
      <c r="L580" s="46" t="s">
        <v>346</v>
      </c>
      <c r="M580" s="46" t="s">
        <v>25</v>
      </c>
      <c r="N580" s="46" t="s">
        <v>23</v>
      </c>
      <c r="O580" s="48">
        <v>0</v>
      </c>
      <c r="P580" s="47">
        <v>0</v>
      </c>
      <c r="Q580" s="47"/>
      <c r="R580" s="47"/>
      <c r="S580" s="46" t="s">
        <v>799</v>
      </c>
      <c r="T580" s="46" t="s">
        <v>23</v>
      </c>
      <c r="U580" s="46" t="s">
        <v>32</v>
      </c>
      <c r="V580" s="45">
        <v>0</v>
      </c>
    </row>
    <row r="581" spans="1:22" ht="12.95" hidden="1" customHeight="1" x14ac:dyDescent="0.2">
      <c r="A581" s="50">
        <v>34697</v>
      </c>
      <c r="B581" s="46">
        <v>127994</v>
      </c>
      <c r="C581" s="46" t="s">
        <v>783</v>
      </c>
      <c r="D581" s="46"/>
      <c r="E581" s="49">
        <v>42423.256944444445</v>
      </c>
      <c r="F581" s="49">
        <v>42427.615972222222</v>
      </c>
      <c r="G581" s="46">
        <v>6277</v>
      </c>
      <c r="H581" s="46" t="s">
        <v>777</v>
      </c>
      <c r="I581" s="46" t="s">
        <v>776</v>
      </c>
      <c r="J581" s="46" t="s">
        <v>37</v>
      </c>
      <c r="K581" s="46" t="s">
        <v>354</v>
      </c>
      <c r="L581" s="46" t="s">
        <v>346</v>
      </c>
      <c r="M581" s="46" t="s">
        <v>25</v>
      </c>
      <c r="N581" s="46" t="s">
        <v>23</v>
      </c>
      <c r="O581" s="48">
        <v>0</v>
      </c>
      <c r="P581" s="47">
        <v>0</v>
      </c>
      <c r="Q581" s="47"/>
      <c r="R581" s="47"/>
      <c r="S581" s="46" t="s">
        <v>786</v>
      </c>
      <c r="T581" s="46" t="s">
        <v>23</v>
      </c>
      <c r="U581" s="46" t="s">
        <v>32</v>
      </c>
      <c r="V581" s="45">
        <v>0</v>
      </c>
    </row>
    <row r="582" spans="1:22" ht="12.95" hidden="1" customHeight="1" x14ac:dyDescent="0.2">
      <c r="A582" s="50">
        <v>34695</v>
      </c>
      <c r="B582" s="46">
        <v>127999</v>
      </c>
      <c r="C582" s="46" t="s">
        <v>783</v>
      </c>
      <c r="D582" s="46"/>
      <c r="E582" s="49">
        <v>42425.313888888886</v>
      </c>
      <c r="F582" s="49">
        <v>42425.379861111112</v>
      </c>
      <c r="G582" s="46">
        <v>95</v>
      </c>
      <c r="H582" s="46" t="s">
        <v>419</v>
      </c>
      <c r="I582" s="46" t="s">
        <v>418</v>
      </c>
      <c r="J582" s="46" t="s">
        <v>26</v>
      </c>
      <c r="K582" s="46" t="s">
        <v>354</v>
      </c>
      <c r="L582" s="46" t="s">
        <v>346</v>
      </c>
      <c r="M582" s="46" t="s">
        <v>25</v>
      </c>
      <c r="N582" s="46" t="s">
        <v>23</v>
      </c>
      <c r="O582" s="48">
        <v>0</v>
      </c>
      <c r="P582" s="47">
        <v>0</v>
      </c>
      <c r="Q582" s="47"/>
      <c r="R582" s="47"/>
      <c r="S582" s="46" t="s">
        <v>785</v>
      </c>
      <c r="T582" s="46" t="s">
        <v>23</v>
      </c>
      <c r="U582" s="46" t="s">
        <v>28</v>
      </c>
      <c r="V582" s="45">
        <v>0</v>
      </c>
    </row>
    <row r="583" spans="1:22" ht="12.95" hidden="1" customHeight="1" x14ac:dyDescent="0.2">
      <c r="A583" s="50">
        <v>34695</v>
      </c>
      <c r="B583" s="46">
        <v>127999</v>
      </c>
      <c r="C583" s="46" t="s">
        <v>783</v>
      </c>
      <c r="D583" s="46"/>
      <c r="E583" s="49">
        <v>42425.313888888886</v>
      </c>
      <c r="F583" s="49">
        <v>42425.379861111112</v>
      </c>
      <c r="G583" s="46">
        <v>95</v>
      </c>
      <c r="H583" s="46" t="s">
        <v>388</v>
      </c>
      <c r="I583" s="46" t="s">
        <v>387</v>
      </c>
      <c r="J583" s="46" t="s">
        <v>26</v>
      </c>
      <c r="K583" s="46" t="s">
        <v>354</v>
      </c>
      <c r="L583" s="46" t="s">
        <v>346</v>
      </c>
      <c r="M583" s="46" t="s">
        <v>25</v>
      </c>
      <c r="N583" s="46" t="s">
        <v>23</v>
      </c>
      <c r="O583" s="48">
        <v>0</v>
      </c>
      <c r="P583" s="47">
        <v>0</v>
      </c>
      <c r="Q583" s="47"/>
      <c r="R583" s="47"/>
      <c r="S583" s="46" t="s">
        <v>785</v>
      </c>
      <c r="T583" s="46" t="s">
        <v>23</v>
      </c>
      <c r="U583" s="46" t="s">
        <v>28</v>
      </c>
      <c r="V583" s="45">
        <v>0</v>
      </c>
    </row>
    <row r="584" spans="1:22" ht="12.95" hidden="1" customHeight="1" x14ac:dyDescent="0.2">
      <c r="A584" s="50">
        <v>34696</v>
      </c>
      <c r="B584" s="46">
        <v>127995</v>
      </c>
      <c r="C584" s="46" t="s">
        <v>783</v>
      </c>
      <c r="D584" s="46"/>
      <c r="E584" s="49">
        <v>42426.434027777774</v>
      </c>
      <c r="F584" s="49">
        <v>42426.704861111109</v>
      </c>
      <c r="G584" s="46">
        <v>390</v>
      </c>
      <c r="H584" s="46" t="s">
        <v>593</v>
      </c>
      <c r="I584" s="46" t="s">
        <v>592</v>
      </c>
      <c r="J584" s="46" t="s">
        <v>26</v>
      </c>
      <c r="K584" s="46" t="s">
        <v>354</v>
      </c>
      <c r="L584" s="46" t="s">
        <v>350</v>
      </c>
      <c r="M584" s="46" t="s">
        <v>25</v>
      </c>
      <c r="N584" s="46" t="s">
        <v>22</v>
      </c>
      <c r="O584" s="48">
        <v>0</v>
      </c>
      <c r="P584" s="47">
        <v>0</v>
      </c>
      <c r="Q584" s="47"/>
      <c r="R584" s="47"/>
      <c r="S584" s="46" t="s">
        <v>784</v>
      </c>
      <c r="T584" s="46" t="s">
        <v>23</v>
      </c>
      <c r="U584" s="46" t="s">
        <v>32</v>
      </c>
      <c r="V584" s="45">
        <v>0</v>
      </c>
    </row>
    <row r="585" spans="1:22" ht="12.95" hidden="1" customHeight="1" x14ac:dyDescent="0.2">
      <c r="A585" s="50">
        <v>34017</v>
      </c>
      <c r="B585" s="46">
        <v>127147</v>
      </c>
      <c r="C585" s="46" t="s">
        <v>763</v>
      </c>
      <c r="D585" s="46"/>
      <c r="E585" s="49">
        <v>42430</v>
      </c>
      <c r="F585" s="49">
        <v>42461</v>
      </c>
      <c r="G585" s="46">
        <v>44640</v>
      </c>
      <c r="H585" s="46" t="s">
        <v>548</v>
      </c>
      <c r="I585" s="46" t="s">
        <v>547</v>
      </c>
      <c r="J585" s="46" t="s">
        <v>37</v>
      </c>
      <c r="K585" s="46" t="s">
        <v>354</v>
      </c>
      <c r="L585" s="46" t="s">
        <v>346</v>
      </c>
      <c r="M585" s="46" t="s">
        <v>25</v>
      </c>
      <c r="N585" s="46" t="s">
        <v>23</v>
      </c>
      <c r="O585" s="48">
        <v>0</v>
      </c>
      <c r="P585" s="47">
        <v>0</v>
      </c>
      <c r="Q585" s="47"/>
      <c r="R585" s="47"/>
      <c r="S585" s="46" t="s">
        <v>696</v>
      </c>
      <c r="T585" s="46" t="s">
        <v>23</v>
      </c>
      <c r="U585" s="46" t="s">
        <v>32</v>
      </c>
      <c r="V585" s="45">
        <v>0</v>
      </c>
    </row>
    <row r="586" spans="1:22" ht="12.95" hidden="1" customHeight="1" x14ac:dyDescent="0.2">
      <c r="A586" s="50">
        <v>30699</v>
      </c>
      <c r="B586" s="46">
        <v>124470</v>
      </c>
      <c r="C586" s="46" t="s">
        <v>763</v>
      </c>
      <c r="D586" s="46"/>
      <c r="E586" s="49">
        <v>42430</v>
      </c>
      <c r="F586" s="49">
        <v>42461</v>
      </c>
      <c r="G586" s="46">
        <v>44640</v>
      </c>
      <c r="H586" s="46" t="s">
        <v>201</v>
      </c>
      <c r="I586" s="46" t="s">
        <v>202</v>
      </c>
      <c r="J586" s="46" t="s">
        <v>26</v>
      </c>
      <c r="K586" s="46" t="s">
        <v>354</v>
      </c>
      <c r="L586" s="46" t="s">
        <v>346</v>
      </c>
      <c r="M586" s="46" t="s">
        <v>25</v>
      </c>
      <c r="N586" s="46" t="s">
        <v>23</v>
      </c>
      <c r="O586" s="48">
        <v>0</v>
      </c>
      <c r="P586" s="47">
        <v>0</v>
      </c>
      <c r="Q586" s="47"/>
      <c r="R586" s="47"/>
      <c r="S586" s="46" t="s">
        <v>422</v>
      </c>
      <c r="T586" s="46" t="s">
        <v>23</v>
      </c>
      <c r="U586" s="46" t="s">
        <v>32</v>
      </c>
      <c r="V586" s="45">
        <v>0</v>
      </c>
    </row>
    <row r="587" spans="1:22" ht="12.95" hidden="1" customHeight="1" x14ac:dyDescent="0.2">
      <c r="A587" s="50">
        <v>34787</v>
      </c>
      <c r="B587" s="46">
        <v>127806</v>
      </c>
      <c r="C587" s="46" t="s">
        <v>763</v>
      </c>
      <c r="D587" s="46"/>
      <c r="E587" s="49">
        <v>42430.35</v>
      </c>
      <c r="F587" s="49">
        <v>42430.649305555555</v>
      </c>
      <c r="G587" s="46">
        <v>431</v>
      </c>
      <c r="H587" s="46" t="s">
        <v>782</v>
      </c>
      <c r="I587" s="46" t="s">
        <v>781</v>
      </c>
      <c r="J587" s="46" t="s">
        <v>20</v>
      </c>
      <c r="K587" s="46" t="s">
        <v>354</v>
      </c>
      <c r="L587" s="46" t="s">
        <v>346</v>
      </c>
      <c r="M587" s="46" t="s">
        <v>25</v>
      </c>
      <c r="N587" s="46" t="s">
        <v>22</v>
      </c>
      <c r="O587" s="48">
        <v>0</v>
      </c>
      <c r="P587" s="47">
        <v>0</v>
      </c>
      <c r="Q587" s="47"/>
      <c r="R587" s="47"/>
      <c r="S587" s="46" t="s">
        <v>780</v>
      </c>
      <c r="T587" s="46" t="s">
        <v>23</v>
      </c>
      <c r="U587" s="46" t="s">
        <v>24</v>
      </c>
      <c r="V587" s="45">
        <v>0</v>
      </c>
    </row>
    <row r="588" spans="1:22" ht="12.95" hidden="1" customHeight="1" x14ac:dyDescent="0.2">
      <c r="A588" s="50">
        <v>34911</v>
      </c>
      <c r="B588" s="46">
        <v>128029</v>
      </c>
      <c r="C588" s="46" t="s">
        <v>763</v>
      </c>
      <c r="D588" s="46"/>
      <c r="E588" s="49">
        <v>42431.684027777774</v>
      </c>
      <c r="F588" s="49">
        <v>42435.48055555555</v>
      </c>
      <c r="G588" s="46">
        <v>5467</v>
      </c>
      <c r="H588" s="46" t="s">
        <v>41</v>
      </c>
      <c r="I588" s="46" t="s">
        <v>42</v>
      </c>
      <c r="J588" s="46" t="s">
        <v>33</v>
      </c>
      <c r="K588" s="46" t="s">
        <v>354</v>
      </c>
      <c r="L588" s="46" t="s">
        <v>346</v>
      </c>
      <c r="M588" s="46" t="s">
        <v>25</v>
      </c>
      <c r="N588" s="46" t="s">
        <v>22</v>
      </c>
      <c r="O588" s="48">
        <v>0</v>
      </c>
      <c r="P588" s="47">
        <v>0</v>
      </c>
      <c r="Q588" s="47"/>
      <c r="R588" s="47"/>
      <c r="S588" s="46" t="s">
        <v>779</v>
      </c>
      <c r="T588" s="46" t="s">
        <v>23</v>
      </c>
      <c r="U588" s="46" t="s">
        <v>24</v>
      </c>
      <c r="V588" s="45">
        <v>0</v>
      </c>
    </row>
    <row r="589" spans="1:22" ht="12.95" hidden="1" customHeight="1" x14ac:dyDescent="0.2">
      <c r="A589" s="50">
        <v>34911</v>
      </c>
      <c r="B589" s="46">
        <v>128029</v>
      </c>
      <c r="C589" s="46" t="s">
        <v>763</v>
      </c>
      <c r="D589" s="46"/>
      <c r="E589" s="49">
        <v>42431.684027777774</v>
      </c>
      <c r="F589" s="49">
        <v>42435.48055555555</v>
      </c>
      <c r="G589" s="46">
        <v>5467</v>
      </c>
      <c r="H589" s="46" t="s">
        <v>711</v>
      </c>
      <c r="I589" s="46" t="s">
        <v>710</v>
      </c>
      <c r="J589" s="46" t="s">
        <v>264</v>
      </c>
      <c r="K589" s="46" t="s">
        <v>354</v>
      </c>
      <c r="L589" s="46" t="s">
        <v>346</v>
      </c>
      <c r="M589" s="46" t="s">
        <v>25</v>
      </c>
      <c r="N589" s="46" t="s">
        <v>22</v>
      </c>
      <c r="O589" s="48">
        <v>0</v>
      </c>
      <c r="P589" s="47">
        <v>0</v>
      </c>
      <c r="Q589" s="47"/>
      <c r="R589" s="47"/>
      <c r="S589" s="46" t="s">
        <v>779</v>
      </c>
      <c r="T589" s="46" t="s">
        <v>23</v>
      </c>
      <c r="U589" s="46" t="s">
        <v>24</v>
      </c>
      <c r="V589" s="45">
        <v>0</v>
      </c>
    </row>
    <row r="590" spans="1:22" ht="12.95" hidden="1" customHeight="1" x14ac:dyDescent="0.2">
      <c r="A590" s="50">
        <v>34911</v>
      </c>
      <c r="B590" s="46">
        <v>128029</v>
      </c>
      <c r="C590" s="46" t="s">
        <v>763</v>
      </c>
      <c r="D590" s="46"/>
      <c r="E590" s="49">
        <v>42431.684027777774</v>
      </c>
      <c r="F590" s="49">
        <v>42435.48055555555</v>
      </c>
      <c r="G590" s="46">
        <v>5467</v>
      </c>
      <c r="H590" s="46" t="s">
        <v>533</v>
      </c>
      <c r="I590" s="46" t="s">
        <v>532</v>
      </c>
      <c r="J590" s="46" t="s">
        <v>20</v>
      </c>
      <c r="K590" s="46" t="s">
        <v>354</v>
      </c>
      <c r="L590" s="46" t="s">
        <v>346</v>
      </c>
      <c r="M590" s="46" t="s">
        <v>25</v>
      </c>
      <c r="N590" s="46" t="s">
        <v>22</v>
      </c>
      <c r="O590" s="48">
        <v>0</v>
      </c>
      <c r="P590" s="47">
        <v>0</v>
      </c>
      <c r="Q590" s="47"/>
      <c r="R590" s="47"/>
      <c r="S590" s="46" t="s">
        <v>779</v>
      </c>
      <c r="T590" s="46" t="s">
        <v>23</v>
      </c>
      <c r="U590" s="46" t="s">
        <v>24</v>
      </c>
      <c r="V590" s="45">
        <v>0</v>
      </c>
    </row>
    <row r="591" spans="1:22" ht="12.95" hidden="1" customHeight="1" x14ac:dyDescent="0.2">
      <c r="A591" s="50">
        <v>34911</v>
      </c>
      <c r="B591" s="46">
        <v>128029</v>
      </c>
      <c r="C591" s="46" t="s">
        <v>763</v>
      </c>
      <c r="D591" s="46"/>
      <c r="E591" s="49">
        <v>42431.684027777774</v>
      </c>
      <c r="F591" s="49">
        <v>42435.48055555555</v>
      </c>
      <c r="G591" s="46">
        <v>5467</v>
      </c>
      <c r="H591" s="46" t="s">
        <v>462</v>
      </c>
      <c r="I591" s="46" t="s">
        <v>461</v>
      </c>
      <c r="J591" s="46" t="s">
        <v>20</v>
      </c>
      <c r="K591" s="46" t="s">
        <v>354</v>
      </c>
      <c r="L591" s="46" t="s">
        <v>346</v>
      </c>
      <c r="M591" s="46" t="s">
        <v>25</v>
      </c>
      <c r="N591" s="46" t="s">
        <v>22</v>
      </c>
      <c r="O591" s="48">
        <v>0</v>
      </c>
      <c r="P591" s="47">
        <v>0</v>
      </c>
      <c r="Q591" s="47"/>
      <c r="R591" s="47"/>
      <c r="S591" s="46" t="s">
        <v>779</v>
      </c>
      <c r="T591" s="46" t="s">
        <v>23</v>
      </c>
      <c r="U591" s="46" t="s">
        <v>24</v>
      </c>
      <c r="V591" s="45">
        <v>0</v>
      </c>
    </row>
    <row r="592" spans="1:22" ht="12.95" hidden="1" customHeight="1" x14ac:dyDescent="0.2">
      <c r="A592" s="50">
        <v>34911</v>
      </c>
      <c r="B592" s="46">
        <v>128029</v>
      </c>
      <c r="C592" s="46" t="s">
        <v>763</v>
      </c>
      <c r="D592" s="46"/>
      <c r="E592" s="49">
        <v>42431.684027777774</v>
      </c>
      <c r="F592" s="49">
        <v>42435.48055555555</v>
      </c>
      <c r="G592" s="46">
        <v>5467</v>
      </c>
      <c r="H592" s="46" t="s">
        <v>479</v>
      </c>
      <c r="I592" s="46" t="s">
        <v>478</v>
      </c>
      <c r="J592" s="46" t="s">
        <v>37</v>
      </c>
      <c r="K592" s="46" t="s">
        <v>354</v>
      </c>
      <c r="L592" s="46" t="s">
        <v>346</v>
      </c>
      <c r="M592" s="46" t="s">
        <v>25</v>
      </c>
      <c r="N592" s="46" t="s">
        <v>22</v>
      </c>
      <c r="O592" s="48">
        <v>0</v>
      </c>
      <c r="P592" s="47">
        <v>0</v>
      </c>
      <c r="Q592" s="47"/>
      <c r="R592" s="47"/>
      <c r="S592" s="46" t="s">
        <v>779</v>
      </c>
      <c r="T592" s="46" t="s">
        <v>23</v>
      </c>
      <c r="U592" s="46" t="s">
        <v>32</v>
      </c>
      <c r="V592" s="45">
        <v>0</v>
      </c>
    </row>
    <row r="593" spans="1:22" ht="12.95" hidden="1" customHeight="1" x14ac:dyDescent="0.2">
      <c r="A593" s="50">
        <v>34909</v>
      </c>
      <c r="B593" s="46">
        <v>128031</v>
      </c>
      <c r="C593" s="46" t="s">
        <v>763</v>
      </c>
      <c r="D593" s="46"/>
      <c r="E593" s="49">
        <v>42432.517361111109</v>
      </c>
      <c r="F593" s="49">
        <v>42436.56527777778</v>
      </c>
      <c r="G593" s="46">
        <v>5829</v>
      </c>
      <c r="H593" s="46" t="s">
        <v>434</v>
      </c>
      <c r="I593" s="46" t="s">
        <v>433</v>
      </c>
      <c r="J593" s="46" t="s">
        <v>33</v>
      </c>
      <c r="K593" s="46" t="s">
        <v>354</v>
      </c>
      <c r="L593" s="46" t="s">
        <v>346</v>
      </c>
      <c r="M593" s="46" t="s">
        <v>25</v>
      </c>
      <c r="N593" s="46" t="s">
        <v>22</v>
      </c>
      <c r="O593" s="48">
        <v>0</v>
      </c>
      <c r="P593" s="47">
        <v>0</v>
      </c>
      <c r="Q593" s="47"/>
      <c r="R593" s="47"/>
      <c r="S593" s="46" t="s">
        <v>778</v>
      </c>
      <c r="T593" s="46" t="s">
        <v>23</v>
      </c>
      <c r="U593" s="46" t="s">
        <v>24</v>
      </c>
      <c r="V593" s="45">
        <v>0</v>
      </c>
    </row>
    <row r="594" spans="1:22" ht="12.95" hidden="1" customHeight="1" x14ac:dyDescent="0.2">
      <c r="A594" s="50">
        <v>34910</v>
      </c>
      <c r="B594" s="46">
        <v>128030</v>
      </c>
      <c r="C594" s="46" t="s">
        <v>763</v>
      </c>
      <c r="D594" s="46"/>
      <c r="E594" s="49">
        <v>42433.325694444444</v>
      </c>
      <c r="F594" s="49">
        <v>42434.463888888888</v>
      </c>
      <c r="G594" s="46">
        <v>1639</v>
      </c>
      <c r="H594" s="46" t="s">
        <v>777</v>
      </c>
      <c r="I594" s="46" t="s">
        <v>776</v>
      </c>
      <c r="J594" s="46" t="s">
        <v>37</v>
      </c>
      <c r="K594" s="46" t="s">
        <v>354</v>
      </c>
      <c r="L594" s="46" t="s">
        <v>346</v>
      </c>
      <c r="M594" s="46" t="s">
        <v>25</v>
      </c>
      <c r="N594" s="46" t="s">
        <v>22</v>
      </c>
      <c r="O594" s="48">
        <v>0</v>
      </c>
      <c r="P594" s="47">
        <v>0</v>
      </c>
      <c r="Q594" s="47"/>
      <c r="R594" s="47"/>
      <c r="S594" s="46" t="s">
        <v>775</v>
      </c>
      <c r="T594" s="46" t="s">
        <v>23</v>
      </c>
      <c r="U594" s="46" t="s">
        <v>32</v>
      </c>
      <c r="V594" s="45">
        <v>0</v>
      </c>
    </row>
    <row r="595" spans="1:22" ht="12.95" hidden="1" customHeight="1" x14ac:dyDescent="0.2">
      <c r="A595" s="50">
        <v>34905</v>
      </c>
      <c r="B595" s="46">
        <v>128038</v>
      </c>
      <c r="C595" s="46" t="s">
        <v>763</v>
      </c>
      <c r="D595" s="46"/>
      <c r="E595" s="49">
        <v>42433.37777777778</v>
      </c>
      <c r="F595" s="49">
        <v>42433.570138888885</v>
      </c>
      <c r="G595" s="46">
        <v>277</v>
      </c>
      <c r="H595" s="46" t="s">
        <v>595</v>
      </c>
      <c r="I595" s="46" t="s">
        <v>594</v>
      </c>
      <c r="J595" s="46" t="s">
        <v>37</v>
      </c>
      <c r="K595" s="46" t="s">
        <v>354</v>
      </c>
      <c r="L595" s="46" t="s">
        <v>346</v>
      </c>
      <c r="M595" s="46" t="s">
        <v>25</v>
      </c>
      <c r="N595" s="46" t="s">
        <v>22</v>
      </c>
      <c r="O595" s="48">
        <v>0</v>
      </c>
      <c r="P595" s="47">
        <v>0</v>
      </c>
      <c r="Q595" s="47"/>
      <c r="R595" s="47"/>
      <c r="S595" s="46" t="s">
        <v>774</v>
      </c>
      <c r="T595" s="46" t="s">
        <v>23</v>
      </c>
      <c r="U595" s="46" t="s">
        <v>32</v>
      </c>
      <c r="V595" s="45">
        <v>0</v>
      </c>
    </row>
    <row r="596" spans="1:22" ht="12.95" hidden="1" customHeight="1" x14ac:dyDescent="0.2">
      <c r="A596" s="50">
        <v>34899</v>
      </c>
      <c r="B596" s="46">
        <v>128045</v>
      </c>
      <c r="C596" s="46" t="s">
        <v>763</v>
      </c>
      <c r="D596" s="46"/>
      <c r="E596" s="49">
        <v>42437.390972222223</v>
      </c>
      <c r="F596" s="49">
        <v>42439.412499999999</v>
      </c>
      <c r="G596" s="46">
        <v>2911</v>
      </c>
      <c r="H596" s="46" t="s">
        <v>771</v>
      </c>
      <c r="I596" s="46" t="s">
        <v>770</v>
      </c>
      <c r="J596" s="46" t="s">
        <v>20</v>
      </c>
      <c r="K596" s="46" t="s">
        <v>354</v>
      </c>
      <c r="L596" s="46" t="s">
        <v>346</v>
      </c>
      <c r="M596" s="46" t="s">
        <v>25</v>
      </c>
      <c r="N596" s="46" t="s">
        <v>22</v>
      </c>
      <c r="O596" s="48">
        <v>0</v>
      </c>
      <c r="P596" s="47">
        <v>0</v>
      </c>
      <c r="Q596" s="47"/>
      <c r="R596" s="47"/>
      <c r="S596" s="46" t="s">
        <v>431</v>
      </c>
      <c r="T596" s="46" t="s">
        <v>23</v>
      </c>
      <c r="U596" s="46" t="s">
        <v>24</v>
      </c>
      <c r="V596" s="45">
        <v>0</v>
      </c>
    </row>
    <row r="597" spans="1:22" ht="12.95" hidden="1" customHeight="1" x14ac:dyDescent="0.2">
      <c r="A597" s="50">
        <v>34872</v>
      </c>
      <c r="B597" s="46">
        <v>128076</v>
      </c>
      <c r="C597" s="46" t="s">
        <v>763</v>
      </c>
      <c r="D597" s="46"/>
      <c r="E597" s="49">
        <v>42439.462500000001</v>
      </c>
      <c r="F597" s="49">
        <v>42461</v>
      </c>
      <c r="G597" s="46">
        <v>31014</v>
      </c>
      <c r="H597" s="46" t="s">
        <v>762</v>
      </c>
      <c r="I597" s="46" t="s">
        <v>761</v>
      </c>
      <c r="J597" s="46" t="s">
        <v>20</v>
      </c>
      <c r="K597" s="46" t="s">
        <v>354</v>
      </c>
      <c r="L597" s="46" t="s">
        <v>346</v>
      </c>
      <c r="M597" s="46" t="s">
        <v>25</v>
      </c>
      <c r="N597" s="46" t="s">
        <v>22</v>
      </c>
      <c r="O597" s="48">
        <v>0</v>
      </c>
      <c r="P597" s="47">
        <v>0</v>
      </c>
      <c r="Q597" s="47"/>
      <c r="R597" s="47"/>
      <c r="S597" s="46" t="s">
        <v>542</v>
      </c>
      <c r="T597" s="46" t="s">
        <v>23</v>
      </c>
      <c r="U597" s="46" t="s">
        <v>24</v>
      </c>
      <c r="V597" s="45">
        <v>0</v>
      </c>
    </row>
    <row r="598" spans="1:22" ht="12.95" hidden="1" customHeight="1" x14ac:dyDescent="0.2">
      <c r="A598" s="50">
        <v>34863</v>
      </c>
      <c r="B598" s="46">
        <v>128088</v>
      </c>
      <c r="C598" s="46" t="s">
        <v>763</v>
      </c>
      <c r="D598" s="46"/>
      <c r="E598" s="49">
        <v>42441.808333333334</v>
      </c>
      <c r="F598" s="49">
        <v>42441.842361111107</v>
      </c>
      <c r="G598" s="46">
        <v>49</v>
      </c>
      <c r="H598" s="46" t="s">
        <v>529</v>
      </c>
      <c r="I598" s="46" t="s">
        <v>528</v>
      </c>
      <c r="J598" s="46" t="s">
        <v>26</v>
      </c>
      <c r="K598" s="46" t="s">
        <v>354</v>
      </c>
      <c r="L598" s="46" t="s">
        <v>346</v>
      </c>
      <c r="M598" s="46" t="s">
        <v>25</v>
      </c>
      <c r="N598" s="46" t="s">
        <v>22</v>
      </c>
      <c r="O598" s="48">
        <v>0</v>
      </c>
      <c r="P598" s="47">
        <v>0</v>
      </c>
      <c r="Q598" s="47"/>
      <c r="R598" s="47"/>
      <c r="S598" s="46" t="s">
        <v>769</v>
      </c>
      <c r="T598" s="46" t="s">
        <v>23</v>
      </c>
      <c r="U598" s="46" t="s">
        <v>32</v>
      </c>
      <c r="V598" s="45">
        <v>0</v>
      </c>
    </row>
    <row r="599" spans="1:22" ht="12.95" hidden="1" customHeight="1" x14ac:dyDescent="0.2">
      <c r="A599" s="50">
        <v>34861</v>
      </c>
      <c r="B599" s="46">
        <v>128090</v>
      </c>
      <c r="C599" s="46" t="s">
        <v>763</v>
      </c>
      <c r="D599" s="46"/>
      <c r="E599" s="49">
        <v>42445.493055555555</v>
      </c>
      <c r="F599" s="49">
        <v>42445.525694444441</v>
      </c>
      <c r="G599" s="46">
        <v>47</v>
      </c>
      <c r="H599" s="46" t="s">
        <v>768</v>
      </c>
      <c r="I599" s="46" t="s">
        <v>767</v>
      </c>
      <c r="J599" s="46" t="s">
        <v>37</v>
      </c>
      <c r="K599" s="46" t="s">
        <v>354</v>
      </c>
      <c r="L599" s="46" t="s">
        <v>346</v>
      </c>
      <c r="M599" s="46" t="s">
        <v>25</v>
      </c>
      <c r="N599" s="46" t="s">
        <v>22</v>
      </c>
      <c r="O599" s="48">
        <v>0</v>
      </c>
      <c r="P599" s="47">
        <v>0</v>
      </c>
      <c r="Q599" s="47"/>
      <c r="R599" s="47"/>
      <c r="S599" s="46" t="s">
        <v>766</v>
      </c>
      <c r="T599" s="46" t="s">
        <v>23</v>
      </c>
      <c r="U599" s="46" t="s">
        <v>32</v>
      </c>
      <c r="V599" s="45">
        <v>0</v>
      </c>
    </row>
    <row r="600" spans="1:22" ht="12.95" hidden="1" customHeight="1" x14ac:dyDescent="0.2">
      <c r="A600" s="50">
        <v>34862</v>
      </c>
      <c r="B600" s="46">
        <v>128089</v>
      </c>
      <c r="C600" s="46" t="s">
        <v>763</v>
      </c>
      <c r="D600" s="46"/>
      <c r="E600" s="49">
        <v>42445.586111111108</v>
      </c>
      <c r="F600" s="49">
        <v>42445.613194444442</v>
      </c>
      <c r="G600" s="46">
        <v>39</v>
      </c>
      <c r="H600" s="46" t="s">
        <v>78</v>
      </c>
      <c r="I600" s="46" t="s">
        <v>79</v>
      </c>
      <c r="J600" s="46" t="s">
        <v>26</v>
      </c>
      <c r="K600" s="46" t="s">
        <v>354</v>
      </c>
      <c r="L600" s="46" t="s">
        <v>346</v>
      </c>
      <c r="M600" s="46" t="s">
        <v>25</v>
      </c>
      <c r="N600" s="46" t="s">
        <v>22</v>
      </c>
      <c r="O600" s="48">
        <v>0</v>
      </c>
      <c r="P600" s="47">
        <v>0</v>
      </c>
      <c r="Q600" s="47"/>
      <c r="R600" s="47"/>
      <c r="S600" s="46" t="s">
        <v>765</v>
      </c>
      <c r="T600" s="46" t="s">
        <v>23</v>
      </c>
      <c r="U600" s="46" t="s">
        <v>32</v>
      </c>
      <c r="V600" s="45">
        <v>0</v>
      </c>
    </row>
    <row r="601" spans="1:22" ht="12.95" hidden="1" customHeight="1" x14ac:dyDescent="0.2">
      <c r="A601" s="50">
        <v>34827</v>
      </c>
      <c r="B601" s="46">
        <v>128128</v>
      </c>
      <c r="C601" s="46" t="s">
        <v>763</v>
      </c>
      <c r="D601" s="46"/>
      <c r="E601" s="49">
        <v>42449.425694444442</v>
      </c>
      <c r="F601" s="49">
        <v>42449.620138888888</v>
      </c>
      <c r="G601" s="46">
        <v>280</v>
      </c>
      <c r="H601" s="46" t="s">
        <v>529</v>
      </c>
      <c r="I601" s="46" t="s">
        <v>528</v>
      </c>
      <c r="J601" s="46" t="s">
        <v>26</v>
      </c>
      <c r="K601" s="46" t="s">
        <v>354</v>
      </c>
      <c r="L601" s="46" t="s">
        <v>346</v>
      </c>
      <c r="M601" s="46" t="s">
        <v>25</v>
      </c>
      <c r="N601" s="46" t="s">
        <v>22</v>
      </c>
      <c r="O601" s="48">
        <v>0</v>
      </c>
      <c r="P601" s="47">
        <v>0</v>
      </c>
      <c r="Q601" s="47"/>
      <c r="R601" s="47"/>
      <c r="S601" s="46" t="s">
        <v>764</v>
      </c>
      <c r="T601" s="46" t="s">
        <v>23</v>
      </c>
      <c r="U601" s="46" t="s">
        <v>32</v>
      </c>
      <c r="V601" s="45">
        <v>0</v>
      </c>
    </row>
    <row r="602" spans="1:22" ht="12.95" hidden="1" customHeight="1" x14ac:dyDescent="0.2">
      <c r="A602" s="50">
        <v>34017</v>
      </c>
      <c r="B602" s="46">
        <v>127147</v>
      </c>
      <c r="C602" s="46" t="s">
        <v>229</v>
      </c>
      <c r="D602" s="46"/>
      <c r="E602" s="49">
        <v>42461</v>
      </c>
      <c r="F602" s="49">
        <v>42491</v>
      </c>
      <c r="G602" s="46">
        <v>43200</v>
      </c>
      <c r="H602" s="46" t="s">
        <v>548</v>
      </c>
      <c r="I602" s="46" t="s">
        <v>547</v>
      </c>
      <c r="J602" s="46" t="s">
        <v>37</v>
      </c>
      <c r="K602" s="46" t="s">
        <v>354</v>
      </c>
      <c r="L602" s="46" t="s">
        <v>346</v>
      </c>
      <c r="M602" s="46" t="s">
        <v>25</v>
      </c>
      <c r="N602" s="46" t="s">
        <v>23</v>
      </c>
      <c r="O602" s="48">
        <v>0</v>
      </c>
      <c r="P602" s="47">
        <v>0</v>
      </c>
      <c r="Q602" s="47"/>
      <c r="R602" s="47"/>
      <c r="S602" s="46" t="s">
        <v>696</v>
      </c>
      <c r="T602" s="46" t="s">
        <v>23</v>
      </c>
      <c r="U602" s="46" t="s">
        <v>32</v>
      </c>
      <c r="V602" s="45">
        <v>0</v>
      </c>
    </row>
    <row r="603" spans="1:22" ht="12.95" hidden="1" customHeight="1" x14ac:dyDescent="0.2">
      <c r="A603" s="50">
        <v>30699</v>
      </c>
      <c r="B603" s="46">
        <v>124470</v>
      </c>
      <c r="C603" s="46" t="s">
        <v>229</v>
      </c>
      <c r="D603" s="46"/>
      <c r="E603" s="49">
        <v>42461</v>
      </c>
      <c r="F603" s="49">
        <v>42491</v>
      </c>
      <c r="G603" s="46">
        <v>43200</v>
      </c>
      <c r="H603" s="46" t="s">
        <v>201</v>
      </c>
      <c r="I603" s="46" t="s">
        <v>202</v>
      </c>
      <c r="J603" s="46" t="s">
        <v>26</v>
      </c>
      <c r="K603" s="46" t="s">
        <v>354</v>
      </c>
      <c r="L603" s="46" t="s">
        <v>346</v>
      </c>
      <c r="M603" s="46" t="s">
        <v>25</v>
      </c>
      <c r="N603" s="46" t="s">
        <v>23</v>
      </c>
      <c r="O603" s="48">
        <v>0</v>
      </c>
      <c r="P603" s="47">
        <v>0</v>
      </c>
      <c r="Q603" s="47"/>
      <c r="R603" s="47"/>
      <c r="S603" s="46" t="s">
        <v>422</v>
      </c>
      <c r="T603" s="46" t="s">
        <v>23</v>
      </c>
      <c r="U603" s="46" t="s">
        <v>32</v>
      </c>
      <c r="V603" s="45">
        <v>0</v>
      </c>
    </row>
    <row r="604" spans="1:22" ht="12.95" hidden="1" customHeight="1" x14ac:dyDescent="0.2">
      <c r="A604" s="50">
        <v>34872</v>
      </c>
      <c r="B604" s="46">
        <v>128076</v>
      </c>
      <c r="C604" s="46" t="s">
        <v>229</v>
      </c>
      <c r="D604" s="46"/>
      <c r="E604" s="49">
        <v>42461</v>
      </c>
      <c r="F604" s="49">
        <v>42471.645833333328</v>
      </c>
      <c r="G604" s="46">
        <v>15330</v>
      </c>
      <c r="H604" s="46" t="s">
        <v>762</v>
      </c>
      <c r="I604" s="46" t="s">
        <v>761</v>
      </c>
      <c r="J604" s="46" t="s">
        <v>20</v>
      </c>
      <c r="K604" s="46" t="s">
        <v>354</v>
      </c>
      <c r="L604" s="46" t="s">
        <v>346</v>
      </c>
      <c r="M604" s="46" t="s">
        <v>25</v>
      </c>
      <c r="N604" s="46" t="s">
        <v>22</v>
      </c>
      <c r="O604" s="48">
        <v>0</v>
      </c>
      <c r="P604" s="47">
        <v>0</v>
      </c>
      <c r="Q604" s="47"/>
      <c r="R604" s="47"/>
      <c r="S604" s="46" t="s">
        <v>542</v>
      </c>
      <c r="T604" s="46" t="s">
        <v>23</v>
      </c>
      <c r="U604" s="46" t="s">
        <v>24</v>
      </c>
      <c r="V604" s="45">
        <v>0</v>
      </c>
    </row>
    <row r="605" spans="1:22" ht="12.95" hidden="1" customHeight="1" x14ac:dyDescent="0.2">
      <c r="A605" s="50">
        <v>34809</v>
      </c>
      <c r="B605" s="46">
        <v>128149</v>
      </c>
      <c r="C605" s="46" t="s">
        <v>229</v>
      </c>
      <c r="D605" s="46"/>
      <c r="E605" s="49">
        <v>42461.314583333333</v>
      </c>
      <c r="F605" s="49">
        <v>42491</v>
      </c>
      <c r="G605" s="46">
        <v>42747</v>
      </c>
      <c r="H605" s="46" t="s">
        <v>730</v>
      </c>
      <c r="I605" s="46" t="s">
        <v>729</v>
      </c>
      <c r="J605" s="46" t="s">
        <v>376</v>
      </c>
      <c r="K605" s="46" t="s">
        <v>354</v>
      </c>
      <c r="L605" s="46" t="s">
        <v>356</v>
      </c>
      <c r="M605" s="46" t="s">
        <v>25</v>
      </c>
      <c r="N605" s="46" t="s">
        <v>23</v>
      </c>
      <c r="O605" s="48">
        <v>0</v>
      </c>
      <c r="P605" s="47">
        <v>0</v>
      </c>
      <c r="Q605" s="47"/>
      <c r="R605" s="47"/>
      <c r="S605" s="46" t="s">
        <v>726</v>
      </c>
      <c r="T605" s="46" t="s">
        <v>23</v>
      </c>
      <c r="U605" s="46" t="s">
        <v>72</v>
      </c>
      <c r="V605" s="45">
        <v>0</v>
      </c>
    </row>
    <row r="606" spans="1:22" ht="12.95" hidden="1" customHeight="1" x14ac:dyDescent="0.2">
      <c r="A606" s="50">
        <v>34809</v>
      </c>
      <c r="B606" s="46">
        <v>128149</v>
      </c>
      <c r="C606" s="46" t="s">
        <v>229</v>
      </c>
      <c r="D606" s="46"/>
      <c r="E606" s="49">
        <v>42461.314583333333</v>
      </c>
      <c r="F606" s="49">
        <v>42491</v>
      </c>
      <c r="G606" s="46">
        <v>42747</v>
      </c>
      <c r="H606" s="46" t="s">
        <v>728</v>
      </c>
      <c r="I606" s="46" t="s">
        <v>727</v>
      </c>
      <c r="J606" s="46" t="s">
        <v>26</v>
      </c>
      <c r="K606" s="46" t="s">
        <v>354</v>
      </c>
      <c r="L606" s="46" t="s">
        <v>356</v>
      </c>
      <c r="M606" s="46" t="s">
        <v>25</v>
      </c>
      <c r="N606" s="46" t="s">
        <v>23</v>
      </c>
      <c r="O606" s="48">
        <v>0</v>
      </c>
      <c r="P606" s="47">
        <v>0</v>
      </c>
      <c r="Q606" s="47"/>
      <c r="R606" s="47"/>
      <c r="S606" s="46" t="s">
        <v>726</v>
      </c>
      <c r="T606" s="46" t="s">
        <v>23</v>
      </c>
      <c r="U606" s="46" t="s">
        <v>72</v>
      </c>
      <c r="V606" s="45">
        <v>0</v>
      </c>
    </row>
    <row r="607" spans="1:22" ht="12.95" hidden="1" customHeight="1" x14ac:dyDescent="0.2">
      <c r="A607" s="50">
        <v>34809</v>
      </c>
      <c r="B607" s="46">
        <v>128149</v>
      </c>
      <c r="C607" s="46" t="s">
        <v>229</v>
      </c>
      <c r="D607" s="46"/>
      <c r="E607" s="49">
        <v>42461.314583333333</v>
      </c>
      <c r="F607" s="49">
        <v>42491</v>
      </c>
      <c r="G607" s="46">
        <v>42747</v>
      </c>
      <c r="H607" s="46" t="s">
        <v>122</v>
      </c>
      <c r="I607" s="46" t="s">
        <v>123</v>
      </c>
      <c r="J607" s="46" t="s">
        <v>37</v>
      </c>
      <c r="K607" s="46" t="s">
        <v>354</v>
      </c>
      <c r="L607" s="46" t="s">
        <v>356</v>
      </c>
      <c r="M607" s="46" t="s">
        <v>25</v>
      </c>
      <c r="N607" s="46" t="s">
        <v>23</v>
      </c>
      <c r="O607" s="48">
        <v>0</v>
      </c>
      <c r="P607" s="47">
        <v>0</v>
      </c>
      <c r="Q607" s="47"/>
      <c r="R607" s="47"/>
      <c r="S607" s="46" t="s">
        <v>726</v>
      </c>
      <c r="T607" s="46" t="s">
        <v>23</v>
      </c>
      <c r="U607" s="46" t="s">
        <v>32</v>
      </c>
      <c r="V607" s="45">
        <v>0</v>
      </c>
    </row>
    <row r="608" spans="1:22" ht="12.95" hidden="1" customHeight="1" x14ac:dyDescent="0.2">
      <c r="A608" s="50">
        <v>34795</v>
      </c>
      <c r="B608" s="46">
        <v>128164</v>
      </c>
      <c r="C608" s="46" t="s">
        <v>229</v>
      </c>
      <c r="D608" s="46"/>
      <c r="E608" s="49">
        <v>42461.408333333333</v>
      </c>
      <c r="F608" s="49">
        <v>42464.529166666667</v>
      </c>
      <c r="G608" s="46">
        <v>4494</v>
      </c>
      <c r="H608" s="46" t="s">
        <v>711</v>
      </c>
      <c r="I608" s="46" t="s">
        <v>710</v>
      </c>
      <c r="J608" s="46" t="s">
        <v>264</v>
      </c>
      <c r="K608" s="46" t="s">
        <v>354</v>
      </c>
      <c r="L608" s="46" t="s">
        <v>356</v>
      </c>
      <c r="M608" s="46" t="s">
        <v>25</v>
      </c>
      <c r="N608" s="46" t="s">
        <v>22</v>
      </c>
      <c r="O608" s="48">
        <v>0</v>
      </c>
      <c r="P608" s="47">
        <v>0</v>
      </c>
      <c r="Q608" s="47"/>
      <c r="R608" s="47"/>
      <c r="S608" s="46" t="s">
        <v>760</v>
      </c>
      <c r="T608" s="46" t="s">
        <v>23</v>
      </c>
      <c r="U608" s="46" t="s">
        <v>24</v>
      </c>
      <c r="V608" s="45">
        <v>0</v>
      </c>
    </row>
    <row r="609" spans="1:22" ht="12.95" hidden="1" customHeight="1" x14ac:dyDescent="0.2">
      <c r="A609" s="50">
        <v>34796</v>
      </c>
      <c r="B609" s="46">
        <v>128163</v>
      </c>
      <c r="C609" s="46" t="s">
        <v>229</v>
      </c>
      <c r="D609" s="46"/>
      <c r="E609" s="49">
        <v>42462.445138888885</v>
      </c>
      <c r="F609" s="49">
        <v>42462.453472222223</v>
      </c>
      <c r="G609" s="46">
        <v>12</v>
      </c>
      <c r="H609" s="46" t="s">
        <v>529</v>
      </c>
      <c r="I609" s="46" t="s">
        <v>528</v>
      </c>
      <c r="J609" s="46" t="s">
        <v>26</v>
      </c>
      <c r="K609" s="46" t="s">
        <v>354</v>
      </c>
      <c r="L609" s="46" t="s">
        <v>346</v>
      </c>
      <c r="M609" s="46" t="s">
        <v>25</v>
      </c>
      <c r="N609" s="46" t="s">
        <v>22</v>
      </c>
      <c r="O609" s="48">
        <v>0</v>
      </c>
      <c r="P609" s="47">
        <v>0</v>
      </c>
      <c r="Q609" s="47"/>
      <c r="R609" s="47"/>
      <c r="S609" s="46" t="s">
        <v>759</v>
      </c>
      <c r="T609" s="46" t="s">
        <v>23</v>
      </c>
      <c r="U609" s="46" t="s">
        <v>32</v>
      </c>
      <c r="V609" s="45">
        <v>0</v>
      </c>
    </row>
    <row r="610" spans="1:22" ht="12.95" hidden="1" customHeight="1" x14ac:dyDescent="0.2">
      <c r="A610" s="50">
        <v>35031</v>
      </c>
      <c r="B610" s="46">
        <v>128195</v>
      </c>
      <c r="C610" s="46" t="s">
        <v>229</v>
      </c>
      <c r="D610" s="46"/>
      <c r="E610" s="49">
        <v>42467.890277777777</v>
      </c>
      <c r="F610" s="49">
        <v>42468.708333333328</v>
      </c>
      <c r="G610" s="46">
        <v>1178</v>
      </c>
      <c r="H610" s="46" t="s">
        <v>752</v>
      </c>
      <c r="I610" s="46" t="s">
        <v>751</v>
      </c>
      <c r="J610" s="46" t="s">
        <v>20</v>
      </c>
      <c r="K610" s="46" t="s">
        <v>354</v>
      </c>
      <c r="L610" s="46" t="s">
        <v>346</v>
      </c>
      <c r="M610" s="46" t="s">
        <v>280</v>
      </c>
      <c r="N610" s="46" t="s">
        <v>22</v>
      </c>
      <c r="O610" s="48">
        <v>0</v>
      </c>
      <c r="P610" s="47">
        <v>0</v>
      </c>
      <c r="Q610" s="47"/>
      <c r="R610" s="47"/>
      <c r="S610" s="46" t="s">
        <v>750</v>
      </c>
      <c r="T610" s="46" t="s">
        <v>23</v>
      </c>
      <c r="U610" s="46" t="s">
        <v>24</v>
      </c>
      <c r="V610" s="45">
        <v>0</v>
      </c>
    </row>
    <row r="611" spans="1:22" ht="12.95" hidden="1" customHeight="1" x14ac:dyDescent="0.2">
      <c r="A611" s="50">
        <v>35017</v>
      </c>
      <c r="B611" s="46">
        <v>128210</v>
      </c>
      <c r="C611" s="46" t="s">
        <v>229</v>
      </c>
      <c r="D611" s="46"/>
      <c r="E611" s="49">
        <v>42473.452777777777</v>
      </c>
      <c r="F611" s="49">
        <v>42473.624305555553</v>
      </c>
      <c r="G611" s="46">
        <v>247</v>
      </c>
      <c r="H611" s="46" t="s">
        <v>122</v>
      </c>
      <c r="I611" s="46" t="s">
        <v>123</v>
      </c>
      <c r="J611" s="46" t="s">
        <v>37</v>
      </c>
      <c r="K611" s="46" t="s">
        <v>354</v>
      </c>
      <c r="L611" s="46" t="s">
        <v>346</v>
      </c>
      <c r="M611" s="46" t="s">
        <v>25</v>
      </c>
      <c r="N611" s="46" t="s">
        <v>23</v>
      </c>
      <c r="O611" s="48">
        <v>0</v>
      </c>
      <c r="P611" s="47">
        <v>0</v>
      </c>
      <c r="Q611" s="47"/>
      <c r="R611" s="47"/>
      <c r="S611" s="46" t="s">
        <v>749</v>
      </c>
      <c r="T611" s="46" t="s">
        <v>23</v>
      </c>
      <c r="U611" s="46" t="s">
        <v>32</v>
      </c>
      <c r="V611" s="45">
        <v>0</v>
      </c>
    </row>
    <row r="612" spans="1:22" ht="12.95" hidden="1" customHeight="1" x14ac:dyDescent="0.2">
      <c r="A612" s="50">
        <v>35014</v>
      </c>
      <c r="B612" s="46">
        <v>128215</v>
      </c>
      <c r="C612" s="46" t="s">
        <v>229</v>
      </c>
      <c r="D612" s="46"/>
      <c r="E612" s="49">
        <v>42473.673611111109</v>
      </c>
      <c r="F612" s="49">
        <v>42473.677083333328</v>
      </c>
      <c r="G612" s="46">
        <v>5</v>
      </c>
      <c r="H612" s="46" t="s">
        <v>529</v>
      </c>
      <c r="I612" s="46" t="s">
        <v>528</v>
      </c>
      <c r="J612" s="46" t="s">
        <v>26</v>
      </c>
      <c r="K612" s="46" t="s">
        <v>354</v>
      </c>
      <c r="L612" s="46" t="s">
        <v>346</v>
      </c>
      <c r="M612" s="46" t="s">
        <v>25</v>
      </c>
      <c r="N612" s="46" t="s">
        <v>22</v>
      </c>
      <c r="O612" s="48">
        <v>0</v>
      </c>
      <c r="P612" s="47">
        <v>0</v>
      </c>
      <c r="Q612" s="47"/>
      <c r="R612" s="47"/>
      <c r="S612" s="46" t="s">
        <v>748</v>
      </c>
      <c r="T612" s="46" t="s">
        <v>23</v>
      </c>
      <c r="U612" s="46" t="s">
        <v>32</v>
      </c>
      <c r="V612" s="45">
        <v>0</v>
      </c>
    </row>
    <row r="613" spans="1:22" ht="12.95" hidden="1" customHeight="1" x14ac:dyDescent="0.2">
      <c r="A613" s="50">
        <v>35012</v>
      </c>
      <c r="B613" s="46">
        <v>128217</v>
      </c>
      <c r="C613" s="46" t="s">
        <v>229</v>
      </c>
      <c r="D613" s="46"/>
      <c r="E613" s="49">
        <v>42473.794444444444</v>
      </c>
      <c r="F613" s="49">
        <v>42474.708333333328</v>
      </c>
      <c r="G613" s="46">
        <v>1316</v>
      </c>
      <c r="H613" s="46" t="s">
        <v>711</v>
      </c>
      <c r="I613" s="46" t="s">
        <v>710</v>
      </c>
      <c r="J613" s="46" t="s">
        <v>264</v>
      </c>
      <c r="K613" s="46" t="s">
        <v>354</v>
      </c>
      <c r="L613" s="46" t="s">
        <v>346</v>
      </c>
      <c r="M613" s="46" t="s">
        <v>25</v>
      </c>
      <c r="N613" s="46" t="s">
        <v>22</v>
      </c>
      <c r="O613" s="48">
        <v>0</v>
      </c>
      <c r="P613" s="47">
        <v>0</v>
      </c>
      <c r="Q613" s="47"/>
      <c r="R613" s="47"/>
      <c r="S613" s="46" t="s">
        <v>747</v>
      </c>
      <c r="T613" s="46" t="s">
        <v>23</v>
      </c>
      <c r="U613" s="46" t="s">
        <v>24</v>
      </c>
      <c r="V613" s="45">
        <v>0</v>
      </c>
    </row>
    <row r="614" spans="1:22" ht="12.95" hidden="1" customHeight="1" x14ac:dyDescent="0.2">
      <c r="A614" s="50">
        <v>35011</v>
      </c>
      <c r="B614" s="46">
        <v>128218</v>
      </c>
      <c r="C614" s="46" t="s">
        <v>229</v>
      </c>
      <c r="D614" s="46"/>
      <c r="E614" s="49">
        <v>42474.625694444439</v>
      </c>
      <c r="F614" s="49">
        <v>42474.634722222218</v>
      </c>
      <c r="G614" s="46">
        <v>13</v>
      </c>
      <c r="H614" s="46" t="s">
        <v>122</v>
      </c>
      <c r="I614" s="46" t="s">
        <v>123</v>
      </c>
      <c r="J614" s="46" t="s">
        <v>37</v>
      </c>
      <c r="K614" s="46" t="s">
        <v>354</v>
      </c>
      <c r="L614" s="46" t="s">
        <v>346</v>
      </c>
      <c r="M614" s="46" t="s">
        <v>25</v>
      </c>
      <c r="N614" s="46" t="s">
        <v>22</v>
      </c>
      <c r="O614" s="48">
        <v>0</v>
      </c>
      <c r="P614" s="47">
        <v>0</v>
      </c>
      <c r="Q614" s="47"/>
      <c r="R614" s="47"/>
      <c r="S614" s="46" t="s">
        <v>746</v>
      </c>
      <c r="T614" s="46" t="s">
        <v>23</v>
      </c>
      <c r="U614" s="46" t="s">
        <v>32</v>
      </c>
      <c r="V614" s="45">
        <v>0</v>
      </c>
    </row>
    <row r="615" spans="1:22" ht="12.95" hidden="1" customHeight="1" x14ac:dyDescent="0.2">
      <c r="A615" s="50">
        <v>35003</v>
      </c>
      <c r="B615" s="46">
        <v>128226</v>
      </c>
      <c r="C615" s="46" t="s">
        <v>229</v>
      </c>
      <c r="D615" s="46"/>
      <c r="E615" s="49">
        <v>42475.703472222223</v>
      </c>
      <c r="F615" s="49">
        <v>42479.659722222219</v>
      </c>
      <c r="G615" s="46">
        <v>5697</v>
      </c>
      <c r="H615" s="46" t="s">
        <v>711</v>
      </c>
      <c r="I615" s="46" t="s">
        <v>710</v>
      </c>
      <c r="J615" s="46" t="s">
        <v>264</v>
      </c>
      <c r="K615" s="46" t="s">
        <v>354</v>
      </c>
      <c r="L615" s="46" t="s">
        <v>346</v>
      </c>
      <c r="M615" s="46" t="s">
        <v>40</v>
      </c>
      <c r="N615" s="46" t="s">
        <v>22</v>
      </c>
      <c r="O615" s="48">
        <v>0</v>
      </c>
      <c r="P615" s="47">
        <v>0</v>
      </c>
      <c r="Q615" s="47"/>
      <c r="R615" s="47"/>
      <c r="S615" s="46" t="s">
        <v>745</v>
      </c>
      <c r="T615" s="46" t="s">
        <v>23</v>
      </c>
      <c r="U615" s="46" t="s">
        <v>24</v>
      </c>
      <c r="V615" s="45">
        <v>0</v>
      </c>
    </row>
    <row r="616" spans="1:22" ht="12.95" hidden="1" customHeight="1" x14ac:dyDescent="0.2">
      <c r="A616" s="50">
        <v>35000</v>
      </c>
      <c r="B616" s="46">
        <v>128230</v>
      </c>
      <c r="C616" s="46" t="s">
        <v>229</v>
      </c>
      <c r="D616" s="46"/>
      <c r="E616" s="49">
        <v>42478.556250000001</v>
      </c>
      <c r="F616" s="49">
        <v>42491</v>
      </c>
      <c r="G616" s="46">
        <v>17919</v>
      </c>
      <c r="H616" s="46" t="s">
        <v>384</v>
      </c>
      <c r="I616" s="46" t="s">
        <v>383</v>
      </c>
      <c r="J616" s="46" t="s">
        <v>26</v>
      </c>
      <c r="K616" s="46" t="s">
        <v>354</v>
      </c>
      <c r="L616" s="46" t="s">
        <v>346</v>
      </c>
      <c r="M616" s="46" t="s">
        <v>25</v>
      </c>
      <c r="N616" s="46" t="s">
        <v>23</v>
      </c>
      <c r="O616" s="48">
        <v>0</v>
      </c>
      <c r="P616" s="47">
        <v>0</v>
      </c>
      <c r="Q616" s="47"/>
      <c r="R616" s="47"/>
      <c r="S616" s="46" t="s">
        <v>741</v>
      </c>
      <c r="T616" s="46" t="s">
        <v>23</v>
      </c>
      <c r="U616" s="46" t="s">
        <v>32</v>
      </c>
      <c r="V616" s="45">
        <v>0</v>
      </c>
    </row>
    <row r="617" spans="1:22" ht="12.95" hidden="1" customHeight="1" x14ac:dyDescent="0.2">
      <c r="A617" s="50">
        <v>35000</v>
      </c>
      <c r="B617" s="46">
        <v>128230</v>
      </c>
      <c r="C617" s="46" t="s">
        <v>229</v>
      </c>
      <c r="D617" s="46"/>
      <c r="E617" s="49">
        <v>42478.556250000001</v>
      </c>
      <c r="F617" s="49">
        <v>42491</v>
      </c>
      <c r="G617" s="46">
        <v>17919</v>
      </c>
      <c r="H617" s="46" t="s">
        <v>412</v>
      </c>
      <c r="I617" s="46" t="s">
        <v>411</v>
      </c>
      <c r="J617" s="46" t="s">
        <v>26</v>
      </c>
      <c r="K617" s="46" t="s">
        <v>354</v>
      </c>
      <c r="L617" s="46" t="s">
        <v>346</v>
      </c>
      <c r="M617" s="46" t="s">
        <v>25</v>
      </c>
      <c r="N617" s="46" t="s">
        <v>23</v>
      </c>
      <c r="O617" s="48">
        <v>0</v>
      </c>
      <c r="P617" s="47">
        <v>0</v>
      </c>
      <c r="Q617" s="47"/>
      <c r="R617" s="47"/>
      <c r="S617" s="46" t="s">
        <v>741</v>
      </c>
      <c r="T617" s="46" t="s">
        <v>23</v>
      </c>
      <c r="U617" s="46" t="s">
        <v>32</v>
      </c>
      <c r="V617" s="45">
        <v>0</v>
      </c>
    </row>
    <row r="618" spans="1:22" ht="12.95" hidden="1" customHeight="1" x14ac:dyDescent="0.2">
      <c r="A618" s="50">
        <v>34984</v>
      </c>
      <c r="B618" s="46">
        <v>128247</v>
      </c>
      <c r="C618" s="46" t="s">
        <v>229</v>
      </c>
      <c r="D618" s="46"/>
      <c r="E618" s="49">
        <v>42479.485416666663</v>
      </c>
      <c r="F618" s="49">
        <v>42479.522222222222</v>
      </c>
      <c r="G618" s="46">
        <v>53</v>
      </c>
      <c r="H618" s="46" t="s">
        <v>728</v>
      </c>
      <c r="I618" s="46" t="s">
        <v>727</v>
      </c>
      <c r="J618" s="46" t="s">
        <v>26</v>
      </c>
      <c r="K618" s="46" t="s">
        <v>354</v>
      </c>
      <c r="L618" s="46" t="s">
        <v>382</v>
      </c>
      <c r="M618" s="46" t="s">
        <v>25</v>
      </c>
      <c r="N618" s="46" t="s">
        <v>23</v>
      </c>
      <c r="O618" s="48">
        <v>0</v>
      </c>
      <c r="P618" s="47">
        <v>0</v>
      </c>
      <c r="Q618" s="47"/>
      <c r="R618" s="47"/>
      <c r="S618" s="46" t="s">
        <v>744</v>
      </c>
      <c r="T618" s="46" t="s">
        <v>23</v>
      </c>
      <c r="U618" s="46" t="s">
        <v>72</v>
      </c>
      <c r="V618" s="45">
        <v>0</v>
      </c>
    </row>
    <row r="619" spans="1:22" ht="12.95" customHeight="1" x14ac:dyDescent="0.2">
      <c r="A619" s="50">
        <v>35057</v>
      </c>
      <c r="B619" s="46">
        <v>2125</v>
      </c>
      <c r="C619" s="46" t="s">
        <v>229</v>
      </c>
      <c r="D619" s="46">
        <v>2016</v>
      </c>
      <c r="E619" s="49">
        <v>42485.70208333333</v>
      </c>
      <c r="F619" s="49">
        <v>42485.706249999996</v>
      </c>
      <c r="G619" s="46">
        <v>6</v>
      </c>
      <c r="H619" s="46" t="s">
        <v>88</v>
      </c>
      <c r="I619" s="46" t="s">
        <v>89</v>
      </c>
      <c r="J619" s="46" t="s">
        <v>37</v>
      </c>
      <c r="K619" s="46" t="s">
        <v>21</v>
      </c>
      <c r="L619" s="46" t="s">
        <v>75</v>
      </c>
      <c r="M619" s="46" t="s">
        <v>25</v>
      </c>
      <c r="N619" s="46" t="s">
        <v>22</v>
      </c>
      <c r="O619" s="48">
        <v>1</v>
      </c>
      <c r="P619" s="47">
        <v>5.0000000000000001E-4</v>
      </c>
      <c r="Q619" s="5" t="b">
        <f>IF(P619&gt;$Q$2,1)</f>
        <v>0</v>
      </c>
      <c r="R619" s="5" t="b">
        <f>IF(P619&gt;$R$2,1)</f>
        <v>0</v>
      </c>
      <c r="S619" s="46" t="s">
        <v>230</v>
      </c>
      <c r="T619" s="46" t="s">
        <v>23</v>
      </c>
      <c r="U619" s="46" t="s">
        <v>32</v>
      </c>
      <c r="V619" s="45">
        <v>6</v>
      </c>
    </row>
    <row r="620" spans="1:22" ht="12.95" hidden="1" customHeight="1" x14ac:dyDescent="0.2">
      <c r="A620" s="50">
        <v>34944</v>
      </c>
      <c r="B620" s="46">
        <v>128302</v>
      </c>
      <c r="C620" s="46" t="s">
        <v>229</v>
      </c>
      <c r="D620" s="46"/>
      <c r="E620" s="49">
        <v>42488.363888888889</v>
      </c>
      <c r="F620" s="49">
        <v>42489.631944444445</v>
      </c>
      <c r="G620" s="46">
        <v>1826</v>
      </c>
      <c r="H620" s="46" t="s">
        <v>216</v>
      </c>
      <c r="I620" s="46" t="s">
        <v>217</v>
      </c>
      <c r="J620" s="46" t="s">
        <v>20</v>
      </c>
      <c r="K620" s="46" t="s">
        <v>354</v>
      </c>
      <c r="L620" s="46" t="s">
        <v>356</v>
      </c>
      <c r="M620" s="46" t="s">
        <v>475</v>
      </c>
      <c r="N620" s="46" t="s">
        <v>22</v>
      </c>
      <c r="O620" s="48">
        <v>0</v>
      </c>
      <c r="P620" s="47">
        <v>0</v>
      </c>
      <c r="Q620" s="47"/>
      <c r="R620" s="47"/>
      <c r="S620" s="46" t="s">
        <v>743</v>
      </c>
      <c r="T620" s="46" t="s">
        <v>23</v>
      </c>
      <c r="U620" s="46" t="s">
        <v>24</v>
      </c>
      <c r="V620" s="45">
        <v>0</v>
      </c>
    </row>
    <row r="621" spans="1:22" ht="12.95" hidden="1" customHeight="1" x14ac:dyDescent="0.2">
      <c r="A621" s="50">
        <v>34937</v>
      </c>
      <c r="B621" s="46">
        <v>128311</v>
      </c>
      <c r="C621" s="46" t="s">
        <v>229</v>
      </c>
      <c r="D621" s="46"/>
      <c r="E621" s="49">
        <v>42489.34375</v>
      </c>
      <c r="F621" s="49">
        <v>42489.60833333333</v>
      </c>
      <c r="G621" s="46">
        <v>381</v>
      </c>
      <c r="H621" s="46" t="s">
        <v>122</v>
      </c>
      <c r="I621" s="46" t="s">
        <v>123</v>
      </c>
      <c r="J621" s="46" t="s">
        <v>37</v>
      </c>
      <c r="K621" s="46" t="s">
        <v>354</v>
      </c>
      <c r="L621" s="46" t="s">
        <v>356</v>
      </c>
      <c r="M621" s="46" t="s">
        <v>25</v>
      </c>
      <c r="N621" s="46" t="s">
        <v>22</v>
      </c>
      <c r="O621" s="48">
        <v>0</v>
      </c>
      <c r="P621" s="47">
        <v>0</v>
      </c>
      <c r="Q621" s="47"/>
      <c r="R621" s="47"/>
      <c r="S621" s="46" t="s">
        <v>742</v>
      </c>
      <c r="T621" s="46" t="s">
        <v>23</v>
      </c>
      <c r="U621" s="46" t="s">
        <v>32</v>
      </c>
      <c r="V621" s="45">
        <v>0</v>
      </c>
    </row>
    <row r="622" spans="1:22" ht="12.95" hidden="1" customHeight="1" x14ac:dyDescent="0.2">
      <c r="A622" s="50">
        <v>34017</v>
      </c>
      <c r="B622" s="46">
        <v>127147</v>
      </c>
      <c r="C622" s="46" t="s">
        <v>231</v>
      </c>
      <c r="D622" s="46"/>
      <c r="E622" s="49">
        <v>42491</v>
      </c>
      <c r="F622" s="49">
        <v>42522</v>
      </c>
      <c r="G622" s="46">
        <v>44640</v>
      </c>
      <c r="H622" s="46" t="s">
        <v>548</v>
      </c>
      <c r="I622" s="46" t="s">
        <v>547</v>
      </c>
      <c r="J622" s="46" t="s">
        <v>37</v>
      </c>
      <c r="K622" s="46" t="s">
        <v>354</v>
      </c>
      <c r="L622" s="46" t="s">
        <v>346</v>
      </c>
      <c r="M622" s="46" t="s">
        <v>25</v>
      </c>
      <c r="N622" s="46" t="s">
        <v>23</v>
      </c>
      <c r="O622" s="48">
        <v>0</v>
      </c>
      <c r="P622" s="47">
        <v>0</v>
      </c>
      <c r="Q622" s="47"/>
      <c r="R622" s="47"/>
      <c r="S622" s="46" t="s">
        <v>696</v>
      </c>
      <c r="T622" s="46" t="s">
        <v>23</v>
      </c>
      <c r="U622" s="46" t="s">
        <v>32</v>
      </c>
      <c r="V622" s="45">
        <v>0</v>
      </c>
    </row>
    <row r="623" spans="1:22" ht="12.95" hidden="1" customHeight="1" x14ac:dyDescent="0.2">
      <c r="A623" s="50">
        <v>30699</v>
      </c>
      <c r="B623" s="46">
        <v>124470</v>
      </c>
      <c r="C623" s="46" t="s">
        <v>231</v>
      </c>
      <c r="D623" s="46"/>
      <c r="E623" s="49">
        <v>42491</v>
      </c>
      <c r="F623" s="49">
        <v>42522</v>
      </c>
      <c r="G623" s="46">
        <v>44640</v>
      </c>
      <c r="H623" s="46" t="s">
        <v>201</v>
      </c>
      <c r="I623" s="46" t="s">
        <v>202</v>
      </c>
      <c r="J623" s="46" t="s">
        <v>26</v>
      </c>
      <c r="K623" s="46" t="s">
        <v>354</v>
      </c>
      <c r="L623" s="46" t="s">
        <v>346</v>
      </c>
      <c r="M623" s="46" t="s">
        <v>25</v>
      </c>
      <c r="N623" s="46" t="s">
        <v>23</v>
      </c>
      <c r="O623" s="48">
        <v>0</v>
      </c>
      <c r="P623" s="47">
        <v>0</v>
      </c>
      <c r="Q623" s="47"/>
      <c r="R623" s="47"/>
      <c r="S623" s="46" t="s">
        <v>422</v>
      </c>
      <c r="T623" s="46" t="s">
        <v>23</v>
      </c>
      <c r="U623" s="46" t="s">
        <v>32</v>
      </c>
      <c r="V623" s="45">
        <v>0</v>
      </c>
    </row>
    <row r="624" spans="1:22" ht="12.95" hidden="1" customHeight="1" x14ac:dyDescent="0.2">
      <c r="A624" s="50">
        <v>34809</v>
      </c>
      <c r="B624" s="46">
        <v>128149</v>
      </c>
      <c r="C624" s="46" t="s">
        <v>231</v>
      </c>
      <c r="D624" s="46"/>
      <c r="E624" s="49">
        <v>42491</v>
      </c>
      <c r="F624" s="49">
        <v>42522</v>
      </c>
      <c r="G624" s="46">
        <v>44640</v>
      </c>
      <c r="H624" s="46" t="s">
        <v>122</v>
      </c>
      <c r="I624" s="46" t="s">
        <v>123</v>
      </c>
      <c r="J624" s="46" t="s">
        <v>37</v>
      </c>
      <c r="K624" s="46" t="s">
        <v>354</v>
      </c>
      <c r="L624" s="46" t="s">
        <v>356</v>
      </c>
      <c r="M624" s="46" t="s">
        <v>25</v>
      </c>
      <c r="N624" s="46" t="s">
        <v>23</v>
      </c>
      <c r="O624" s="48">
        <v>0</v>
      </c>
      <c r="P624" s="47">
        <v>0</v>
      </c>
      <c r="Q624" s="47"/>
      <c r="R624" s="47"/>
      <c r="S624" s="46" t="s">
        <v>726</v>
      </c>
      <c r="T624" s="46" t="s">
        <v>23</v>
      </c>
      <c r="U624" s="46" t="s">
        <v>32</v>
      </c>
      <c r="V624" s="45">
        <v>0</v>
      </c>
    </row>
    <row r="625" spans="1:22" ht="12.95" hidden="1" customHeight="1" x14ac:dyDescent="0.2">
      <c r="A625" s="50">
        <v>35000</v>
      </c>
      <c r="B625" s="46">
        <v>128230</v>
      </c>
      <c r="C625" s="46" t="s">
        <v>231</v>
      </c>
      <c r="D625" s="46"/>
      <c r="E625" s="49">
        <v>42491</v>
      </c>
      <c r="F625" s="49">
        <v>42495.62222222222</v>
      </c>
      <c r="G625" s="46">
        <v>6656</v>
      </c>
      <c r="H625" s="46" t="s">
        <v>412</v>
      </c>
      <c r="I625" s="46" t="s">
        <v>411</v>
      </c>
      <c r="J625" s="46" t="s">
        <v>26</v>
      </c>
      <c r="K625" s="46" t="s">
        <v>354</v>
      </c>
      <c r="L625" s="46" t="s">
        <v>346</v>
      </c>
      <c r="M625" s="46" t="s">
        <v>25</v>
      </c>
      <c r="N625" s="46" t="s">
        <v>23</v>
      </c>
      <c r="O625" s="48">
        <v>0</v>
      </c>
      <c r="P625" s="47">
        <v>0</v>
      </c>
      <c r="Q625" s="47"/>
      <c r="R625" s="47"/>
      <c r="S625" s="46" t="s">
        <v>741</v>
      </c>
      <c r="T625" s="46" t="s">
        <v>23</v>
      </c>
      <c r="U625" s="46" t="s">
        <v>32</v>
      </c>
      <c r="V625" s="45">
        <v>0</v>
      </c>
    </row>
    <row r="626" spans="1:22" ht="12.95" hidden="1" customHeight="1" x14ac:dyDescent="0.2">
      <c r="A626" s="50">
        <v>34809</v>
      </c>
      <c r="B626" s="46">
        <v>128149</v>
      </c>
      <c r="C626" s="46" t="s">
        <v>231</v>
      </c>
      <c r="D626" s="46"/>
      <c r="E626" s="49">
        <v>42491</v>
      </c>
      <c r="F626" s="49">
        <v>42522</v>
      </c>
      <c r="G626" s="46">
        <v>44640</v>
      </c>
      <c r="H626" s="46" t="s">
        <v>730</v>
      </c>
      <c r="I626" s="46" t="s">
        <v>729</v>
      </c>
      <c r="J626" s="46" t="s">
        <v>376</v>
      </c>
      <c r="K626" s="46" t="s">
        <v>354</v>
      </c>
      <c r="L626" s="46" t="s">
        <v>356</v>
      </c>
      <c r="M626" s="46" t="s">
        <v>25</v>
      </c>
      <c r="N626" s="46" t="s">
        <v>23</v>
      </c>
      <c r="O626" s="48">
        <v>0</v>
      </c>
      <c r="P626" s="47">
        <v>0</v>
      </c>
      <c r="Q626" s="47"/>
      <c r="R626" s="47"/>
      <c r="S626" s="46" t="s">
        <v>726</v>
      </c>
      <c r="T626" s="46" t="s">
        <v>23</v>
      </c>
      <c r="U626" s="46" t="s">
        <v>72</v>
      </c>
      <c r="V626" s="45">
        <v>0</v>
      </c>
    </row>
    <row r="627" spans="1:22" ht="12.95" hidden="1" customHeight="1" x14ac:dyDescent="0.2">
      <c r="A627" s="50">
        <v>34809</v>
      </c>
      <c r="B627" s="46">
        <v>128149</v>
      </c>
      <c r="C627" s="46" t="s">
        <v>231</v>
      </c>
      <c r="D627" s="46"/>
      <c r="E627" s="49">
        <v>42491</v>
      </c>
      <c r="F627" s="49">
        <v>42522</v>
      </c>
      <c r="G627" s="46">
        <v>44640</v>
      </c>
      <c r="H627" s="46" t="s">
        <v>728</v>
      </c>
      <c r="I627" s="46" t="s">
        <v>727</v>
      </c>
      <c r="J627" s="46" t="s">
        <v>26</v>
      </c>
      <c r="K627" s="46" t="s">
        <v>354</v>
      </c>
      <c r="L627" s="46" t="s">
        <v>356</v>
      </c>
      <c r="M627" s="46" t="s">
        <v>25</v>
      </c>
      <c r="N627" s="46" t="s">
        <v>23</v>
      </c>
      <c r="O627" s="48">
        <v>0</v>
      </c>
      <c r="P627" s="47">
        <v>0</v>
      </c>
      <c r="Q627" s="47"/>
      <c r="R627" s="47"/>
      <c r="S627" s="46" t="s">
        <v>726</v>
      </c>
      <c r="T627" s="46" t="s">
        <v>23</v>
      </c>
      <c r="U627" s="46" t="s">
        <v>72</v>
      </c>
      <c r="V627" s="45">
        <v>0</v>
      </c>
    </row>
    <row r="628" spans="1:22" ht="12.95" hidden="1" customHeight="1" x14ac:dyDescent="0.2">
      <c r="A628" s="50">
        <v>35000</v>
      </c>
      <c r="B628" s="46">
        <v>128230</v>
      </c>
      <c r="C628" s="46" t="s">
        <v>231</v>
      </c>
      <c r="D628" s="46"/>
      <c r="E628" s="49">
        <v>42491</v>
      </c>
      <c r="F628" s="49">
        <v>42495.62222222222</v>
      </c>
      <c r="G628" s="46">
        <v>6656</v>
      </c>
      <c r="H628" s="46" t="s">
        <v>384</v>
      </c>
      <c r="I628" s="46" t="s">
        <v>383</v>
      </c>
      <c r="J628" s="46" t="s">
        <v>26</v>
      </c>
      <c r="K628" s="46" t="s">
        <v>354</v>
      </c>
      <c r="L628" s="46" t="s">
        <v>346</v>
      </c>
      <c r="M628" s="46" t="s">
        <v>25</v>
      </c>
      <c r="N628" s="46" t="s">
        <v>23</v>
      </c>
      <c r="O628" s="48">
        <v>0</v>
      </c>
      <c r="P628" s="47">
        <v>0</v>
      </c>
      <c r="Q628" s="47"/>
      <c r="R628" s="47"/>
      <c r="S628" s="46" t="s">
        <v>741</v>
      </c>
      <c r="T628" s="46" t="s">
        <v>23</v>
      </c>
      <c r="U628" s="46" t="s">
        <v>32</v>
      </c>
      <c r="V628" s="45">
        <v>0</v>
      </c>
    </row>
    <row r="629" spans="1:22" ht="12.95" hidden="1" customHeight="1" x14ac:dyDescent="0.2">
      <c r="A629" s="50">
        <v>35140</v>
      </c>
      <c r="B629" s="46">
        <v>128325</v>
      </c>
      <c r="C629" s="46" t="s">
        <v>231</v>
      </c>
      <c r="D629" s="46"/>
      <c r="E629" s="49">
        <v>42499.393749999996</v>
      </c>
      <c r="F629" s="49">
        <v>42522</v>
      </c>
      <c r="G629" s="46">
        <v>32553</v>
      </c>
      <c r="H629" s="46" t="s">
        <v>58</v>
      </c>
      <c r="I629" s="46" t="s">
        <v>59</v>
      </c>
      <c r="J629" s="46" t="s">
        <v>26</v>
      </c>
      <c r="K629" s="46" t="s">
        <v>354</v>
      </c>
      <c r="L629" s="46" t="s">
        <v>346</v>
      </c>
      <c r="M629" s="46" t="s">
        <v>25</v>
      </c>
      <c r="N629" s="46" t="s">
        <v>23</v>
      </c>
      <c r="O629" s="48">
        <v>0</v>
      </c>
      <c r="P629" s="47">
        <v>0</v>
      </c>
      <c r="Q629" s="47"/>
      <c r="R629" s="47"/>
      <c r="S629" s="46" t="s">
        <v>393</v>
      </c>
      <c r="T629" s="46" t="s">
        <v>23</v>
      </c>
      <c r="U629" s="46" t="s">
        <v>32</v>
      </c>
      <c r="V629" s="45">
        <v>0</v>
      </c>
    </row>
    <row r="630" spans="1:22" ht="12.95" hidden="1" customHeight="1" x14ac:dyDescent="0.2">
      <c r="A630" s="50">
        <v>35097</v>
      </c>
      <c r="B630" s="46">
        <v>128371</v>
      </c>
      <c r="C630" s="46" t="s">
        <v>231</v>
      </c>
      <c r="D630" s="46"/>
      <c r="E630" s="49">
        <v>42501.336805555555</v>
      </c>
      <c r="F630" s="49">
        <v>42501.428472222222</v>
      </c>
      <c r="G630" s="46">
        <v>132</v>
      </c>
      <c r="H630" s="46" t="s">
        <v>392</v>
      </c>
      <c r="I630" s="46" t="s">
        <v>391</v>
      </c>
      <c r="J630" s="46" t="s">
        <v>26</v>
      </c>
      <c r="K630" s="46" t="s">
        <v>354</v>
      </c>
      <c r="L630" s="46" t="s">
        <v>346</v>
      </c>
      <c r="M630" s="46" t="s">
        <v>25</v>
      </c>
      <c r="N630" s="46" t="s">
        <v>22</v>
      </c>
      <c r="O630" s="48">
        <v>0</v>
      </c>
      <c r="P630" s="47">
        <v>0</v>
      </c>
      <c r="Q630" s="47"/>
      <c r="R630" s="47"/>
      <c r="S630" s="46" t="s">
        <v>736</v>
      </c>
      <c r="T630" s="46" t="s">
        <v>23</v>
      </c>
      <c r="U630" s="46" t="s">
        <v>28</v>
      </c>
      <c r="V630" s="45">
        <v>0</v>
      </c>
    </row>
    <row r="631" spans="1:22" ht="12.95" customHeight="1" x14ac:dyDescent="0.2">
      <c r="A631" s="50">
        <v>35263</v>
      </c>
      <c r="B631" s="46">
        <v>2134</v>
      </c>
      <c r="C631" s="46" t="s">
        <v>231</v>
      </c>
      <c r="D631" s="46">
        <v>2016</v>
      </c>
      <c r="E631" s="49">
        <v>42503.046527777777</v>
      </c>
      <c r="F631" s="49">
        <v>42503.637499999997</v>
      </c>
      <c r="G631" s="46">
        <v>851</v>
      </c>
      <c r="H631" s="46" t="s">
        <v>68</v>
      </c>
      <c r="I631" s="46" t="s">
        <v>69</v>
      </c>
      <c r="J631" s="46" t="s">
        <v>26</v>
      </c>
      <c r="K631" s="46" t="s">
        <v>21</v>
      </c>
      <c r="L631" s="46" t="s">
        <v>39</v>
      </c>
      <c r="M631" s="46" t="s">
        <v>25</v>
      </c>
      <c r="N631" s="46" t="s">
        <v>22</v>
      </c>
      <c r="O631" s="48">
        <v>2</v>
      </c>
      <c r="P631" s="47">
        <v>1.1000000000000001E-3</v>
      </c>
      <c r="Q631" s="5" t="b">
        <f>IF(P631&gt;$Q$2,1)</f>
        <v>0</v>
      </c>
      <c r="R631" s="5" t="b">
        <f>IF(P631&gt;$R$2,1)</f>
        <v>0</v>
      </c>
      <c r="S631" s="46" t="s">
        <v>232</v>
      </c>
      <c r="T631" s="46" t="s">
        <v>23</v>
      </c>
      <c r="U631" s="46" t="s">
        <v>32</v>
      </c>
      <c r="V631" s="45">
        <v>8</v>
      </c>
    </row>
    <row r="632" spans="1:22" ht="12.95" hidden="1" customHeight="1" x14ac:dyDescent="0.2">
      <c r="A632" s="50">
        <v>35075</v>
      </c>
      <c r="B632" s="46">
        <v>128397</v>
      </c>
      <c r="C632" s="46" t="s">
        <v>231</v>
      </c>
      <c r="D632" s="46"/>
      <c r="E632" s="49">
        <v>42503.046527777777</v>
      </c>
      <c r="F632" s="49">
        <v>42503.637499999997</v>
      </c>
      <c r="G632" s="46">
        <v>851</v>
      </c>
      <c r="H632" s="46" t="s">
        <v>68</v>
      </c>
      <c r="I632" s="46" t="s">
        <v>69</v>
      </c>
      <c r="J632" s="46" t="s">
        <v>26</v>
      </c>
      <c r="K632" s="46" t="s">
        <v>354</v>
      </c>
      <c r="L632" s="46" t="s">
        <v>346</v>
      </c>
      <c r="M632" s="46" t="s">
        <v>25</v>
      </c>
      <c r="N632" s="46" t="s">
        <v>23</v>
      </c>
      <c r="O632" s="48">
        <v>0</v>
      </c>
      <c r="P632" s="47">
        <v>0</v>
      </c>
      <c r="Q632" s="47"/>
      <c r="R632" s="47"/>
      <c r="S632" s="46" t="s">
        <v>735</v>
      </c>
      <c r="T632" s="46" t="s">
        <v>23</v>
      </c>
      <c r="U632" s="46" t="s">
        <v>32</v>
      </c>
      <c r="V632" s="45">
        <v>0</v>
      </c>
    </row>
    <row r="633" spans="1:22" ht="12.95" hidden="1" customHeight="1" x14ac:dyDescent="0.2">
      <c r="A633" s="50">
        <v>30699</v>
      </c>
      <c r="B633" s="46">
        <v>124470</v>
      </c>
      <c r="C633" s="46" t="s">
        <v>719</v>
      </c>
      <c r="D633" s="46"/>
      <c r="E633" s="49">
        <v>42522</v>
      </c>
      <c r="F633" s="49">
        <v>42552</v>
      </c>
      <c r="G633" s="46">
        <v>43200</v>
      </c>
      <c r="H633" s="46" t="s">
        <v>201</v>
      </c>
      <c r="I633" s="46" t="s">
        <v>202</v>
      </c>
      <c r="J633" s="46" t="s">
        <v>26</v>
      </c>
      <c r="K633" s="46" t="s">
        <v>354</v>
      </c>
      <c r="L633" s="46" t="s">
        <v>346</v>
      </c>
      <c r="M633" s="46" t="s">
        <v>25</v>
      </c>
      <c r="N633" s="46" t="s">
        <v>23</v>
      </c>
      <c r="O633" s="48">
        <v>0</v>
      </c>
      <c r="P633" s="47">
        <v>0</v>
      </c>
      <c r="Q633" s="47"/>
      <c r="R633" s="47"/>
      <c r="S633" s="46" t="s">
        <v>422</v>
      </c>
      <c r="T633" s="46" t="s">
        <v>23</v>
      </c>
      <c r="U633" s="46" t="s">
        <v>32</v>
      </c>
      <c r="V633" s="45">
        <v>0</v>
      </c>
    </row>
    <row r="634" spans="1:22" ht="12.95" hidden="1" customHeight="1" x14ac:dyDescent="0.2">
      <c r="A634" s="50">
        <v>34809</v>
      </c>
      <c r="B634" s="46">
        <v>128149</v>
      </c>
      <c r="C634" s="46" t="s">
        <v>719</v>
      </c>
      <c r="D634" s="46"/>
      <c r="E634" s="49">
        <v>42522</v>
      </c>
      <c r="F634" s="49">
        <v>42551.75</v>
      </c>
      <c r="G634" s="46">
        <v>42840</v>
      </c>
      <c r="H634" s="46" t="s">
        <v>122</v>
      </c>
      <c r="I634" s="46" t="s">
        <v>123</v>
      </c>
      <c r="J634" s="46" t="s">
        <v>37</v>
      </c>
      <c r="K634" s="46" t="s">
        <v>354</v>
      </c>
      <c r="L634" s="46" t="s">
        <v>356</v>
      </c>
      <c r="M634" s="46" t="s">
        <v>25</v>
      </c>
      <c r="N634" s="46" t="s">
        <v>23</v>
      </c>
      <c r="O634" s="48">
        <v>0</v>
      </c>
      <c r="P634" s="47">
        <v>0</v>
      </c>
      <c r="Q634" s="47"/>
      <c r="R634" s="47"/>
      <c r="S634" s="46" t="s">
        <v>726</v>
      </c>
      <c r="T634" s="46" t="s">
        <v>23</v>
      </c>
      <c r="U634" s="46" t="s">
        <v>32</v>
      </c>
      <c r="V634" s="45">
        <v>0</v>
      </c>
    </row>
    <row r="635" spans="1:22" ht="12.95" hidden="1" customHeight="1" x14ac:dyDescent="0.2">
      <c r="A635" s="50">
        <v>34809</v>
      </c>
      <c r="B635" s="46">
        <v>128149</v>
      </c>
      <c r="C635" s="46" t="s">
        <v>719</v>
      </c>
      <c r="D635" s="46"/>
      <c r="E635" s="49">
        <v>42522</v>
      </c>
      <c r="F635" s="49">
        <v>42551.75</v>
      </c>
      <c r="G635" s="46">
        <v>42840</v>
      </c>
      <c r="H635" s="46" t="s">
        <v>730</v>
      </c>
      <c r="I635" s="46" t="s">
        <v>729</v>
      </c>
      <c r="J635" s="46" t="s">
        <v>376</v>
      </c>
      <c r="K635" s="46" t="s">
        <v>354</v>
      </c>
      <c r="L635" s="46" t="s">
        <v>356</v>
      </c>
      <c r="M635" s="46" t="s">
        <v>25</v>
      </c>
      <c r="N635" s="46" t="s">
        <v>23</v>
      </c>
      <c r="O635" s="48">
        <v>0</v>
      </c>
      <c r="P635" s="47">
        <v>0</v>
      </c>
      <c r="Q635" s="47"/>
      <c r="R635" s="47"/>
      <c r="S635" s="46" t="s">
        <v>726</v>
      </c>
      <c r="T635" s="46" t="s">
        <v>23</v>
      </c>
      <c r="U635" s="46" t="s">
        <v>72</v>
      </c>
      <c r="V635" s="45">
        <v>0</v>
      </c>
    </row>
    <row r="636" spans="1:22" ht="12.95" hidden="1" customHeight="1" x14ac:dyDescent="0.2">
      <c r="A636" s="50">
        <v>34809</v>
      </c>
      <c r="B636" s="46">
        <v>128149</v>
      </c>
      <c r="C636" s="46" t="s">
        <v>719</v>
      </c>
      <c r="D636" s="46"/>
      <c r="E636" s="49">
        <v>42522</v>
      </c>
      <c r="F636" s="49">
        <v>42551.75</v>
      </c>
      <c r="G636" s="46">
        <v>42840</v>
      </c>
      <c r="H636" s="46" t="s">
        <v>728</v>
      </c>
      <c r="I636" s="46" t="s">
        <v>727</v>
      </c>
      <c r="J636" s="46" t="s">
        <v>26</v>
      </c>
      <c r="K636" s="46" t="s">
        <v>354</v>
      </c>
      <c r="L636" s="46" t="s">
        <v>356</v>
      </c>
      <c r="M636" s="46" t="s">
        <v>25</v>
      </c>
      <c r="N636" s="46" t="s">
        <v>23</v>
      </c>
      <c r="O636" s="48">
        <v>0</v>
      </c>
      <c r="P636" s="47">
        <v>0</v>
      </c>
      <c r="Q636" s="47"/>
      <c r="R636" s="47"/>
      <c r="S636" s="46" t="s">
        <v>726</v>
      </c>
      <c r="T636" s="46" t="s">
        <v>23</v>
      </c>
      <c r="U636" s="46" t="s">
        <v>72</v>
      </c>
      <c r="V636" s="45">
        <v>0</v>
      </c>
    </row>
    <row r="637" spans="1:22" ht="12.95" hidden="1" customHeight="1" x14ac:dyDescent="0.2">
      <c r="A637" s="50">
        <v>34017</v>
      </c>
      <c r="B637" s="46">
        <v>127147</v>
      </c>
      <c r="C637" s="46" t="s">
        <v>719</v>
      </c>
      <c r="D637" s="46"/>
      <c r="E637" s="49">
        <v>42522</v>
      </c>
      <c r="F637" s="49">
        <v>42552</v>
      </c>
      <c r="G637" s="46">
        <v>43200</v>
      </c>
      <c r="H637" s="46" t="s">
        <v>548</v>
      </c>
      <c r="I637" s="46" t="s">
        <v>547</v>
      </c>
      <c r="J637" s="46" t="s">
        <v>37</v>
      </c>
      <c r="K637" s="46" t="s">
        <v>354</v>
      </c>
      <c r="L637" s="46" t="s">
        <v>346</v>
      </c>
      <c r="M637" s="46" t="s">
        <v>25</v>
      </c>
      <c r="N637" s="46" t="s">
        <v>23</v>
      </c>
      <c r="O637" s="48">
        <v>0</v>
      </c>
      <c r="P637" s="47">
        <v>0</v>
      </c>
      <c r="Q637" s="47"/>
      <c r="R637" s="47"/>
      <c r="S637" s="46" t="s">
        <v>696</v>
      </c>
      <c r="T637" s="46" t="s">
        <v>23</v>
      </c>
      <c r="U637" s="46" t="s">
        <v>32</v>
      </c>
      <c r="V637" s="45">
        <v>0</v>
      </c>
    </row>
    <row r="638" spans="1:22" ht="12.95" hidden="1" customHeight="1" x14ac:dyDescent="0.2">
      <c r="A638" s="50">
        <v>35140</v>
      </c>
      <c r="B638" s="46">
        <v>128325</v>
      </c>
      <c r="C638" s="46" t="s">
        <v>719</v>
      </c>
      <c r="D638" s="46"/>
      <c r="E638" s="49">
        <v>42522</v>
      </c>
      <c r="F638" s="49">
        <v>42552</v>
      </c>
      <c r="G638" s="46">
        <v>43200</v>
      </c>
      <c r="H638" s="46" t="s">
        <v>58</v>
      </c>
      <c r="I638" s="46" t="s">
        <v>59</v>
      </c>
      <c r="J638" s="46" t="s">
        <v>26</v>
      </c>
      <c r="K638" s="46" t="s">
        <v>354</v>
      </c>
      <c r="L638" s="46" t="s">
        <v>346</v>
      </c>
      <c r="M638" s="46" t="s">
        <v>25</v>
      </c>
      <c r="N638" s="46" t="s">
        <v>23</v>
      </c>
      <c r="O638" s="48">
        <v>0</v>
      </c>
      <c r="P638" s="47">
        <v>0</v>
      </c>
      <c r="Q638" s="47"/>
      <c r="R638" s="47"/>
      <c r="S638" s="46" t="s">
        <v>393</v>
      </c>
      <c r="T638" s="46" t="s">
        <v>23</v>
      </c>
      <c r="U638" s="46" t="s">
        <v>32</v>
      </c>
      <c r="V638" s="45">
        <v>0</v>
      </c>
    </row>
    <row r="639" spans="1:22" ht="12.95" hidden="1" customHeight="1" x14ac:dyDescent="0.2">
      <c r="A639" s="50">
        <v>35152</v>
      </c>
      <c r="B639" s="46">
        <v>128522</v>
      </c>
      <c r="C639" s="46" t="s">
        <v>719</v>
      </c>
      <c r="D639" s="46"/>
      <c r="E639" s="49">
        <v>42523.398611111108</v>
      </c>
      <c r="F639" s="49">
        <v>42523.423611111109</v>
      </c>
      <c r="G639" s="46">
        <v>36</v>
      </c>
      <c r="H639" s="46" t="s">
        <v>670</v>
      </c>
      <c r="I639" s="46" t="s">
        <v>669</v>
      </c>
      <c r="J639" s="46" t="s">
        <v>20</v>
      </c>
      <c r="K639" s="46" t="s">
        <v>354</v>
      </c>
      <c r="L639" s="46" t="s">
        <v>346</v>
      </c>
      <c r="M639" s="46" t="s">
        <v>25</v>
      </c>
      <c r="N639" s="46" t="s">
        <v>22</v>
      </c>
      <c r="O639" s="48">
        <v>0</v>
      </c>
      <c r="P639" s="47">
        <v>0</v>
      </c>
      <c r="Q639" s="47"/>
      <c r="R639" s="47"/>
      <c r="S639" s="46" t="s">
        <v>723</v>
      </c>
      <c r="T639" s="46" t="s">
        <v>23</v>
      </c>
      <c r="U639" s="46" t="s">
        <v>24</v>
      </c>
      <c r="V639" s="45">
        <v>0</v>
      </c>
    </row>
    <row r="640" spans="1:22" ht="12.95" hidden="1" customHeight="1" x14ac:dyDescent="0.2">
      <c r="A640" s="50">
        <v>35266</v>
      </c>
      <c r="B640" s="46">
        <v>128574</v>
      </c>
      <c r="C640" s="46" t="s">
        <v>719</v>
      </c>
      <c r="D640" s="46"/>
      <c r="E640" s="49">
        <v>42530.40902777778</v>
      </c>
      <c r="F640" s="49">
        <v>42552</v>
      </c>
      <c r="G640" s="46">
        <v>31091</v>
      </c>
      <c r="H640" s="46" t="s">
        <v>711</v>
      </c>
      <c r="I640" s="46" t="s">
        <v>710</v>
      </c>
      <c r="J640" s="46" t="s">
        <v>264</v>
      </c>
      <c r="K640" s="46" t="s">
        <v>354</v>
      </c>
      <c r="L640" s="46" t="s">
        <v>346</v>
      </c>
      <c r="M640" s="46" t="s">
        <v>475</v>
      </c>
      <c r="N640" s="46" t="s">
        <v>22</v>
      </c>
      <c r="O640" s="48">
        <v>0</v>
      </c>
      <c r="P640" s="47">
        <v>0</v>
      </c>
      <c r="Q640" s="47"/>
      <c r="R640" s="47"/>
      <c r="S640" s="46" t="s">
        <v>709</v>
      </c>
      <c r="T640" s="46" t="s">
        <v>23</v>
      </c>
      <c r="U640" s="46" t="s">
        <v>24</v>
      </c>
      <c r="V640" s="45">
        <v>0</v>
      </c>
    </row>
    <row r="641" spans="1:22" ht="12.95" hidden="1" customHeight="1" x14ac:dyDescent="0.2">
      <c r="A641" s="50">
        <v>35266</v>
      </c>
      <c r="B641" s="46">
        <v>128574</v>
      </c>
      <c r="C641" s="46" t="s">
        <v>719</v>
      </c>
      <c r="D641" s="46"/>
      <c r="E641" s="49">
        <v>42530.40902777778</v>
      </c>
      <c r="F641" s="49">
        <v>42552</v>
      </c>
      <c r="G641" s="46">
        <v>31091</v>
      </c>
      <c r="H641" s="46" t="s">
        <v>713</v>
      </c>
      <c r="I641" s="46" t="s">
        <v>712</v>
      </c>
      <c r="J641" s="46" t="s">
        <v>367</v>
      </c>
      <c r="K641" s="46" t="s">
        <v>354</v>
      </c>
      <c r="L641" s="46" t="s">
        <v>346</v>
      </c>
      <c r="M641" s="46" t="s">
        <v>475</v>
      </c>
      <c r="N641" s="46" t="s">
        <v>22</v>
      </c>
      <c r="O641" s="48">
        <v>0</v>
      </c>
      <c r="P641" s="47">
        <v>0</v>
      </c>
      <c r="Q641" s="47"/>
      <c r="R641" s="47"/>
      <c r="S641" s="46" t="s">
        <v>709</v>
      </c>
      <c r="T641" s="46" t="s">
        <v>23</v>
      </c>
      <c r="U641" s="46" t="s">
        <v>24</v>
      </c>
      <c r="V641" s="45">
        <v>0</v>
      </c>
    </row>
    <row r="642" spans="1:22" ht="12.95" hidden="1" customHeight="1" x14ac:dyDescent="0.2">
      <c r="A642" s="50">
        <v>35269</v>
      </c>
      <c r="B642" s="46">
        <v>128571</v>
      </c>
      <c r="C642" s="46" t="s">
        <v>719</v>
      </c>
      <c r="D642" s="46"/>
      <c r="E642" s="49">
        <v>42530.468055555553</v>
      </c>
      <c r="F642" s="49">
        <v>42552</v>
      </c>
      <c r="G642" s="46">
        <v>31006</v>
      </c>
      <c r="H642" s="46" t="s">
        <v>716</v>
      </c>
      <c r="I642" s="46" t="s">
        <v>715</v>
      </c>
      <c r="J642" s="46" t="s">
        <v>20</v>
      </c>
      <c r="K642" s="46" t="s">
        <v>354</v>
      </c>
      <c r="L642" s="46" t="s">
        <v>346</v>
      </c>
      <c r="M642" s="46" t="s">
        <v>475</v>
      </c>
      <c r="N642" s="46" t="s">
        <v>22</v>
      </c>
      <c r="O642" s="48">
        <v>0</v>
      </c>
      <c r="P642" s="47">
        <v>0</v>
      </c>
      <c r="Q642" s="47"/>
      <c r="R642" s="47"/>
      <c r="S642" s="46" t="s">
        <v>714</v>
      </c>
      <c r="T642" s="46" t="s">
        <v>23</v>
      </c>
      <c r="U642" s="46" t="s">
        <v>24</v>
      </c>
      <c r="V642" s="45">
        <v>0</v>
      </c>
    </row>
    <row r="643" spans="1:22" ht="12.95" hidden="1" customHeight="1" x14ac:dyDescent="0.2">
      <c r="A643" s="50">
        <v>35269</v>
      </c>
      <c r="B643" s="46">
        <v>128571</v>
      </c>
      <c r="C643" s="46" t="s">
        <v>719</v>
      </c>
      <c r="D643" s="46"/>
      <c r="E643" s="49">
        <v>42530.468055555553</v>
      </c>
      <c r="F643" s="49">
        <v>42552</v>
      </c>
      <c r="G643" s="46">
        <v>31006</v>
      </c>
      <c r="H643" s="46" t="s">
        <v>718</v>
      </c>
      <c r="I643" s="46" t="s">
        <v>717</v>
      </c>
      <c r="J643" s="46" t="s">
        <v>20</v>
      </c>
      <c r="K643" s="46" t="s">
        <v>354</v>
      </c>
      <c r="L643" s="46" t="s">
        <v>346</v>
      </c>
      <c r="M643" s="46" t="s">
        <v>475</v>
      </c>
      <c r="N643" s="46" t="s">
        <v>22</v>
      </c>
      <c r="O643" s="48">
        <v>0</v>
      </c>
      <c r="P643" s="47">
        <v>0</v>
      </c>
      <c r="Q643" s="47"/>
      <c r="R643" s="47"/>
      <c r="S643" s="46" t="s">
        <v>714</v>
      </c>
      <c r="T643" s="46" t="s">
        <v>23</v>
      </c>
      <c r="U643" s="46" t="s">
        <v>24</v>
      </c>
      <c r="V643" s="45">
        <v>0</v>
      </c>
    </row>
    <row r="644" spans="1:22" ht="12.95" hidden="1" customHeight="1" x14ac:dyDescent="0.2">
      <c r="A644" s="50">
        <v>35095</v>
      </c>
      <c r="B644" s="46">
        <v>128373</v>
      </c>
      <c r="C644" s="46" t="s">
        <v>719</v>
      </c>
      <c r="D644" s="46"/>
      <c r="E644" s="49">
        <v>42535.506249999999</v>
      </c>
      <c r="F644" s="49">
        <v>42552</v>
      </c>
      <c r="G644" s="46">
        <v>23751</v>
      </c>
      <c r="H644" s="46" t="s">
        <v>402</v>
      </c>
      <c r="I644" s="46" t="s">
        <v>401</v>
      </c>
      <c r="J644" s="46" t="s">
        <v>26</v>
      </c>
      <c r="K644" s="46" t="s">
        <v>354</v>
      </c>
      <c r="L644" s="46" t="s">
        <v>346</v>
      </c>
      <c r="M644" s="46" t="s">
        <v>25</v>
      </c>
      <c r="N644" s="46" t="s">
        <v>23</v>
      </c>
      <c r="O644" s="48">
        <v>0</v>
      </c>
      <c r="P644" s="47">
        <v>0</v>
      </c>
      <c r="Q644" s="47"/>
      <c r="R644" s="47"/>
      <c r="S644" s="46" t="s">
        <v>400</v>
      </c>
      <c r="T644" s="46" t="s">
        <v>23</v>
      </c>
      <c r="U644" s="46" t="s">
        <v>32</v>
      </c>
      <c r="V644" s="45">
        <v>0</v>
      </c>
    </row>
    <row r="645" spans="1:22" ht="12.95" hidden="1" customHeight="1" x14ac:dyDescent="0.2">
      <c r="A645" s="50">
        <v>35316</v>
      </c>
      <c r="B645" s="46">
        <v>128638</v>
      </c>
      <c r="C645" s="46" t="s">
        <v>719</v>
      </c>
      <c r="D645" s="46"/>
      <c r="E645" s="49">
        <v>42549.463194444441</v>
      </c>
      <c r="F645" s="49">
        <v>42550.65347222222</v>
      </c>
      <c r="G645" s="46">
        <v>1714</v>
      </c>
      <c r="H645" s="46" t="s">
        <v>192</v>
      </c>
      <c r="I645" s="46" t="s">
        <v>193</v>
      </c>
      <c r="J645" s="46" t="s">
        <v>37</v>
      </c>
      <c r="K645" s="46" t="s">
        <v>354</v>
      </c>
      <c r="L645" s="46" t="s">
        <v>350</v>
      </c>
      <c r="M645" s="46" t="s">
        <v>25</v>
      </c>
      <c r="N645" s="46" t="s">
        <v>23</v>
      </c>
      <c r="O645" s="48">
        <v>0</v>
      </c>
      <c r="P645" s="47">
        <v>0</v>
      </c>
      <c r="Q645" s="47"/>
      <c r="R645" s="47"/>
      <c r="S645" s="46" t="s">
        <v>722</v>
      </c>
      <c r="T645" s="46" t="s">
        <v>23</v>
      </c>
      <c r="U645" s="46" t="s">
        <v>32</v>
      </c>
      <c r="V645" s="45">
        <v>0</v>
      </c>
    </row>
    <row r="646" spans="1:22" ht="12.95" hidden="1" customHeight="1" x14ac:dyDescent="0.2">
      <c r="A646" s="50">
        <v>35316</v>
      </c>
      <c r="B646" s="46">
        <v>128638</v>
      </c>
      <c r="C646" s="46" t="s">
        <v>719</v>
      </c>
      <c r="D646" s="46"/>
      <c r="E646" s="49">
        <v>42549.463194444441</v>
      </c>
      <c r="F646" s="49">
        <v>42550.65347222222</v>
      </c>
      <c r="G646" s="46">
        <v>1714</v>
      </c>
      <c r="H646" s="46" t="s">
        <v>369</v>
      </c>
      <c r="I646" s="46" t="s">
        <v>368</v>
      </c>
      <c r="J646" s="46" t="s">
        <v>37</v>
      </c>
      <c r="K646" s="46" t="s">
        <v>354</v>
      </c>
      <c r="L646" s="46" t="s">
        <v>350</v>
      </c>
      <c r="M646" s="46" t="s">
        <v>25</v>
      </c>
      <c r="N646" s="46" t="s">
        <v>23</v>
      </c>
      <c r="O646" s="48">
        <v>0</v>
      </c>
      <c r="P646" s="47">
        <v>0</v>
      </c>
      <c r="Q646" s="47"/>
      <c r="R646" s="47"/>
      <c r="S646" s="46" t="s">
        <v>722</v>
      </c>
      <c r="T646" s="46" t="s">
        <v>23</v>
      </c>
      <c r="U646" s="46" t="s">
        <v>32</v>
      </c>
      <c r="V646" s="45">
        <v>0</v>
      </c>
    </row>
    <row r="647" spans="1:22" ht="12.95" hidden="1" customHeight="1" x14ac:dyDescent="0.2">
      <c r="A647" s="50">
        <v>35269</v>
      </c>
      <c r="B647" s="46">
        <v>128571</v>
      </c>
      <c r="C647" s="46" t="s">
        <v>238</v>
      </c>
      <c r="D647" s="46"/>
      <c r="E647" s="49">
        <v>42552</v>
      </c>
      <c r="F647" s="49">
        <v>42580.666666666664</v>
      </c>
      <c r="G647" s="46">
        <v>41280</v>
      </c>
      <c r="H647" s="46" t="s">
        <v>718</v>
      </c>
      <c r="I647" s="46" t="s">
        <v>717</v>
      </c>
      <c r="J647" s="46" t="s">
        <v>20</v>
      </c>
      <c r="K647" s="46" t="s">
        <v>354</v>
      </c>
      <c r="L647" s="46" t="s">
        <v>346</v>
      </c>
      <c r="M647" s="46" t="s">
        <v>475</v>
      </c>
      <c r="N647" s="46" t="s">
        <v>22</v>
      </c>
      <c r="O647" s="48">
        <v>0</v>
      </c>
      <c r="P647" s="47">
        <v>0</v>
      </c>
      <c r="Q647" s="47"/>
      <c r="R647" s="47"/>
      <c r="S647" s="46" t="s">
        <v>714</v>
      </c>
      <c r="T647" s="46" t="s">
        <v>23</v>
      </c>
      <c r="U647" s="46" t="s">
        <v>24</v>
      </c>
      <c r="V647" s="45">
        <v>0</v>
      </c>
    </row>
    <row r="648" spans="1:22" ht="12.95" hidden="1" customHeight="1" x14ac:dyDescent="0.2">
      <c r="A648" s="50">
        <v>30699</v>
      </c>
      <c r="B648" s="46">
        <v>124470</v>
      </c>
      <c r="C648" s="46" t="s">
        <v>238</v>
      </c>
      <c r="D648" s="46"/>
      <c r="E648" s="49">
        <v>42552</v>
      </c>
      <c r="F648" s="49">
        <v>42583</v>
      </c>
      <c r="G648" s="46">
        <v>44640</v>
      </c>
      <c r="H648" s="46" t="s">
        <v>201</v>
      </c>
      <c r="I648" s="46" t="s">
        <v>202</v>
      </c>
      <c r="J648" s="46" t="s">
        <v>26</v>
      </c>
      <c r="K648" s="46" t="s">
        <v>354</v>
      </c>
      <c r="L648" s="46" t="s">
        <v>346</v>
      </c>
      <c r="M648" s="46" t="s">
        <v>25</v>
      </c>
      <c r="N648" s="46" t="s">
        <v>23</v>
      </c>
      <c r="O648" s="48">
        <v>0</v>
      </c>
      <c r="P648" s="47">
        <v>0</v>
      </c>
      <c r="Q648" s="47"/>
      <c r="R648" s="47"/>
      <c r="S648" s="46" t="s">
        <v>422</v>
      </c>
      <c r="T648" s="46" t="s">
        <v>23</v>
      </c>
      <c r="U648" s="46" t="s">
        <v>32</v>
      </c>
      <c r="V648" s="45">
        <v>0</v>
      </c>
    </row>
    <row r="649" spans="1:22" ht="12.95" hidden="1" customHeight="1" x14ac:dyDescent="0.2">
      <c r="A649" s="50">
        <v>35269</v>
      </c>
      <c r="B649" s="46">
        <v>128571</v>
      </c>
      <c r="C649" s="46" t="s">
        <v>238</v>
      </c>
      <c r="D649" s="46"/>
      <c r="E649" s="49">
        <v>42552</v>
      </c>
      <c r="F649" s="49">
        <v>42580.666666666664</v>
      </c>
      <c r="G649" s="46">
        <v>41280</v>
      </c>
      <c r="H649" s="46" t="s">
        <v>716</v>
      </c>
      <c r="I649" s="46" t="s">
        <v>715</v>
      </c>
      <c r="J649" s="46" t="s">
        <v>20</v>
      </c>
      <c r="K649" s="46" t="s">
        <v>354</v>
      </c>
      <c r="L649" s="46" t="s">
        <v>346</v>
      </c>
      <c r="M649" s="46" t="s">
        <v>475</v>
      </c>
      <c r="N649" s="46" t="s">
        <v>22</v>
      </c>
      <c r="O649" s="48">
        <v>0</v>
      </c>
      <c r="P649" s="47">
        <v>0</v>
      </c>
      <c r="Q649" s="47"/>
      <c r="R649" s="47"/>
      <c r="S649" s="46" t="s">
        <v>714</v>
      </c>
      <c r="T649" s="46" t="s">
        <v>23</v>
      </c>
      <c r="U649" s="46" t="s">
        <v>24</v>
      </c>
      <c r="V649" s="45">
        <v>0</v>
      </c>
    </row>
    <row r="650" spans="1:22" ht="12.95" hidden="1" customHeight="1" x14ac:dyDescent="0.2">
      <c r="A650" s="50">
        <v>35095</v>
      </c>
      <c r="B650" s="46">
        <v>128373</v>
      </c>
      <c r="C650" s="46" t="s">
        <v>238</v>
      </c>
      <c r="D650" s="46"/>
      <c r="E650" s="49">
        <v>42552</v>
      </c>
      <c r="F650" s="49">
        <v>42583</v>
      </c>
      <c r="G650" s="46">
        <v>44640</v>
      </c>
      <c r="H650" s="46" t="s">
        <v>402</v>
      </c>
      <c r="I650" s="46" t="s">
        <v>401</v>
      </c>
      <c r="J650" s="46" t="s">
        <v>26</v>
      </c>
      <c r="K650" s="46" t="s">
        <v>354</v>
      </c>
      <c r="L650" s="46" t="s">
        <v>346</v>
      </c>
      <c r="M650" s="46" t="s">
        <v>25</v>
      </c>
      <c r="N650" s="46" t="s">
        <v>23</v>
      </c>
      <c r="O650" s="48">
        <v>0</v>
      </c>
      <c r="P650" s="47">
        <v>0</v>
      </c>
      <c r="Q650" s="47"/>
      <c r="R650" s="47"/>
      <c r="S650" s="46" t="s">
        <v>400</v>
      </c>
      <c r="T650" s="46" t="s">
        <v>23</v>
      </c>
      <c r="U650" s="46" t="s">
        <v>32</v>
      </c>
      <c r="V650" s="45">
        <v>0</v>
      </c>
    </row>
    <row r="651" spans="1:22" ht="12.95" hidden="1" customHeight="1" x14ac:dyDescent="0.2">
      <c r="A651" s="50">
        <v>35266</v>
      </c>
      <c r="B651" s="46">
        <v>128574</v>
      </c>
      <c r="C651" s="46" t="s">
        <v>238</v>
      </c>
      <c r="D651" s="46"/>
      <c r="E651" s="49">
        <v>42552</v>
      </c>
      <c r="F651" s="49">
        <v>42582.666666666664</v>
      </c>
      <c r="G651" s="46">
        <v>44160</v>
      </c>
      <c r="H651" s="46" t="s">
        <v>713</v>
      </c>
      <c r="I651" s="46" t="s">
        <v>712</v>
      </c>
      <c r="J651" s="46" t="s">
        <v>367</v>
      </c>
      <c r="K651" s="46" t="s">
        <v>354</v>
      </c>
      <c r="L651" s="46" t="s">
        <v>346</v>
      </c>
      <c r="M651" s="46" t="s">
        <v>475</v>
      </c>
      <c r="N651" s="46" t="s">
        <v>22</v>
      </c>
      <c r="O651" s="48">
        <v>0</v>
      </c>
      <c r="P651" s="47">
        <v>0</v>
      </c>
      <c r="Q651" s="47"/>
      <c r="R651" s="47"/>
      <c r="S651" s="46" t="s">
        <v>709</v>
      </c>
      <c r="T651" s="46" t="s">
        <v>23</v>
      </c>
      <c r="U651" s="46" t="s">
        <v>24</v>
      </c>
      <c r="V651" s="45">
        <v>0</v>
      </c>
    </row>
    <row r="652" spans="1:22" ht="12.95" hidden="1" customHeight="1" x14ac:dyDescent="0.2">
      <c r="A652" s="50">
        <v>35140</v>
      </c>
      <c r="B652" s="46">
        <v>128325</v>
      </c>
      <c r="C652" s="46" t="s">
        <v>238</v>
      </c>
      <c r="D652" s="46"/>
      <c r="E652" s="49">
        <v>42552</v>
      </c>
      <c r="F652" s="49">
        <v>42583</v>
      </c>
      <c r="G652" s="46">
        <v>44640</v>
      </c>
      <c r="H652" s="46" t="s">
        <v>58</v>
      </c>
      <c r="I652" s="46" t="s">
        <v>59</v>
      </c>
      <c r="J652" s="46" t="s">
        <v>26</v>
      </c>
      <c r="K652" s="46" t="s">
        <v>354</v>
      </c>
      <c r="L652" s="46" t="s">
        <v>346</v>
      </c>
      <c r="M652" s="46" t="s">
        <v>25</v>
      </c>
      <c r="N652" s="46" t="s">
        <v>23</v>
      </c>
      <c r="O652" s="48">
        <v>0</v>
      </c>
      <c r="P652" s="47">
        <v>0</v>
      </c>
      <c r="Q652" s="47"/>
      <c r="R652" s="47"/>
      <c r="S652" s="46" t="s">
        <v>393</v>
      </c>
      <c r="T652" s="46" t="s">
        <v>23</v>
      </c>
      <c r="U652" s="46" t="s">
        <v>32</v>
      </c>
      <c r="V652" s="45">
        <v>0</v>
      </c>
    </row>
    <row r="653" spans="1:22" ht="12.95" hidden="1" customHeight="1" x14ac:dyDescent="0.2">
      <c r="A653" s="50">
        <v>35266</v>
      </c>
      <c r="B653" s="46">
        <v>128574</v>
      </c>
      <c r="C653" s="46" t="s">
        <v>238</v>
      </c>
      <c r="D653" s="46"/>
      <c r="E653" s="49">
        <v>42552</v>
      </c>
      <c r="F653" s="49">
        <v>42582.666666666664</v>
      </c>
      <c r="G653" s="46">
        <v>44160</v>
      </c>
      <c r="H653" s="46" t="s">
        <v>711</v>
      </c>
      <c r="I653" s="46" t="s">
        <v>710</v>
      </c>
      <c r="J653" s="46" t="s">
        <v>264</v>
      </c>
      <c r="K653" s="46" t="s">
        <v>354</v>
      </c>
      <c r="L653" s="46" t="s">
        <v>346</v>
      </c>
      <c r="M653" s="46" t="s">
        <v>475</v>
      </c>
      <c r="N653" s="46" t="s">
        <v>22</v>
      </c>
      <c r="O653" s="48">
        <v>0</v>
      </c>
      <c r="P653" s="47">
        <v>0</v>
      </c>
      <c r="Q653" s="47"/>
      <c r="R653" s="47"/>
      <c r="S653" s="46" t="s">
        <v>709</v>
      </c>
      <c r="T653" s="46" t="s">
        <v>23</v>
      </c>
      <c r="U653" s="46" t="s">
        <v>24</v>
      </c>
      <c r="V653" s="45">
        <v>0</v>
      </c>
    </row>
    <row r="654" spans="1:22" ht="12.95" hidden="1" customHeight="1" x14ac:dyDescent="0.2">
      <c r="A654" s="50">
        <v>34017</v>
      </c>
      <c r="B654" s="46">
        <v>127147</v>
      </c>
      <c r="C654" s="46" t="s">
        <v>238</v>
      </c>
      <c r="D654" s="46"/>
      <c r="E654" s="49">
        <v>42552</v>
      </c>
      <c r="F654" s="49">
        <v>42583</v>
      </c>
      <c r="G654" s="46">
        <v>44640</v>
      </c>
      <c r="H654" s="46" t="s">
        <v>548</v>
      </c>
      <c r="I654" s="46" t="s">
        <v>547</v>
      </c>
      <c r="J654" s="46" t="s">
        <v>37</v>
      </c>
      <c r="K654" s="46" t="s">
        <v>354</v>
      </c>
      <c r="L654" s="46" t="s">
        <v>346</v>
      </c>
      <c r="M654" s="46" t="s">
        <v>25</v>
      </c>
      <c r="N654" s="46" t="s">
        <v>23</v>
      </c>
      <c r="O654" s="48">
        <v>0</v>
      </c>
      <c r="P654" s="47">
        <v>0</v>
      </c>
      <c r="Q654" s="47"/>
      <c r="R654" s="47"/>
      <c r="S654" s="46" t="s">
        <v>696</v>
      </c>
      <c r="T654" s="46" t="s">
        <v>23</v>
      </c>
      <c r="U654" s="46" t="s">
        <v>32</v>
      </c>
      <c r="V654" s="45">
        <v>0</v>
      </c>
    </row>
    <row r="655" spans="1:22" ht="12.95" hidden="1" customHeight="1" x14ac:dyDescent="0.2">
      <c r="A655" s="50">
        <v>35309</v>
      </c>
      <c r="B655" s="46">
        <v>128647</v>
      </c>
      <c r="C655" s="46" t="s">
        <v>238</v>
      </c>
      <c r="D655" s="46"/>
      <c r="E655" s="49">
        <v>42554.334722222222</v>
      </c>
      <c r="F655" s="49">
        <v>42555.777777777774</v>
      </c>
      <c r="G655" s="46">
        <v>2078</v>
      </c>
      <c r="H655" s="46" t="s">
        <v>392</v>
      </c>
      <c r="I655" s="46" t="s">
        <v>391</v>
      </c>
      <c r="J655" s="46" t="s">
        <v>26</v>
      </c>
      <c r="K655" s="46" t="s">
        <v>354</v>
      </c>
      <c r="L655" s="46" t="s">
        <v>346</v>
      </c>
      <c r="M655" s="46" t="s">
        <v>25</v>
      </c>
      <c r="N655" s="46" t="s">
        <v>23</v>
      </c>
      <c r="O655" s="48">
        <v>0</v>
      </c>
      <c r="P655" s="47">
        <v>0</v>
      </c>
      <c r="Q655" s="47"/>
      <c r="R655" s="47"/>
      <c r="S655" s="46" t="s">
        <v>708</v>
      </c>
      <c r="T655" s="46" t="s">
        <v>23</v>
      </c>
      <c r="U655" s="46" t="s">
        <v>28</v>
      </c>
      <c r="V655" s="45">
        <v>0</v>
      </c>
    </row>
    <row r="656" spans="1:22" ht="12.95" hidden="1" customHeight="1" x14ac:dyDescent="0.2">
      <c r="A656" s="50">
        <v>35358</v>
      </c>
      <c r="B656" s="46">
        <v>128680</v>
      </c>
      <c r="C656" s="46" t="s">
        <v>238</v>
      </c>
      <c r="D656" s="46"/>
      <c r="E656" s="49">
        <v>42563.567361111112</v>
      </c>
      <c r="F656" s="49">
        <v>42563.661805555552</v>
      </c>
      <c r="G656" s="46">
        <v>136</v>
      </c>
      <c r="H656" s="46" t="s">
        <v>564</v>
      </c>
      <c r="I656" s="46" t="s">
        <v>563</v>
      </c>
      <c r="J656" s="46" t="s">
        <v>26</v>
      </c>
      <c r="K656" s="46" t="s">
        <v>354</v>
      </c>
      <c r="L656" s="46" t="s">
        <v>346</v>
      </c>
      <c r="M656" s="46" t="s">
        <v>25</v>
      </c>
      <c r="N656" s="46" t="s">
        <v>23</v>
      </c>
      <c r="O656" s="48">
        <v>0</v>
      </c>
      <c r="P656" s="47">
        <v>0</v>
      </c>
      <c r="Q656" s="47"/>
      <c r="R656" s="47"/>
      <c r="S656" s="46" t="s">
        <v>703</v>
      </c>
      <c r="T656" s="46" t="s">
        <v>23</v>
      </c>
      <c r="U656" s="46" t="s">
        <v>28</v>
      </c>
      <c r="V656" s="45">
        <v>0</v>
      </c>
    </row>
    <row r="657" spans="1:22" ht="12.95" hidden="1" customHeight="1" x14ac:dyDescent="0.2">
      <c r="A657" s="50">
        <v>35357</v>
      </c>
      <c r="B657" s="46">
        <v>128681</v>
      </c>
      <c r="C657" s="46" t="s">
        <v>238</v>
      </c>
      <c r="D657" s="46"/>
      <c r="E657" s="49">
        <v>42563.611805555556</v>
      </c>
      <c r="F657" s="49">
        <v>42563.670138888891</v>
      </c>
      <c r="G657" s="46">
        <v>84</v>
      </c>
      <c r="H657" s="46" t="s">
        <v>441</v>
      </c>
      <c r="I657" s="46" t="s">
        <v>440</v>
      </c>
      <c r="J657" s="46" t="s">
        <v>26</v>
      </c>
      <c r="K657" s="46" t="s">
        <v>354</v>
      </c>
      <c r="L657" s="46" t="s">
        <v>346</v>
      </c>
      <c r="M657" s="46" t="s">
        <v>118</v>
      </c>
      <c r="N657" s="46" t="s">
        <v>23</v>
      </c>
      <c r="O657" s="48">
        <v>0</v>
      </c>
      <c r="P657" s="47">
        <v>0</v>
      </c>
      <c r="Q657" s="47"/>
      <c r="R657" s="47"/>
      <c r="S657" s="46" t="s">
        <v>702</v>
      </c>
      <c r="T657" s="46" t="s">
        <v>23</v>
      </c>
      <c r="U657" s="46" t="s">
        <v>24</v>
      </c>
      <c r="V657" s="45">
        <v>0</v>
      </c>
    </row>
    <row r="658" spans="1:22" ht="12.95" hidden="1" customHeight="1" x14ac:dyDescent="0.2">
      <c r="A658" s="50">
        <v>35351</v>
      </c>
      <c r="B658" s="46">
        <v>128694</v>
      </c>
      <c r="C658" s="46" t="s">
        <v>238</v>
      </c>
      <c r="D658" s="46"/>
      <c r="E658" s="49">
        <v>42567.999305555553</v>
      </c>
      <c r="F658" s="49">
        <v>42568.578472222223</v>
      </c>
      <c r="G658" s="46">
        <v>834</v>
      </c>
      <c r="H658" s="46" t="s">
        <v>397</v>
      </c>
      <c r="I658" s="46" t="s">
        <v>396</v>
      </c>
      <c r="J658" s="46" t="s">
        <v>26</v>
      </c>
      <c r="K658" s="46" t="s">
        <v>354</v>
      </c>
      <c r="L658" s="46" t="s">
        <v>346</v>
      </c>
      <c r="M658" s="46" t="s">
        <v>25</v>
      </c>
      <c r="N658" s="46" t="s">
        <v>23</v>
      </c>
      <c r="O658" s="48">
        <v>0</v>
      </c>
      <c r="P658" s="47">
        <v>0</v>
      </c>
      <c r="Q658" s="47"/>
      <c r="R658" s="47"/>
      <c r="S658" s="46" t="s">
        <v>701</v>
      </c>
      <c r="T658" s="46" t="s">
        <v>23</v>
      </c>
      <c r="U658" s="46" t="s">
        <v>28</v>
      </c>
      <c r="V658" s="45">
        <v>0</v>
      </c>
    </row>
    <row r="659" spans="1:22" ht="12.95" hidden="1" customHeight="1" x14ac:dyDescent="0.2">
      <c r="A659" s="50">
        <v>35356</v>
      </c>
      <c r="B659" s="46">
        <v>128682</v>
      </c>
      <c r="C659" s="46" t="s">
        <v>238</v>
      </c>
      <c r="D659" s="46"/>
      <c r="E659" s="49">
        <v>42569.611111111109</v>
      </c>
      <c r="F659" s="49">
        <v>42583</v>
      </c>
      <c r="G659" s="46">
        <v>19280</v>
      </c>
      <c r="H659" s="46" t="s">
        <v>390</v>
      </c>
      <c r="I659" s="46" t="s">
        <v>389</v>
      </c>
      <c r="J659" s="46" t="s">
        <v>26</v>
      </c>
      <c r="K659" s="46" t="s">
        <v>354</v>
      </c>
      <c r="L659" s="46" t="s">
        <v>382</v>
      </c>
      <c r="M659" s="46" t="s">
        <v>25</v>
      </c>
      <c r="N659" s="46" t="s">
        <v>23</v>
      </c>
      <c r="O659" s="48">
        <v>0</v>
      </c>
      <c r="P659" s="47">
        <v>0</v>
      </c>
      <c r="Q659" s="47"/>
      <c r="R659" s="47"/>
      <c r="S659" s="46" t="s">
        <v>577</v>
      </c>
      <c r="T659" s="46" t="s">
        <v>23</v>
      </c>
      <c r="U659" s="46" t="s">
        <v>32</v>
      </c>
      <c r="V659" s="45">
        <v>0</v>
      </c>
    </row>
    <row r="660" spans="1:22" ht="12.95" hidden="1" customHeight="1" x14ac:dyDescent="0.2">
      <c r="A660" s="50">
        <v>35356</v>
      </c>
      <c r="B660" s="46">
        <v>128682</v>
      </c>
      <c r="C660" s="46" t="s">
        <v>238</v>
      </c>
      <c r="D660" s="46"/>
      <c r="E660" s="49">
        <v>42569.611111111109</v>
      </c>
      <c r="F660" s="49">
        <v>42583</v>
      </c>
      <c r="G660" s="46">
        <v>19280</v>
      </c>
      <c r="H660" s="46" t="s">
        <v>110</v>
      </c>
      <c r="I660" s="46" t="s">
        <v>111</v>
      </c>
      <c r="J660" s="46" t="s">
        <v>26</v>
      </c>
      <c r="K660" s="46" t="s">
        <v>354</v>
      </c>
      <c r="L660" s="46" t="s">
        <v>382</v>
      </c>
      <c r="M660" s="46" t="s">
        <v>25</v>
      </c>
      <c r="N660" s="46" t="s">
        <v>23</v>
      </c>
      <c r="O660" s="48">
        <v>0</v>
      </c>
      <c r="P660" s="47">
        <v>0</v>
      </c>
      <c r="Q660" s="47"/>
      <c r="R660" s="47"/>
      <c r="S660" s="46" t="s">
        <v>577</v>
      </c>
      <c r="T660" s="46" t="s">
        <v>23</v>
      </c>
      <c r="U660" s="46" t="s">
        <v>32</v>
      </c>
      <c r="V660" s="45">
        <v>0</v>
      </c>
    </row>
    <row r="661" spans="1:22" ht="12.95" hidden="1" customHeight="1" x14ac:dyDescent="0.2">
      <c r="A661" s="50">
        <v>35441</v>
      </c>
      <c r="B661" s="46">
        <v>128723</v>
      </c>
      <c r="C661" s="46" t="s">
        <v>238</v>
      </c>
      <c r="D661" s="46"/>
      <c r="E661" s="49">
        <v>42573.40625</v>
      </c>
      <c r="F661" s="49">
        <v>42575.666666666664</v>
      </c>
      <c r="G661" s="46">
        <v>3255</v>
      </c>
      <c r="H661" s="46" t="s">
        <v>560</v>
      </c>
      <c r="I661" s="46" t="s">
        <v>559</v>
      </c>
      <c r="J661" s="46" t="s">
        <v>20</v>
      </c>
      <c r="K661" s="46" t="s">
        <v>354</v>
      </c>
      <c r="L661" s="46" t="s">
        <v>346</v>
      </c>
      <c r="M661" s="46" t="s">
        <v>280</v>
      </c>
      <c r="N661" s="46" t="s">
        <v>22</v>
      </c>
      <c r="O661" s="48">
        <v>0</v>
      </c>
      <c r="P661" s="47">
        <v>0</v>
      </c>
      <c r="Q661" s="47"/>
      <c r="R661" s="47"/>
      <c r="S661" s="46" t="s">
        <v>542</v>
      </c>
      <c r="T661" s="46" t="s">
        <v>23</v>
      </c>
      <c r="U661" s="46" t="s">
        <v>24</v>
      </c>
      <c r="V661" s="45">
        <v>0</v>
      </c>
    </row>
    <row r="662" spans="1:22" ht="12.95" hidden="1" customHeight="1" x14ac:dyDescent="0.2">
      <c r="A662" s="50">
        <v>35439</v>
      </c>
      <c r="B662" s="46">
        <v>128727</v>
      </c>
      <c r="C662" s="46" t="s">
        <v>238</v>
      </c>
      <c r="D662" s="46"/>
      <c r="E662" s="49">
        <v>42573.5625</v>
      </c>
      <c r="F662" s="49">
        <v>42573.768055555556</v>
      </c>
      <c r="G662" s="46">
        <v>296</v>
      </c>
      <c r="H662" s="46" t="s">
        <v>562</v>
      </c>
      <c r="I662" s="46" t="s">
        <v>561</v>
      </c>
      <c r="J662" s="46" t="s">
        <v>26</v>
      </c>
      <c r="K662" s="46" t="s">
        <v>354</v>
      </c>
      <c r="L662" s="46" t="s">
        <v>346</v>
      </c>
      <c r="M662" s="46" t="s">
        <v>25</v>
      </c>
      <c r="N662" s="46" t="s">
        <v>23</v>
      </c>
      <c r="O662" s="48">
        <v>0</v>
      </c>
      <c r="P662" s="47">
        <v>0</v>
      </c>
      <c r="Q662" s="47"/>
      <c r="R662" s="47"/>
      <c r="S662" s="46" t="s">
        <v>700</v>
      </c>
      <c r="T662" s="46" t="s">
        <v>23</v>
      </c>
      <c r="U662" s="46" t="s">
        <v>28</v>
      </c>
      <c r="V662" s="45">
        <v>0</v>
      </c>
    </row>
    <row r="663" spans="1:22" ht="12.95" hidden="1" customHeight="1" x14ac:dyDescent="0.2">
      <c r="A663" s="50">
        <v>35435</v>
      </c>
      <c r="B663" s="46">
        <v>128731</v>
      </c>
      <c r="C663" s="46" t="s">
        <v>238</v>
      </c>
      <c r="D663" s="46"/>
      <c r="E663" s="49">
        <v>42574.173611111109</v>
      </c>
      <c r="F663" s="49">
        <v>42574.564583333333</v>
      </c>
      <c r="G663" s="46">
        <v>563</v>
      </c>
      <c r="H663" s="46" t="s">
        <v>410</v>
      </c>
      <c r="I663" s="46" t="s">
        <v>409</v>
      </c>
      <c r="J663" s="46" t="s">
        <v>26</v>
      </c>
      <c r="K663" s="46" t="s">
        <v>354</v>
      </c>
      <c r="L663" s="46" t="s">
        <v>346</v>
      </c>
      <c r="M663" s="46" t="s">
        <v>25</v>
      </c>
      <c r="N663" s="46" t="s">
        <v>22</v>
      </c>
      <c r="O663" s="48">
        <v>0</v>
      </c>
      <c r="P663" s="47">
        <v>0</v>
      </c>
      <c r="Q663" s="47"/>
      <c r="R663" s="47"/>
      <c r="S663" s="46" t="s">
        <v>699</v>
      </c>
      <c r="T663" s="46" t="s">
        <v>23</v>
      </c>
      <c r="U663" s="46" t="s">
        <v>28</v>
      </c>
      <c r="V663" s="45">
        <v>0</v>
      </c>
    </row>
    <row r="664" spans="1:22" ht="12.95" hidden="1" customHeight="1" x14ac:dyDescent="0.2">
      <c r="A664" s="50">
        <v>35428</v>
      </c>
      <c r="B664" s="46">
        <v>128743</v>
      </c>
      <c r="C664" s="46" t="s">
        <v>238</v>
      </c>
      <c r="D664" s="46"/>
      <c r="E664" s="49">
        <v>42577.042361111111</v>
      </c>
      <c r="F664" s="49">
        <v>42577.238194444442</v>
      </c>
      <c r="G664" s="46">
        <v>282</v>
      </c>
      <c r="H664" s="46" t="s">
        <v>386</v>
      </c>
      <c r="I664" s="46" t="s">
        <v>385</v>
      </c>
      <c r="J664" s="46" t="s">
        <v>26</v>
      </c>
      <c r="K664" s="46" t="s">
        <v>354</v>
      </c>
      <c r="L664" s="46" t="s">
        <v>346</v>
      </c>
      <c r="M664" s="46" t="s">
        <v>25</v>
      </c>
      <c r="N664" s="46" t="s">
        <v>22</v>
      </c>
      <c r="O664" s="48">
        <v>0</v>
      </c>
      <c r="P664" s="47">
        <v>0</v>
      </c>
      <c r="Q664" s="47"/>
      <c r="R664" s="47"/>
      <c r="S664" s="46" t="s">
        <v>698</v>
      </c>
      <c r="T664" s="46" t="s">
        <v>23</v>
      </c>
      <c r="U664" s="46" t="s">
        <v>28</v>
      </c>
      <c r="V664" s="45">
        <v>0</v>
      </c>
    </row>
    <row r="665" spans="1:22" ht="12.95" hidden="1" customHeight="1" x14ac:dyDescent="0.2">
      <c r="A665" s="50">
        <v>35390</v>
      </c>
      <c r="B665" s="46">
        <v>128781</v>
      </c>
      <c r="C665" s="46" t="s">
        <v>238</v>
      </c>
      <c r="D665" s="46"/>
      <c r="E665" s="49">
        <v>42580.62222222222</v>
      </c>
      <c r="F665" s="49">
        <v>42583</v>
      </c>
      <c r="G665" s="46">
        <v>3424</v>
      </c>
      <c r="H665" s="46" t="s">
        <v>607</v>
      </c>
      <c r="I665" s="46" t="s">
        <v>606</v>
      </c>
      <c r="J665" s="46" t="s">
        <v>415</v>
      </c>
      <c r="K665" s="46" t="s">
        <v>354</v>
      </c>
      <c r="L665" s="46" t="s">
        <v>346</v>
      </c>
      <c r="M665" s="46" t="s">
        <v>25</v>
      </c>
      <c r="N665" s="46" t="s">
        <v>22</v>
      </c>
      <c r="O665" s="48">
        <v>0</v>
      </c>
      <c r="P665" s="47">
        <v>0</v>
      </c>
      <c r="Q665" s="47"/>
      <c r="R665" s="47"/>
      <c r="S665" s="46" t="s">
        <v>697</v>
      </c>
      <c r="T665" s="46" t="s">
        <v>23</v>
      </c>
      <c r="U665" s="46" t="s">
        <v>24</v>
      </c>
      <c r="V665" s="45">
        <v>0</v>
      </c>
    </row>
    <row r="666" spans="1:22" ht="12.95" hidden="1" customHeight="1" x14ac:dyDescent="0.2">
      <c r="A666" s="50">
        <v>30699</v>
      </c>
      <c r="B666" s="46">
        <v>124470</v>
      </c>
      <c r="C666" s="46" t="s">
        <v>239</v>
      </c>
      <c r="D666" s="46"/>
      <c r="E666" s="49">
        <v>42583</v>
      </c>
      <c r="F666" s="49">
        <v>42614</v>
      </c>
      <c r="G666" s="46">
        <v>44640</v>
      </c>
      <c r="H666" s="46" t="s">
        <v>201</v>
      </c>
      <c r="I666" s="46" t="s">
        <v>202</v>
      </c>
      <c r="J666" s="46" t="s">
        <v>26</v>
      </c>
      <c r="K666" s="46" t="s">
        <v>354</v>
      </c>
      <c r="L666" s="46" t="s">
        <v>346</v>
      </c>
      <c r="M666" s="46" t="s">
        <v>25</v>
      </c>
      <c r="N666" s="46" t="s">
        <v>23</v>
      </c>
      <c r="O666" s="48">
        <v>0</v>
      </c>
      <c r="P666" s="47">
        <v>0</v>
      </c>
      <c r="Q666" s="47"/>
      <c r="R666" s="47"/>
      <c r="S666" s="46" t="s">
        <v>422</v>
      </c>
      <c r="T666" s="46" t="s">
        <v>23</v>
      </c>
      <c r="U666" s="46" t="s">
        <v>32</v>
      </c>
      <c r="V666" s="45">
        <v>0</v>
      </c>
    </row>
    <row r="667" spans="1:22" ht="12.95" hidden="1" customHeight="1" x14ac:dyDescent="0.2">
      <c r="A667" s="50">
        <v>35390</v>
      </c>
      <c r="B667" s="46">
        <v>128781</v>
      </c>
      <c r="C667" s="46" t="s">
        <v>239</v>
      </c>
      <c r="D667" s="46"/>
      <c r="E667" s="49">
        <v>42583</v>
      </c>
      <c r="F667" s="49">
        <v>42601.499305555553</v>
      </c>
      <c r="G667" s="46">
        <v>26639</v>
      </c>
      <c r="H667" s="46" t="s">
        <v>607</v>
      </c>
      <c r="I667" s="46" t="s">
        <v>606</v>
      </c>
      <c r="J667" s="46" t="s">
        <v>415</v>
      </c>
      <c r="K667" s="46" t="s">
        <v>354</v>
      </c>
      <c r="L667" s="46" t="s">
        <v>346</v>
      </c>
      <c r="M667" s="46" t="s">
        <v>25</v>
      </c>
      <c r="N667" s="46" t="s">
        <v>22</v>
      </c>
      <c r="O667" s="48">
        <v>0</v>
      </c>
      <c r="P667" s="47">
        <v>0</v>
      </c>
      <c r="Q667" s="47"/>
      <c r="R667" s="47"/>
      <c r="S667" s="46" t="s">
        <v>697</v>
      </c>
      <c r="T667" s="46" t="s">
        <v>23</v>
      </c>
      <c r="U667" s="46" t="s">
        <v>24</v>
      </c>
      <c r="V667" s="45">
        <v>0</v>
      </c>
    </row>
    <row r="668" spans="1:22" ht="12.95" hidden="1" customHeight="1" x14ac:dyDescent="0.2">
      <c r="A668" s="50">
        <v>35356</v>
      </c>
      <c r="B668" s="46">
        <v>128682</v>
      </c>
      <c r="C668" s="46" t="s">
        <v>239</v>
      </c>
      <c r="D668" s="46"/>
      <c r="E668" s="49">
        <v>42583</v>
      </c>
      <c r="F668" s="49">
        <v>42614</v>
      </c>
      <c r="G668" s="46">
        <v>44640</v>
      </c>
      <c r="H668" s="46" t="s">
        <v>110</v>
      </c>
      <c r="I668" s="46" t="s">
        <v>111</v>
      </c>
      <c r="J668" s="46" t="s">
        <v>26</v>
      </c>
      <c r="K668" s="46" t="s">
        <v>354</v>
      </c>
      <c r="L668" s="46" t="s">
        <v>382</v>
      </c>
      <c r="M668" s="46" t="s">
        <v>25</v>
      </c>
      <c r="N668" s="46" t="s">
        <v>23</v>
      </c>
      <c r="O668" s="48">
        <v>0</v>
      </c>
      <c r="P668" s="47">
        <v>0</v>
      </c>
      <c r="Q668" s="47"/>
      <c r="R668" s="47"/>
      <c r="S668" s="46" t="s">
        <v>577</v>
      </c>
      <c r="T668" s="46" t="s">
        <v>23</v>
      </c>
      <c r="U668" s="46" t="s">
        <v>32</v>
      </c>
      <c r="V668" s="45">
        <v>0</v>
      </c>
    </row>
    <row r="669" spans="1:22" ht="12.95" hidden="1" customHeight="1" x14ac:dyDescent="0.2">
      <c r="A669" s="50">
        <v>35356</v>
      </c>
      <c r="B669" s="46">
        <v>128682</v>
      </c>
      <c r="C669" s="46" t="s">
        <v>239</v>
      </c>
      <c r="D669" s="46"/>
      <c r="E669" s="49">
        <v>42583</v>
      </c>
      <c r="F669" s="49">
        <v>42614</v>
      </c>
      <c r="G669" s="46">
        <v>44640</v>
      </c>
      <c r="H669" s="46" t="s">
        <v>390</v>
      </c>
      <c r="I669" s="46" t="s">
        <v>389</v>
      </c>
      <c r="J669" s="46" t="s">
        <v>26</v>
      </c>
      <c r="K669" s="46" t="s">
        <v>354</v>
      </c>
      <c r="L669" s="46" t="s">
        <v>382</v>
      </c>
      <c r="M669" s="46" t="s">
        <v>25</v>
      </c>
      <c r="N669" s="46" t="s">
        <v>23</v>
      </c>
      <c r="O669" s="48">
        <v>0</v>
      </c>
      <c r="P669" s="47">
        <v>0</v>
      </c>
      <c r="Q669" s="47"/>
      <c r="R669" s="47"/>
      <c r="S669" s="46" t="s">
        <v>577</v>
      </c>
      <c r="T669" s="46" t="s">
        <v>23</v>
      </c>
      <c r="U669" s="46" t="s">
        <v>32</v>
      </c>
      <c r="V669" s="45">
        <v>0</v>
      </c>
    </row>
    <row r="670" spans="1:22" ht="12.95" hidden="1" customHeight="1" x14ac:dyDescent="0.2">
      <c r="A670" s="50">
        <v>35140</v>
      </c>
      <c r="B670" s="46">
        <v>128325</v>
      </c>
      <c r="C670" s="46" t="s">
        <v>239</v>
      </c>
      <c r="D670" s="46"/>
      <c r="E670" s="49">
        <v>42583</v>
      </c>
      <c r="F670" s="49">
        <v>42614</v>
      </c>
      <c r="G670" s="46">
        <v>44640</v>
      </c>
      <c r="H670" s="46" t="s">
        <v>58</v>
      </c>
      <c r="I670" s="46" t="s">
        <v>59</v>
      </c>
      <c r="J670" s="46" t="s">
        <v>26</v>
      </c>
      <c r="K670" s="46" t="s">
        <v>354</v>
      </c>
      <c r="L670" s="46" t="s">
        <v>346</v>
      </c>
      <c r="M670" s="46" t="s">
        <v>25</v>
      </c>
      <c r="N670" s="46" t="s">
        <v>23</v>
      </c>
      <c r="O670" s="48">
        <v>0</v>
      </c>
      <c r="P670" s="47">
        <v>0</v>
      </c>
      <c r="Q670" s="47"/>
      <c r="R670" s="47"/>
      <c r="S670" s="46" t="s">
        <v>393</v>
      </c>
      <c r="T670" s="46" t="s">
        <v>23</v>
      </c>
      <c r="U670" s="46" t="s">
        <v>32</v>
      </c>
      <c r="V670" s="45">
        <v>0</v>
      </c>
    </row>
    <row r="671" spans="1:22" ht="12.95" hidden="1" customHeight="1" x14ac:dyDescent="0.2">
      <c r="A671" s="50">
        <v>35095</v>
      </c>
      <c r="B671" s="46">
        <v>128373</v>
      </c>
      <c r="C671" s="46" t="s">
        <v>239</v>
      </c>
      <c r="D671" s="46"/>
      <c r="E671" s="49">
        <v>42583</v>
      </c>
      <c r="F671" s="49">
        <v>42614</v>
      </c>
      <c r="G671" s="46">
        <v>44640</v>
      </c>
      <c r="H671" s="46" t="s">
        <v>402</v>
      </c>
      <c r="I671" s="46" t="s">
        <v>401</v>
      </c>
      <c r="J671" s="46" t="s">
        <v>26</v>
      </c>
      <c r="K671" s="46" t="s">
        <v>354</v>
      </c>
      <c r="L671" s="46" t="s">
        <v>346</v>
      </c>
      <c r="M671" s="46" t="s">
        <v>25</v>
      </c>
      <c r="N671" s="46" t="s">
        <v>23</v>
      </c>
      <c r="O671" s="48">
        <v>0</v>
      </c>
      <c r="P671" s="47">
        <v>0</v>
      </c>
      <c r="Q671" s="47"/>
      <c r="R671" s="47"/>
      <c r="S671" s="46" t="s">
        <v>400</v>
      </c>
      <c r="T671" s="46" t="s">
        <v>23</v>
      </c>
      <c r="U671" s="46" t="s">
        <v>32</v>
      </c>
      <c r="V671" s="45">
        <v>0</v>
      </c>
    </row>
    <row r="672" spans="1:22" ht="12.95" hidden="1" customHeight="1" x14ac:dyDescent="0.2">
      <c r="A672" s="50">
        <v>34017</v>
      </c>
      <c r="B672" s="46">
        <v>127147</v>
      </c>
      <c r="C672" s="46" t="s">
        <v>239</v>
      </c>
      <c r="D672" s="46"/>
      <c r="E672" s="49">
        <v>42583</v>
      </c>
      <c r="F672" s="49">
        <v>42613.666666666664</v>
      </c>
      <c r="G672" s="46">
        <v>44160</v>
      </c>
      <c r="H672" s="46" t="s">
        <v>548</v>
      </c>
      <c r="I672" s="46" t="s">
        <v>547</v>
      </c>
      <c r="J672" s="46" t="s">
        <v>37</v>
      </c>
      <c r="K672" s="46" t="s">
        <v>354</v>
      </c>
      <c r="L672" s="46" t="s">
        <v>346</v>
      </c>
      <c r="M672" s="46" t="s">
        <v>25</v>
      </c>
      <c r="N672" s="46" t="s">
        <v>23</v>
      </c>
      <c r="O672" s="48">
        <v>0</v>
      </c>
      <c r="P672" s="47">
        <v>0</v>
      </c>
      <c r="Q672" s="47"/>
      <c r="R672" s="47"/>
      <c r="S672" s="46" t="s">
        <v>696</v>
      </c>
      <c r="T672" s="46" t="s">
        <v>23</v>
      </c>
      <c r="U672" s="46" t="s">
        <v>32</v>
      </c>
      <c r="V672" s="45">
        <v>0</v>
      </c>
    </row>
    <row r="673" spans="1:23" s="68" customFormat="1" ht="12.95" customHeight="1" x14ac:dyDescent="0.2">
      <c r="A673" s="62">
        <v>35477</v>
      </c>
      <c r="B673" s="63">
        <v>2148</v>
      </c>
      <c r="C673" s="63" t="s">
        <v>239</v>
      </c>
      <c r="D673" s="63">
        <v>2017</v>
      </c>
      <c r="E673" s="64">
        <v>42594.866666666661</v>
      </c>
      <c r="F673" s="64">
        <v>42594.866759259261</v>
      </c>
      <c r="G673" s="63">
        <v>0</v>
      </c>
      <c r="H673" s="63" t="s">
        <v>80</v>
      </c>
      <c r="I673" s="63" t="s">
        <v>81</v>
      </c>
      <c r="J673" s="63" t="s">
        <v>26</v>
      </c>
      <c r="K673" s="63" t="s">
        <v>21</v>
      </c>
      <c r="L673" s="63" t="s">
        <v>75</v>
      </c>
      <c r="M673" s="63" t="s">
        <v>25</v>
      </c>
      <c r="N673" s="63" t="s">
        <v>22</v>
      </c>
      <c r="O673" s="65">
        <v>66</v>
      </c>
      <c r="P673" s="66">
        <v>3.5200000000000002E-2</v>
      </c>
      <c r="Q673" s="43" t="b">
        <f>IF(P673&gt;$Q$2,1)</f>
        <v>0</v>
      </c>
      <c r="R673" s="43" t="b">
        <f>IF(P673&gt;$R$2,1)</f>
        <v>0</v>
      </c>
      <c r="S673" s="63" t="s">
        <v>240</v>
      </c>
      <c r="T673" s="63" t="s">
        <v>23</v>
      </c>
      <c r="U673" s="63" t="s">
        <v>32</v>
      </c>
      <c r="V673" s="67">
        <v>16</v>
      </c>
      <c r="W673" s="44"/>
    </row>
    <row r="674" spans="1:23" ht="12.95" hidden="1" customHeight="1" x14ac:dyDescent="0.2">
      <c r="A674" s="50">
        <v>35553</v>
      </c>
      <c r="B674" s="46">
        <v>128829</v>
      </c>
      <c r="C674" s="46" t="s">
        <v>239</v>
      </c>
      <c r="D674" s="46"/>
      <c r="E674" s="49">
        <v>42597.573611111111</v>
      </c>
      <c r="F674" s="49">
        <v>42597.589583333334</v>
      </c>
      <c r="G674" s="46">
        <v>23</v>
      </c>
      <c r="H674" s="46" t="s">
        <v>691</v>
      </c>
      <c r="I674" s="46" t="s">
        <v>690</v>
      </c>
      <c r="J674" s="46" t="s">
        <v>37</v>
      </c>
      <c r="K674" s="46" t="s">
        <v>354</v>
      </c>
      <c r="L674" s="46" t="s">
        <v>346</v>
      </c>
      <c r="M674" s="46" t="s">
        <v>25</v>
      </c>
      <c r="N674" s="46" t="s">
        <v>22</v>
      </c>
      <c r="O674" s="48">
        <v>0</v>
      </c>
      <c r="P674" s="47">
        <v>0</v>
      </c>
      <c r="Q674" s="47"/>
      <c r="R674" s="47"/>
      <c r="S674" s="46" t="s">
        <v>431</v>
      </c>
      <c r="T674" s="46" t="s">
        <v>23</v>
      </c>
      <c r="U674" s="46" t="s">
        <v>32</v>
      </c>
      <c r="V674" s="45">
        <v>0</v>
      </c>
    </row>
    <row r="675" spans="1:23" ht="12.95" hidden="1" customHeight="1" x14ac:dyDescent="0.2">
      <c r="A675" s="50">
        <v>35386</v>
      </c>
      <c r="B675" s="46">
        <v>128786</v>
      </c>
      <c r="C675" s="46" t="s">
        <v>239</v>
      </c>
      <c r="D675" s="46"/>
      <c r="E675" s="49">
        <v>42606.288888888885</v>
      </c>
      <c r="F675" s="49">
        <v>42606.75</v>
      </c>
      <c r="G675" s="46">
        <v>664</v>
      </c>
      <c r="H675" s="46" t="s">
        <v>282</v>
      </c>
      <c r="I675" s="46" t="s">
        <v>283</v>
      </c>
      <c r="J675" s="46" t="s">
        <v>26</v>
      </c>
      <c r="K675" s="46" t="s">
        <v>354</v>
      </c>
      <c r="L675" s="46" t="s">
        <v>346</v>
      </c>
      <c r="M675" s="46" t="s">
        <v>25</v>
      </c>
      <c r="N675" s="46" t="s">
        <v>23</v>
      </c>
      <c r="O675" s="48">
        <v>0</v>
      </c>
      <c r="P675" s="47">
        <v>0</v>
      </c>
      <c r="Q675" s="47"/>
      <c r="R675" s="47"/>
      <c r="S675" s="46" t="s">
        <v>689</v>
      </c>
      <c r="T675" s="46" t="s">
        <v>23</v>
      </c>
      <c r="U675" s="46" t="s">
        <v>32</v>
      </c>
      <c r="V675" s="45">
        <v>0</v>
      </c>
    </row>
    <row r="676" spans="1:23" ht="12.95" hidden="1" customHeight="1" x14ac:dyDescent="0.2">
      <c r="A676" s="50">
        <v>30699</v>
      </c>
      <c r="B676" s="46">
        <v>124470</v>
      </c>
      <c r="C676" s="46" t="s">
        <v>241</v>
      </c>
      <c r="D676" s="46"/>
      <c r="E676" s="49">
        <v>42614</v>
      </c>
      <c r="F676" s="49">
        <v>42644</v>
      </c>
      <c r="G676" s="46">
        <v>43200</v>
      </c>
      <c r="H676" s="46" t="s">
        <v>201</v>
      </c>
      <c r="I676" s="46" t="s">
        <v>202</v>
      </c>
      <c r="J676" s="46" t="s">
        <v>26</v>
      </c>
      <c r="K676" s="46" t="s">
        <v>354</v>
      </c>
      <c r="L676" s="46" t="s">
        <v>346</v>
      </c>
      <c r="M676" s="46" t="s">
        <v>25</v>
      </c>
      <c r="N676" s="46" t="s">
        <v>23</v>
      </c>
      <c r="O676" s="48">
        <v>0</v>
      </c>
      <c r="P676" s="47">
        <v>0</v>
      </c>
      <c r="Q676" s="47"/>
      <c r="R676" s="47"/>
      <c r="S676" s="46" t="s">
        <v>422</v>
      </c>
      <c r="T676" s="46" t="s">
        <v>23</v>
      </c>
      <c r="U676" s="46" t="s">
        <v>32</v>
      </c>
      <c r="V676" s="45">
        <v>0</v>
      </c>
    </row>
    <row r="677" spans="1:23" ht="12.95" hidden="1" customHeight="1" x14ac:dyDescent="0.2">
      <c r="A677" s="50">
        <v>35356</v>
      </c>
      <c r="B677" s="46">
        <v>128682</v>
      </c>
      <c r="C677" s="46" t="s">
        <v>241</v>
      </c>
      <c r="D677" s="46"/>
      <c r="E677" s="49">
        <v>42614</v>
      </c>
      <c r="F677" s="49">
        <v>42644</v>
      </c>
      <c r="G677" s="46">
        <v>43200</v>
      </c>
      <c r="H677" s="46" t="s">
        <v>110</v>
      </c>
      <c r="I677" s="46" t="s">
        <v>111</v>
      </c>
      <c r="J677" s="46" t="s">
        <v>26</v>
      </c>
      <c r="K677" s="46" t="s">
        <v>354</v>
      </c>
      <c r="L677" s="46" t="s">
        <v>382</v>
      </c>
      <c r="M677" s="46" t="s">
        <v>25</v>
      </c>
      <c r="N677" s="46" t="s">
        <v>23</v>
      </c>
      <c r="O677" s="48">
        <v>0</v>
      </c>
      <c r="P677" s="47">
        <v>0</v>
      </c>
      <c r="Q677" s="47"/>
      <c r="R677" s="47"/>
      <c r="S677" s="46" t="s">
        <v>577</v>
      </c>
      <c r="T677" s="46" t="s">
        <v>23</v>
      </c>
      <c r="U677" s="46" t="s">
        <v>32</v>
      </c>
      <c r="V677" s="45">
        <v>0</v>
      </c>
    </row>
    <row r="678" spans="1:23" ht="12.95" hidden="1" customHeight="1" x14ac:dyDescent="0.2">
      <c r="A678" s="50">
        <v>35356</v>
      </c>
      <c r="B678" s="46">
        <v>128682</v>
      </c>
      <c r="C678" s="46" t="s">
        <v>241</v>
      </c>
      <c r="D678" s="46"/>
      <c r="E678" s="49">
        <v>42614</v>
      </c>
      <c r="F678" s="49">
        <v>42644</v>
      </c>
      <c r="G678" s="46">
        <v>43200</v>
      </c>
      <c r="H678" s="46" t="s">
        <v>390</v>
      </c>
      <c r="I678" s="46" t="s">
        <v>389</v>
      </c>
      <c r="J678" s="46" t="s">
        <v>26</v>
      </c>
      <c r="K678" s="46" t="s">
        <v>354</v>
      </c>
      <c r="L678" s="46" t="s">
        <v>382</v>
      </c>
      <c r="M678" s="46" t="s">
        <v>25</v>
      </c>
      <c r="N678" s="46" t="s">
        <v>23</v>
      </c>
      <c r="O678" s="48">
        <v>0</v>
      </c>
      <c r="P678" s="47">
        <v>0</v>
      </c>
      <c r="Q678" s="47"/>
      <c r="R678" s="47"/>
      <c r="S678" s="46" t="s">
        <v>577</v>
      </c>
      <c r="T678" s="46" t="s">
        <v>23</v>
      </c>
      <c r="U678" s="46" t="s">
        <v>32</v>
      </c>
      <c r="V678" s="45">
        <v>0</v>
      </c>
    </row>
    <row r="679" spans="1:23" ht="12.95" hidden="1" customHeight="1" x14ac:dyDescent="0.2">
      <c r="A679" s="50">
        <v>35095</v>
      </c>
      <c r="B679" s="46">
        <v>128373</v>
      </c>
      <c r="C679" s="46" t="s">
        <v>241</v>
      </c>
      <c r="D679" s="46"/>
      <c r="E679" s="49">
        <v>42614</v>
      </c>
      <c r="F679" s="49">
        <v>42644</v>
      </c>
      <c r="G679" s="46">
        <v>43200</v>
      </c>
      <c r="H679" s="46" t="s">
        <v>402</v>
      </c>
      <c r="I679" s="46" t="s">
        <v>401</v>
      </c>
      <c r="J679" s="46" t="s">
        <v>26</v>
      </c>
      <c r="K679" s="46" t="s">
        <v>354</v>
      </c>
      <c r="L679" s="46" t="s">
        <v>346</v>
      </c>
      <c r="M679" s="46" t="s">
        <v>25</v>
      </c>
      <c r="N679" s="46" t="s">
        <v>23</v>
      </c>
      <c r="O679" s="48">
        <v>0</v>
      </c>
      <c r="P679" s="47">
        <v>0</v>
      </c>
      <c r="Q679" s="47"/>
      <c r="R679" s="47"/>
      <c r="S679" s="46" t="s">
        <v>400</v>
      </c>
      <c r="T679" s="46" t="s">
        <v>23</v>
      </c>
      <c r="U679" s="46" t="s">
        <v>32</v>
      </c>
      <c r="V679" s="45">
        <v>0</v>
      </c>
    </row>
    <row r="680" spans="1:23" ht="12.95" hidden="1" customHeight="1" x14ac:dyDescent="0.2">
      <c r="A680" s="50">
        <v>35140</v>
      </c>
      <c r="B680" s="46">
        <v>128325</v>
      </c>
      <c r="C680" s="46" t="s">
        <v>241</v>
      </c>
      <c r="D680" s="46"/>
      <c r="E680" s="49">
        <v>42614</v>
      </c>
      <c r="F680" s="49">
        <v>42644</v>
      </c>
      <c r="G680" s="46">
        <v>43200</v>
      </c>
      <c r="H680" s="46" t="s">
        <v>58</v>
      </c>
      <c r="I680" s="46" t="s">
        <v>59</v>
      </c>
      <c r="J680" s="46" t="s">
        <v>26</v>
      </c>
      <c r="K680" s="46" t="s">
        <v>354</v>
      </c>
      <c r="L680" s="46" t="s">
        <v>346</v>
      </c>
      <c r="M680" s="46" t="s">
        <v>25</v>
      </c>
      <c r="N680" s="46" t="s">
        <v>23</v>
      </c>
      <c r="O680" s="48">
        <v>0</v>
      </c>
      <c r="P680" s="47">
        <v>0</v>
      </c>
      <c r="Q680" s="47"/>
      <c r="R680" s="47"/>
      <c r="S680" s="46" t="s">
        <v>393</v>
      </c>
      <c r="T680" s="46" t="s">
        <v>23</v>
      </c>
      <c r="U680" s="46" t="s">
        <v>32</v>
      </c>
      <c r="V680" s="45">
        <v>0</v>
      </c>
    </row>
    <row r="681" spans="1:23" ht="12.95" hidden="1" customHeight="1" x14ac:dyDescent="0.2">
      <c r="A681" s="50">
        <v>35531</v>
      </c>
      <c r="B681" s="46">
        <v>128857</v>
      </c>
      <c r="C681" s="46" t="s">
        <v>241</v>
      </c>
      <c r="D681" s="46"/>
      <c r="E681" s="49">
        <v>42620.354861111111</v>
      </c>
      <c r="F681" s="49">
        <v>42620.51180555555</v>
      </c>
      <c r="G681" s="46">
        <v>226</v>
      </c>
      <c r="H681" s="46" t="s">
        <v>688</v>
      </c>
      <c r="I681" s="46" t="s">
        <v>687</v>
      </c>
      <c r="J681" s="46" t="s">
        <v>26</v>
      </c>
      <c r="K681" s="46" t="s">
        <v>354</v>
      </c>
      <c r="L681" s="46" t="s">
        <v>346</v>
      </c>
      <c r="M681" s="46" t="s">
        <v>25</v>
      </c>
      <c r="N681" s="46" t="s">
        <v>22</v>
      </c>
      <c r="O681" s="48">
        <v>0</v>
      </c>
      <c r="P681" s="47">
        <v>0</v>
      </c>
      <c r="Q681" s="47"/>
      <c r="R681" s="47"/>
      <c r="S681" s="46" t="s">
        <v>686</v>
      </c>
      <c r="T681" s="46" t="s">
        <v>23</v>
      </c>
      <c r="U681" s="46" t="s">
        <v>32</v>
      </c>
      <c r="V681" s="45">
        <v>0</v>
      </c>
    </row>
    <row r="682" spans="1:23" ht="12.95" hidden="1" customHeight="1" x14ac:dyDescent="0.2">
      <c r="A682" s="50">
        <v>35531</v>
      </c>
      <c r="B682" s="46">
        <v>128857</v>
      </c>
      <c r="C682" s="46" t="s">
        <v>241</v>
      </c>
      <c r="D682" s="46"/>
      <c r="E682" s="49">
        <v>42620.354861111111</v>
      </c>
      <c r="F682" s="49">
        <v>42620.51180555555</v>
      </c>
      <c r="G682" s="46">
        <v>226</v>
      </c>
      <c r="H682" s="46" t="s">
        <v>624</v>
      </c>
      <c r="I682" s="46" t="s">
        <v>623</v>
      </c>
      <c r="J682" s="46" t="s">
        <v>33</v>
      </c>
      <c r="K682" s="46" t="s">
        <v>354</v>
      </c>
      <c r="L682" s="46" t="s">
        <v>346</v>
      </c>
      <c r="M682" s="46" t="s">
        <v>25</v>
      </c>
      <c r="N682" s="46" t="s">
        <v>22</v>
      </c>
      <c r="O682" s="48">
        <v>0</v>
      </c>
      <c r="P682" s="47">
        <v>0</v>
      </c>
      <c r="Q682" s="47"/>
      <c r="R682" s="47"/>
      <c r="S682" s="46" t="s">
        <v>686</v>
      </c>
      <c r="T682" s="46" t="s">
        <v>23</v>
      </c>
      <c r="U682" s="46" t="s">
        <v>24</v>
      </c>
      <c r="V682" s="45">
        <v>0</v>
      </c>
    </row>
    <row r="683" spans="1:23" ht="12.95" hidden="1" customHeight="1" x14ac:dyDescent="0.2">
      <c r="A683" s="50">
        <v>35634</v>
      </c>
      <c r="B683" s="46">
        <v>128956</v>
      </c>
      <c r="C683" s="46" t="s">
        <v>241</v>
      </c>
      <c r="D683" s="46"/>
      <c r="E683" s="49">
        <v>42626.460416666661</v>
      </c>
      <c r="F683" s="49">
        <v>42626.566666666666</v>
      </c>
      <c r="G683" s="46">
        <v>153</v>
      </c>
      <c r="H683" s="46" t="s">
        <v>115</v>
      </c>
      <c r="I683" s="46" t="s">
        <v>116</v>
      </c>
      <c r="J683" s="46" t="s">
        <v>37</v>
      </c>
      <c r="K683" s="46" t="s">
        <v>354</v>
      </c>
      <c r="L683" s="46" t="s">
        <v>346</v>
      </c>
      <c r="M683" s="46" t="s">
        <v>25</v>
      </c>
      <c r="N683" s="46" t="s">
        <v>22</v>
      </c>
      <c r="O683" s="48">
        <v>0</v>
      </c>
      <c r="P683" s="47">
        <v>0</v>
      </c>
      <c r="Q683" s="47"/>
      <c r="R683" s="47"/>
      <c r="S683" s="46" t="s">
        <v>685</v>
      </c>
      <c r="T683" s="46" t="s">
        <v>23</v>
      </c>
      <c r="U683" s="46" t="s">
        <v>32</v>
      </c>
      <c r="V683" s="45">
        <v>0</v>
      </c>
    </row>
    <row r="684" spans="1:23" ht="12.95" hidden="1" customHeight="1" x14ac:dyDescent="0.2">
      <c r="A684" s="50">
        <v>35633</v>
      </c>
      <c r="B684" s="46">
        <v>128957</v>
      </c>
      <c r="C684" s="46" t="s">
        <v>241</v>
      </c>
      <c r="D684" s="46"/>
      <c r="E684" s="49">
        <v>42626.594444444439</v>
      </c>
      <c r="F684" s="49">
        <v>42626.621527777774</v>
      </c>
      <c r="G684" s="46">
        <v>39</v>
      </c>
      <c r="H684" s="46" t="s">
        <v>684</v>
      </c>
      <c r="I684" s="46" t="s">
        <v>683</v>
      </c>
      <c r="J684" s="46" t="s">
        <v>26</v>
      </c>
      <c r="K684" s="46" t="s">
        <v>354</v>
      </c>
      <c r="L684" s="46" t="s">
        <v>346</v>
      </c>
      <c r="M684" s="46" t="s">
        <v>25</v>
      </c>
      <c r="N684" s="46" t="s">
        <v>22</v>
      </c>
      <c r="O684" s="48">
        <v>0</v>
      </c>
      <c r="P684" s="47">
        <v>0</v>
      </c>
      <c r="Q684" s="47"/>
      <c r="R684" s="47"/>
      <c r="S684" s="46" t="s">
        <v>682</v>
      </c>
      <c r="T684" s="46" t="s">
        <v>23</v>
      </c>
      <c r="U684" s="46" t="s">
        <v>32</v>
      </c>
      <c r="V684" s="45">
        <v>0</v>
      </c>
    </row>
    <row r="685" spans="1:23" ht="12.95" hidden="1" customHeight="1" x14ac:dyDescent="0.2">
      <c r="A685" s="50">
        <v>35631</v>
      </c>
      <c r="B685" s="46">
        <v>128960</v>
      </c>
      <c r="C685" s="46" t="s">
        <v>241</v>
      </c>
      <c r="D685" s="46"/>
      <c r="E685" s="49">
        <v>42627.443055555552</v>
      </c>
      <c r="F685" s="49">
        <v>42627.525000000001</v>
      </c>
      <c r="G685" s="46">
        <v>118</v>
      </c>
      <c r="H685" s="46" t="s">
        <v>681</v>
      </c>
      <c r="I685" s="46" t="s">
        <v>680</v>
      </c>
      <c r="J685" s="46" t="s">
        <v>37</v>
      </c>
      <c r="K685" s="46" t="s">
        <v>354</v>
      </c>
      <c r="L685" s="46" t="s">
        <v>346</v>
      </c>
      <c r="M685" s="46" t="s">
        <v>25</v>
      </c>
      <c r="N685" s="46" t="s">
        <v>22</v>
      </c>
      <c r="O685" s="48">
        <v>0</v>
      </c>
      <c r="P685" s="47">
        <v>0</v>
      </c>
      <c r="Q685" s="47"/>
      <c r="R685" s="47"/>
      <c r="S685" s="46" t="s">
        <v>679</v>
      </c>
      <c r="T685" s="46" t="s">
        <v>23</v>
      </c>
      <c r="U685" s="46" t="s">
        <v>32</v>
      </c>
      <c r="V685" s="45">
        <v>0</v>
      </c>
    </row>
    <row r="686" spans="1:23" ht="12.95" hidden="1" customHeight="1" x14ac:dyDescent="0.2">
      <c r="A686" s="50">
        <v>35632</v>
      </c>
      <c r="B686" s="46">
        <v>128959</v>
      </c>
      <c r="C686" s="46" t="s">
        <v>241</v>
      </c>
      <c r="D686" s="46"/>
      <c r="E686" s="49">
        <v>42627.54583333333</v>
      </c>
      <c r="F686" s="49">
        <v>42627.593055555553</v>
      </c>
      <c r="G686" s="46">
        <v>68</v>
      </c>
      <c r="H686" s="46" t="s">
        <v>417</v>
      </c>
      <c r="I686" s="46" t="s">
        <v>416</v>
      </c>
      <c r="J686" s="46" t="s">
        <v>26</v>
      </c>
      <c r="K686" s="46" t="s">
        <v>354</v>
      </c>
      <c r="L686" s="46" t="s">
        <v>346</v>
      </c>
      <c r="M686" s="46" t="s">
        <v>25</v>
      </c>
      <c r="N686" s="46" t="s">
        <v>22</v>
      </c>
      <c r="O686" s="48">
        <v>0</v>
      </c>
      <c r="P686" s="47">
        <v>0</v>
      </c>
      <c r="Q686" s="47"/>
      <c r="R686" s="47"/>
      <c r="S686" s="46" t="s">
        <v>678</v>
      </c>
      <c r="T686" s="46" t="s">
        <v>23</v>
      </c>
      <c r="U686" s="46" t="s">
        <v>32</v>
      </c>
      <c r="V686" s="45">
        <v>0</v>
      </c>
    </row>
    <row r="687" spans="1:23" ht="12.95" hidden="1" customHeight="1" x14ac:dyDescent="0.2">
      <c r="A687" s="50">
        <v>35622</v>
      </c>
      <c r="B687" s="46">
        <v>128970</v>
      </c>
      <c r="C687" s="46" t="s">
        <v>241</v>
      </c>
      <c r="D687" s="46"/>
      <c r="E687" s="49">
        <v>42634.379166666666</v>
      </c>
      <c r="F687" s="49">
        <v>42634.518055555556</v>
      </c>
      <c r="G687" s="46">
        <v>200</v>
      </c>
      <c r="H687" s="46" t="s">
        <v>677</v>
      </c>
      <c r="I687" s="46" t="s">
        <v>676</v>
      </c>
      <c r="J687" s="46" t="s">
        <v>376</v>
      </c>
      <c r="K687" s="46" t="s">
        <v>354</v>
      </c>
      <c r="L687" s="46" t="s">
        <v>346</v>
      </c>
      <c r="M687" s="46" t="s">
        <v>25</v>
      </c>
      <c r="N687" s="46" t="s">
        <v>22</v>
      </c>
      <c r="O687" s="48">
        <v>0</v>
      </c>
      <c r="P687" s="47">
        <v>0</v>
      </c>
      <c r="Q687" s="47"/>
      <c r="R687" s="47"/>
      <c r="S687" s="46" t="s">
        <v>675</v>
      </c>
      <c r="T687" s="46" t="s">
        <v>23</v>
      </c>
      <c r="U687" s="46" t="s">
        <v>72</v>
      </c>
      <c r="V687" s="45">
        <v>0</v>
      </c>
    </row>
    <row r="688" spans="1:23" s="68" customFormat="1" ht="12.95" customHeight="1" x14ac:dyDescent="0.2">
      <c r="A688" s="62">
        <v>35587</v>
      </c>
      <c r="B688" s="63">
        <v>2151</v>
      </c>
      <c r="C688" s="63" t="s">
        <v>241</v>
      </c>
      <c r="D688" s="63">
        <v>2017</v>
      </c>
      <c r="E688" s="64">
        <v>42642.488888888889</v>
      </c>
      <c r="F688" s="64">
        <v>42642.490972222222</v>
      </c>
      <c r="G688" s="63">
        <v>3</v>
      </c>
      <c r="H688" s="63" t="s">
        <v>150</v>
      </c>
      <c r="I688" s="63" t="s">
        <v>151</v>
      </c>
      <c r="J688" s="63" t="s">
        <v>33</v>
      </c>
      <c r="K688" s="63" t="s">
        <v>21</v>
      </c>
      <c r="L688" s="63" t="s">
        <v>34</v>
      </c>
      <c r="M688" s="63" t="s">
        <v>25</v>
      </c>
      <c r="N688" s="63" t="s">
        <v>22</v>
      </c>
      <c r="O688" s="65">
        <v>30</v>
      </c>
      <c r="P688" s="66">
        <v>1.6E-2</v>
      </c>
      <c r="Q688" s="43" t="b">
        <f>IF(P688&gt;$Q$2,1)</f>
        <v>0</v>
      </c>
      <c r="R688" s="43" t="b">
        <f>IF(P688&gt;$R$2,1)</f>
        <v>0</v>
      </c>
      <c r="S688" s="63" t="s">
        <v>242</v>
      </c>
      <c r="T688" s="63" t="s">
        <v>23</v>
      </c>
      <c r="U688" s="63" t="s">
        <v>72</v>
      </c>
      <c r="V688" s="67">
        <v>3</v>
      </c>
      <c r="W688" s="44"/>
    </row>
    <row r="689" spans="1:22" ht="12.95" hidden="1" customHeight="1" x14ac:dyDescent="0.2">
      <c r="A689" s="50">
        <v>35095</v>
      </c>
      <c r="B689" s="46">
        <v>128373</v>
      </c>
      <c r="C689" s="46" t="s">
        <v>657</v>
      </c>
      <c r="D689" s="46"/>
      <c r="E689" s="49">
        <v>42644</v>
      </c>
      <c r="F689" s="49">
        <v>42675</v>
      </c>
      <c r="G689" s="46">
        <v>44640</v>
      </c>
      <c r="H689" s="46" t="s">
        <v>402</v>
      </c>
      <c r="I689" s="46" t="s">
        <v>401</v>
      </c>
      <c r="J689" s="46" t="s">
        <v>26</v>
      </c>
      <c r="K689" s="46" t="s">
        <v>354</v>
      </c>
      <c r="L689" s="46" t="s">
        <v>346</v>
      </c>
      <c r="M689" s="46" t="s">
        <v>25</v>
      </c>
      <c r="N689" s="46" t="s">
        <v>23</v>
      </c>
      <c r="O689" s="48">
        <v>0</v>
      </c>
      <c r="P689" s="47">
        <v>0</v>
      </c>
      <c r="Q689" s="47"/>
      <c r="R689" s="47"/>
      <c r="S689" s="46" t="s">
        <v>400</v>
      </c>
      <c r="T689" s="46" t="s">
        <v>23</v>
      </c>
      <c r="U689" s="46" t="s">
        <v>32</v>
      </c>
      <c r="V689" s="45">
        <v>0</v>
      </c>
    </row>
    <row r="690" spans="1:22" ht="12.95" hidden="1" customHeight="1" x14ac:dyDescent="0.2">
      <c r="A690" s="50">
        <v>35140</v>
      </c>
      <c r="B690" s="46">
        <v>128325</v>
      </c>
      <c r="C690" s="46" t="s">
        <v>657</v>
      </c>
      <c r="D690" s="46"/>
      <c r="E690" s="49">
        <v>42644</v>
      </c>
      <c r="F690" s="49">
        <v>42675</v>
      </c>
      <c r="G690" s="46">
        <v>44640</v>
      </c>
      <c r="H690" s="46" t="s">
        <v>58</v>
      </c>
      <c r="I690" s="46" t="s">
        <v>59</v>
      </c>
      <c r="J690" s="46" t="s">
        <v>26</v>
      </c>
      <c r="K690" s="46" t="s">
        <v>354</v>
      </c>
      <c r="L690" s="46" t="s">
        <v>346</v>
      </c>
      <c r="M690" s="46" t="s">
        <v>25</v>
      </c>
      <c r="N690" s="46" t="s">
        <v>23</v>
      </c>
      <c r="O690" s="48">
        <v>0</v>
      </c>
      <c r="P690" s="47">
        <v>0</v>
      </c>
      <c r="Q690" s="47"/>
      <c r="R690" s="47"/>
      <c r="S690" s="46" t="s">
        <v>393</v>
      </c>
      <c r="T690" s="46" t="s">
        <v>23</v>
      </c>
      <c r="U690" s="46" t="s">
        <v>32</v>
      </c>
      <c r="V690" s="45">
        <v>0</v>
      </c>
    </row>
    <row r="691" spans="1:22" ht="12.95" hidden="1" customHeight="1" x14ac:dyDescent="0.2">
      <c r="A691" s="50">
        <v>35356</v>
      </c>
      <c r="B691" s="46">
        <v>128682</v>
      </c>
      <c r="C691" s="46" t="s">
        <v>657</v>
      </c>
      <c r="D691" s="46"/>
      <c r="E691" s="49">
        <v>42644</v>
      </c>
      <c r="F691" s="49">
        <v>42675</v>
      </c>
      <c r="G691" s="46">
        <v>44640</v>
      </c>
      <c r="H691" s="46" t="s">
        <v>390</v>
      </c>
      <c r="I691" s="46" t="s">
        <v>389</v>
      </c>
      <c r="J691" s="46" t="s">
        <v>26</v>
      </c>
      <c r="K691" s="46" t="s">
        <v>354</v>
      </c>
      <c r="L691" s="46" t="s">
        <v>382</v>
      </c>
      <c r="M691" s="46" t="s">
        <v>25</v>
      </c>
      <c r="N691" s="46" t="s">
        <v>23</v>
      </c>
      <c r="O691" s="48">
        <v>0</v>
      </c>
      <c r="P691" s="47">
        <v>0</v>
      </c>
      <c r="Q691" s="47"/>
      <c r="R691" s="47"/>
      <c r="S691" s="46" t="s">
        <v>577</v>
      </c>
      <c r="T691" s="46" t="s">
        <v>23</v>
      </c>
      <c r="U691" s="46" t="s">
        <v>32</v>
      </c>
      <c r="V691" s="45">
        <v>0</v>
      </c>
    </row>
    <row r="692" spans="1:22" ht="12.95" hidden="1" customHeight="1" x14ac:dyDescent="0.2">
      <c r="A692" s="50">
        <v>30699</v>
      </c>
      <c r="B692" s="46">
        <v>124470</v>
      </c>
      <c r="C692" s="46" t="s">
        <v>657</v>
      </c>
      <c r="D692" s="46"/>
      <c r="E692" s="49">
        <v>42644</v>
      </c>
      <c r="F692" s="49">
        <v>42675</v>
      </c>
      <c r="G692" s="46">
        <v>44640</v>
      </c>
      <c r="H692" s="46" t="s">
        <v>201</v>
      </c>
      <c r="I692" s="46" t="s">
        <v>202</v>
      </c>
      <c r="J692" s="46" t="s">
        <v>26</v>
      </c>
      <c r="K692" s="46" t="s">
        <v>354</v>
      </c>
      <c r="L692" s="46" t="s">
        <v>346</v>
      </c>
      <c r="M692" s="46" t="s">
        <v>25</v>
      </c>
      <c r="N692" s="46" t="s">
        <v>23</v>
      </c>
      <c r="O692" s="48">
        <v>0</v>
      </c>
      <c r="P692" s="47">
        <v>0</v>
      </c>
      <c r="Q692" s="47"/>
      <c r="R692" s="47"/>
      <c r="S692" s="46" t="s">
        <v>422</v>
      </c>
      <c r="T692" s="46" t="s">
        <v>23</v>
      </c>
      <c r="U692" s="46" t="s">
        <v>32</v>
      </c>
      <c r="V692" s="45">
        <v>0</v>
      </c>
    </row>
    <row r="693" spans="1:22" ht="12.95" hidden="1" customHeight="1" x14ac:dyDescent="0.2">
      <c r="A693" s="50">
        <v>35356</v>
      </c>
      <c r="B693" s="46">
        <v>128682</v>
      </c>
      <c r="C693" s="46" t="s">
        <v>657</v>
      </c>
      <c r="D693" s="46"/>
      <c r="E693" s="49">
        <v>42644</v>
      </c>
      <c r="F693" s="49">
        <v>42675</v>
      </c>
      <c r="G693" s="46">
        <v>44640</v>
      </c>
      <c r="H693" s="46" t="s">
        <v>110</v>
      </c>
      <c r="I693" s="46" t="s">
        <v>111</v>
      </c>
      <c r="J693" s="46" t="s">
        <v>26</v>
      </c>
      <c r="K693" s="46" t="s">
        <v>354</v>
      </c>
      <c r="L693" s="46" t="s">
        <v>382</v>
      </c>
      <c r="M693" s="46" t="s">
        <v>25</v>
      </c>
      <c r="N693" s="46" t="s">
        <v>23</v>
      </c>
      <c r="O693" s="48">
        <v>0</v>
      </c>
      <c r="P693" s="47">
        <v>0</v>
      </c>
      <c r="Q693" s="47"/>
      <c r="R693" s="47"/>
      <c r="S693" s="46" t="s">
        <v>577</v>
      </c>
      <c r="T693" s="46" t="s">
        <v>23</v>
      </c>
      <c r="U693" s="46" t="s">
        <v>32</v>
      </c>
      <c r="V693" s="45">
        <v>0</v>
      </c>
    </row>
    <row r="694" spans="1:22" ht="12.95" hidden="1" customHeight="1" x14ac:dyDescent="0.2">
      <c r="A694" s="50">
        <v>35736</v>
      </c>
      <c r="B694" s="46">
        <v>129040</v>
      </c>
      <c r="C694" s="46" t="s">
        <v>657</v>
      </c>
      <c r="D694" s="46"/>
      <c r="E694" s="49">
        <v>42650.376388888886</v>
      </c>
      <c r="F694" s="49">
        <v>42650.411805555552</v>
      </c>
      <c r="G694" s="46">
        <v>51</v>
      </c>
      <c r="H694" s="46" t="s">
        <v>115</v>
      </c>
      <c r="I694" s="46" t="s">
        <v>116</v>
      </c>
      <c r="J694" s="46" t="s">
        <v>37</v>
      </c>
      <c r="K694" s="46" t="s">
        <v>354</v>
      </c>
      <c r="L694" s="46" t="s">
        <v>346</v>
      </c>
      <c r="M694" s="46" t="s">
        <v>25</v>
      </c>
      <c r="N694" s="46" t="s">
        <v>22</v>
      </c>
      <c r="O694" s="48">
        <v>0</v>
      </c>
      <c r="P694" s="47">
        <v>0</v>
      </c>
      <c r="Q694" s="47"/>
      <c r="R694" s="47"/>
      <c r="S694" s="46" t="s">
        <v>668</v>
      </c>
      <c r="T694" s="46" t="s">
        <v>23</v>
      </c>
      <c r="U694" s="46" t="s">
        <v>32</v>
      </c>
      <c r="V694" s="45">
        <v>0</v>
      </c>
    </row>
    <row r="695" spans="1:22" ht="12.95" hidden="1" customHeight="1" x14ac:dyDescent="0.2">
      <c r="A695" s="50">
        <v>35731</v>
      </c>
      <c r="B695" s="46">
        <v>129046</v>
      </c>
      <c r="C695" s="46" t="s">
        <v>657</v>
      </c>
      <c r="D695" s="46"/>
      <c r="E695" s="49">
        <v>42654.058333333334</v>
      </c>
      <c r="F695" s="49">
        <v>42654.197916666664</v>
      </c>
      <c r="G695" s="46">
        <v>201</v>
      </c>
      <c r="H695" s="46" t="s">
        <v>410</v>
      </c>
      <c r="I695" s="46" t="s">
        <v>409</v>
      </c>
      <c r="J695" s="46" t="s">
        <v>26</v>
      </c>
      <c r="K695" s="46" t="s">
        <v>354</v>
      </c>
      <c r="L695" s="46" t="s">
        <v>346</v>
      </c>
      <c r="M695" s="46" t="s">
        <v>25</v>
      </c>
      <c r="N695" s="46" t="s">
        <v>22</v>
      </c>
      <c r="O695" s="48">
        <v>0</v>
      </c>
      <c r="P695" s="47">
        <v>0</v>
      </c>
      <c r="Q695" s="47"/>
      <c r="R695" s="47"/>
      <c r="S695" s="46" t="s">
        <v>496</v>
      </c>
      <c r="T695" s="46" t="s">
        <v>23</v>
      </c>
      <c r="U695" s="46" t="s">
        <v>28</v>
      </c>
      <c r="V695" s="45">
        <v>0</v>
      </c>
    </row>
    <row r="696" spans="1:22" ht="12.95" hidden="1" customHeight="1" x14ac:dyDescent="0.2">
      <c r="A696" s="50">
        <v>35667</v>
      </c>
      <c r="B696" s="46">
        <v>129114</v>
      </c>
      <c r="C696" s="46" t="s">
        <v>657</v>
      </c>
      <c r="D696" s="46"/>
      <c r="E696" s="49">
        <v>42667.63680555555</v>
      </c>
      <c r="F696" s="49">
        <v>42667.667361111111</v>
      </c>
      <c r="G696" s="46">
        <v>44</v>
      </c>
      <c r="H696" s="46" t="s">
        <v>107</v>
      </c>
      <c r="I696" s="46" t="s">
        <v>108</v>
      </c>
      <c r="J696" s="46" t="s">
        <v>37</v>
      </c>
      <c r="K696" s="46" t="s">
        <v>354</v>
      </c>
      <c r="L696" s="46" t="s">
        <v>346</v>
      </c>
      <c r="M696" s="46" t="s">
        <v>25</v>
      </c>
      <c r="N696" s="46" t="s">
        <v>22</v>
      </c>
      <c r="O696" s="48">
        <v>0</v>
      </c>
      <c r="P696" s="47">
        <v>0</v>
      </c>
      <c r="Q696" s="47"/>
      <c r="R696" s="47"/>
      <c r="S696" s="46" t="s">
        <v>661</v>
      </c>
      <c r="T696" s="46" t="s">
        <v>23</v>
      </c>
      <c r="U696" s="46" t="s">
        <v>32</v>
      </c>
      <c r="V696" s="45">
        <v>0</v>
      </c>
    </row>
    <row r="697" spans="1:22" ht="12.95" hidden="1" customHeight="1" x14ac:dyDescent="0.2">
      <c r="A697" s="50">
        <v>35657</v>
      </c>
      <c r="B697" s="46">
        <v>129125</v>
      </c>
      <c r="C697" s="46" t="s">
        <v>657</v>
      </c>
      <c r="D697" s="46"/>
      <c r="E697" s="49">
        <v>42670.495138888888</v>
      </c>
      <c r="F697" s="49">
        <v>42671.549305555556</v>
      </c>
      <c r="G697" s="46">
        <v>1518</v>
      </c>
      <c r="H697" s="46" t="s">
        <v>660</v>
      </c>
      <c r="I697" s="46" t="s">
        <v>659</v>
      </c>
      <c r="J697" s="46" t="s">
        <v>37</v>
      </c>
      <c r="K697" s="46" t="s">
        <v>354</v>
      </c>
      <c r="L697" s="46" t="s">
        <v>346</v>
      </c>
      <c r="M697" s="46" t="s">
        <v>25</v>
      </c>
      <c r="N697" s="46" t="s">
        <v>23</v>
      </c>
      <c r="O697" s="48">
        <v>0</v>
      </c>
      <c r="P697" s="47">
        <v>0</v>
      </c>
      <c r="Q697" s="47"/>
      <c r="R697" s="47"/>
      <c r="S697" s="46" t="s">
        <v>658</v>
      </c>
      <c r="T697" s="46" t="s">
        <v>23</v>
      </c>
      <c r="U697" s="46" t="s">
        <v>32</v>
      </c>
      <c r="V697" s="45">
        <v>0</v>
      </c>
    </row>
    <row r="698" spans="1:22" ht="12.95" hidden="1" customHeight="1" x14ac:dyDescent="0.2">
      <c r="A698" s="50">
        <v>35356</v>
      </c>
      <c r="B698" s="46">
        <v>128682</v>
      </c>
      <c r="C698" s="46" t="s">
        <v>243</v>
      </c>
      <c r="D698" s="46"/>
      <c r="E698" s="49">
        <v>42675</v>
      </c>
      <c r="F698" s="49">
        <v>42705</v>
      </c>
      <c r="G698" s="46">
        <v>43200</v>
      </c>
      <c r="H698" s="46" t="s">
        <v>110</v>
      </c>
      <c r="I698" s="46" t="s">
        <v>111</v>
      </c>
      <c r="J698" s="46" t="s">
        <v>26</v>
      </c>
      <c r="K698" s="46" t="s">
        <v>354</v>
      </c>
      <c r="L698" s="46" t="s">
        <v>382</v>
      </c>
      <c r="M698" s="46" t="s">
        <v>25</v>
      </c>
      <c r="N698" s="46" t="s">
        <v>23</v>
      </c>
      <c r="O698" s="48">
        <v>0</v>
      </c>
      <c r="P698" s="47">
        <v>0</v>
      </c>
      <c r="Q698" s="47"/>
      <c r="R698" s="47"/>
      <c r="S698" s="46" t="s">
        <v>577</v>
      </c>
      <c r="T698" s="46" t="s">
        <v>23</v>
      </c>
      <c r="U698" s="46" t="s">
        <v>32</v>
      </c>
      <c r="V698" s="45">
        <v>0</v>
      </c>
    </row>
    <row r="699" spans="1:22" ht="12.95" hidden="1" customHeight="1" x14ac:dyDescent="0.2">
      <c r="A699" s="50">
        <v>30699</v>
      </c>
      <c r="B699" s="46">
        <v>124470</v>
      </c>
      <c r="C699" s="46" t="s">
        <v>243</v>
      </c>
      <c r="D699" s="46"/>
      <c r="E699" s="49">
        <v>42675</v>
      </c>
      <c r="F699" s="49">
        <v>42705</v>
      </c>
      <c r="G699" s="46">
        <v>43200</v>
      </c>
      <c r="H699" s="46" t="s">
        <v>201</v>
      </c>
      <c r="I699" s="46" t="s">
        <v>202</v>
      </c>
      <c r="J699" s="46" t="s">
        <v>26</v>
      </c>
      <c r="K699" s="46" t="s">
        <v>354</v>
      </c>
      <c r="L699" s="46" t="s">
        <v>346</v>
      </c>
      <c r="M699" s="46" t="s">
        <v>25</v>
      </c>
      <c r="N699" s="46" t="s">
        <v>23</v>
      </c>
      <c r="O699" s="48">
        <v>0</v>
      </c>
      <c r="P699" s="47">
        <v>0</v>
      </c>
      <c r="Q699" s="47"/>
      <c r="R699" s="47"/>
      <c r="S699" s="46" t="s">
        <v>422</v>
      </c>
      <c r="T699" s="46" t="s">
        <v>23</v>
      </c>
      <c r="U699" s="46" t="s">
        <v>32</v>
      </c>
      <c r="V699" s="45">
        <v>0</v>
      </c>
    </row>
    <row r="700" spans="1:22" ht="12.95" hidden="1" customHeight="1" x14ac:dyDescent="0.2">
      <c r="A700" s="50">
        <v>35140</v>
      </c>
      <c r="B700" s="46">
        <v>128325</v>
      </c>
      <c r="C700" s="46" t="s">
        <v>243</v>
      </c>
      <c r="D700" s="46"/>
      <c r="E700" s="49">
        <v>42675</v>
      </c>
      <c r="F700" s="49">
        <v>42705</v>
      </c>
      <c r="G700" s="46">
        <v>43200</v>
      </c>
      <c r="H700" s="46" t="s">
        <v>58</v>
      </c>
      <c r="I700" s="46" t="s">
        <v>59</v>
      </c>
      <c r="J700" s="46" t="s">
        <v>26</v>
      </c>
      <c r="K700" s="46" t="s">
        <v>354</v>
      </c>
      <c r="L700" s="46" t="s">
        <v>346</v>
      </c>
      <c r="M700" s="46" t="s">
        <v>25</v>
      </c>
      <c r="N700" s="46" t="s">
        <v>23</v>
      </c>
      <c r="O700" s="48">
        <v>0</v>
      </c>
      <c r="P700" s="47">
        <v>0</v>
      </c>
      <c r="Q700" s="47"/>
      <c r="R700" s="47"/>
      <c r="S700" s="46" t="s">
        <v>393</v>
      </c>
      <c r="T700" s="46" t="s">
        <v>23</v>
      </c>
      <c r="U700" s="46" t="s">
        <v>32</v>
      </c>
      <c r="V700" s="45">
        <v>0</v>
      </c>
    </row>
    <row r="701" spans="1:22" ht="12.95" hidden="1" customHeight="1" x14ac:dyDescent="0.2">
      <c r="A701" s="50">
        <v>35095</v>
      </c>
      <c r="B701" s="46">
        <v>128373</v>
      </c>
      <c r="C701" s="46" t="s">
        <v>243</v>
      </c>
      <c r="D701" s="46"/>
      <c r="E701" s="49">
        <v>42675</v>
      </c>
      <c r="F701" s="49">
        <v>42705</v>
      </c>
      <c r="G701" s="46">
        <v>43200</v>
      </c>
      <c r="H701" s="46" t="s">
        <v>402</v>
      </c>
      <c r="I701" s="46" t="s">
        <v>401</v>
      </c>
      <c r="J701" s="46" t="s">
        <v>26</v>
      </c>
      <c r="K701" s="46" t="s">
        <v>354</v>
      </c>
      <c r="L701" s="46" t="s">
        <v>346</v>
      </c>
      <c r="M701" s="46" t="s">
        <v>25</v>
      </c>
      <c r="N701" s="46" t="s">
        <v>23</v>
      </c>
      <c r="O701" s="48">
        <v>0</v>
      </c>
      <c r="P701" s="47">
        <v>0</v>
      </c>
      <c r="Q701" s="47"/>
      <c r="R701" s="47"/>
      <c r="S701" s="46" t="s">
        <v>400</v>
      </c>
      <c r="T701" s="46" t="s">
        <v>23</v>
      </c>
      <c r="U701" s="46" t="s">
        <v>32</v>
      </c>
      <c r="V701" s="45">
        <v>0</v>
      </c>
    </row>
    <row r="702" spans="1:22" ht="12.95" hidden="1" customHeight="1" x14ac:dyDescent="0.2">
      <c r="A702" s="50">
        <v>35356</v>
      </c>
      <c r="B702" s="46">
        <v>128682</v>
      </c>
      <c r="C702" s="46" t="s">
        <v>243</v>
      </c>
      <c r="D702" s="46"/>
      <c r="E702" s="49">
        <v>42675</v>
      </c>
      <c r="F702" s="49">
        <v>42705</v>
      </c>
      <c r="G702" s="46">
        <v>43200</v>
      </c>
      <c r="H702" s="46" t="s">
        <v>390</v>
      </c>
      <c r="I702" s="46" t="s">
        <v>389</v>
      </c>
      <c r="J702" s="46" t="s">
        <v>26</v>
      </c>
      <c r="K702" s="46" t="s">
        <v>354</v>
      </c>
      <c r="L702" s="46" t="s">
        <v>382</v>
      </c>
      <c r="M702" s="46" t="s">
        <v>25</v>
      </c>
      <c r="N702" s="46" t="s">
        <v>23</v>
      </c>
      <c r="O702" s="48">
        <v>0</v>
      </c>
      <c r="P702" s="47">
        <v>0</v>
      </c>
      <c r="Q702" s="47"/>
      <c r="R702" s="47"/>
      <c r="S702" s="46" t="s">
        <v>577</v>
      </c>
      <c r="T702" s="46" t="s">
        <v>23</v>
      </c>
      <c r="U702" s="46" t="s">
        <v>32</v>
      </c>
      <c r="V702" s="45">
        <v>0</v>
      </c>
    </row>
    <row r="703" spans="1:22" ht="12.95" hidden="1" customHeight="1" x14ac:dyDescent="0.2">
      <c r="A703" s="50">
        <v>35814</v>
      </c>
      <c r="B703" s="46">
        <v>129159</v>
      </c>
      <c r="C703" s="46" t="s">
        <v>243</v>
      </c>
      <c r="D703" s="46"/>
      <c r="E703" s="49">
        <v>42683.363888888889</v>
      </c>
      <c r="F703" s="49">
        <v>42684.688888888886</v>
      </c>
      <c r="G703" s="46">
        <v>1908</v>
      </c>
      <c r="H703" s="46" t="s">
        <v>448</v>
      </c>
      <c r="I703" s="46" t="s">
        <v>447</v>
      </c>
      <c r="J703" s="46" t="s">
        <v>37</v>
      </c>
      <c r="K703" s="46" t="s">
        <v>354</v>
      </c>
      <c r="L703" s="46" t="s">
        <v>346</v>
      </c>
      <c r="M703" s="46" t="s">
        <v>25</v>
      </c>
      <c r="N703" s="46" t="s">
        <v>23</v>
      </c>
      <c r="O703" s="48">
        <v>0</v>
      </c>
      <c r="P703" s="47">
        <v>0</v>
      </c>
      <c r="Q703" s="47"/>
      <c r="R703" s="47"/>
      <c r="S703" s="46" t="s">
        <v>654</v>
      </c>
      <c r="T703" s="46" t="s">
        <v>23</v>
      </c>
      <c r="U703" s="46" t="s">
        <v>32</v>
      </c>
      <c r="V703" s="45">
        <v>0</v>
      </c>
    </row>
    <row r="704" spans="1:22" ht="12.95" hidden="1" customHeight="1" x14ac:dyDescent="0.2">
      <c r="A704" s="50">
        <v>35781</v>
      </c>
      <c r="B704" s="46">
        <v>129201</v>
      </c>
      <c r="C704" s="46" t="s">
        <v>243</v>
      </c>
      <c r="D704" s="46"/>
      <c r="E704" s="49">
        <v>42695.463194444441</v>
      </c>
      <c r="F704" s="49">
        <v>42695.467361111107</v>
      </c>
      <c r="G704" s="46">
        <v>6</v>
      </c>
      <c r="H704" s="46" t="s">
        <v>518</v>
      </c>
      <c r="I704" s="46" t="s">
        <v>517</v>
      </c>
      <c r="J704" s="46" t="s">
        <v>26</v>
      </c>
      <c r="K704" s="46" t="s">
        <v>354</v>
      </c>
      <c r="L704" s="46" t="s">
        <v>346</v>
      </c>
      <c r="M704" s="46" t="s">
        <v>25</v>
      </c>
      <c r="N704" s="46" t="s">
        <v>22</v>
      </c>
      <c r="O704" s="48">
        <v>0</v>
      </c>
      <c r="P704" s="47">
        <v>0</v>
      </c>
      <c r="Q704" s="47"/>
      <c r="R704" s="47"/>
      <c r="S704" s="46" t="s">
        <v>641</v>
      </c>
      <c r="T704" s="46" t="s">
        <v>23</v>
      </c>
      <c r="U704" s="46" t="s">
        <v>32</v>
      </c>
      <c r="V704" s="45">
        <v>0</v>
      </c>
    </row>
    <row r="705" spans="1:23" ht="12.95" hidden="1" customHeight="1" x14ac:dyDescent="0.2">
      <c r="A705" s="50">
        <v>35774</v>
      </c>
      <c r="B705" s="46">
        <v>129216</v>
      </c>
      <c r="C705" s="46" t="s">
        <v>243</v>
      </c>
      <c r="D705" s="46"/>
      <c r="E705" s="49">
        <v>42700.679861111108</v>
      </c>
      <c r="F705" s="49">
        <v>42704.398611111108</v>
      </c>
      <c r="G705" s="46">
        <v>5355</v>
      </c>
      <c r="H705" s="46" t="s">
        <v>632</v>
      </c>
      <c r="I705" s="46" t="s">
        <v>631</v>
      </c>
      <c r="J705" s="46" t="s">
        <v>37</v>
      </c>
      <c r="K705" s="46" t="s">
        <v>354</v>
      </c>
      <c r="L705" s="46" t="s">
        <v>346</v>
      </c>
      <c r="M705" s="46" t="s">
        <v>25</v>
      </c>
      <c r="N705" s="46" t="s">
        <v>23</v>
      </c>
      <c r="O705" s="48">
        <v>0</v>
      </c>
      <c r="P705" s="47">
        <v>0</v>
      </c>
      <c r="Q705" s="47"/>
      <c r="R705" s="47"/>
      <c r="S705" s="46" t="s">
        <v>630</v>
      </c>
      <c r="T705" s="46" t="s">
        <v>23</v>
      </c>
      <c r="U705" s="46" t="s">
        <v>24</v>
      </c>
      <c r="V705" s="45">
        <v>0</v>
      </c>
    </row>
    <row r="706" spans="1:23" ht="12.95" hidden="1" customHeight="1" x14ac:dyDescent="0.2">
      <c r="A706" s="50">
        <v>35356</v>
      </c>
      <c r="B706" s="46">
        <v>128682</v>
      </c>
      <c r="C706" s="46" t="s">
        <v>244</v>
      </c>
      <c r="D706" s="46"/>
      <c r="E706" s="49">
        <v>42705</v>
      </c>
      <c r="F706" s="49">
        <v>42736</v>
      </c>
      <c r="G706" s="46">
        <v>44640</v>
      </c>
      <c r="H706" s="46" t="s">
        <v>110</v>
      </c>
      <c r="I706" s="46" t="s">
        <v>111</v>
      </c>
      <c r="J706" s="46" t="s">
        <v>26</v>
      </c>
      <c r="K706" s="46" t="s">
        <v>354</v>
      </c>
      <c r="L706" s="46" t="s">
        <v>382</v>
      </c>
      <c r="M706" s="46" t="s">
        <v>25</v>
      </c>
      <c r="N706" s="46" t="s">
        <v>23</v>
      </c>
      <c r="O706" s="48">
        <v>0</v>
      </c>
      <c r="P706" s="47">
        <v>0</v>
      </c>
      <c r="Q706" s="47"/>
      <c r="R706" s="47"/>
      <c r="S706" s="46" t="s">
        <v>577</v>
      </c>
      <c r="T706" s="46" t="s">
        <v>23</v>
      </c>
      <c r="U706" s="46" t="s">
        <v>32</v>
      </c>
      <c r="V706" s="45">
        <v>0</v>
      </c>
    </row>
    <row r="707" spans="1:23" ht="12.95" hidden="1" customHeight="1" x14ac:dyDescent="0.2">
      <c r="A707" s="50">
        <v>35140</v>
      </c>
      <c r="B707" s="46">
        <v>128325</v>
      </c>
      <c r="C707" s="46" t="s">
        <v>244</v>
      </c>
      <c r="D707" s="46"/>
      <c r="E707" s="49">
        <v>42705</v>
      </c>
      <c r="F707" s="49">
        <v>42736</v>
      </c>
      <c r="G707" s="46">
        <v>44640</v>
      </c>
      <c r="H707" s="46" t="s">
        <v>58</v>
      </c>
      <c r="I707" s="46" t="s">
        <v>59</v>
      </c>
      <c r="J707" s="46" t="s">
        <v>26</v>
      </c>
      <c r="K707" s="46" t="s">
        <v>354</v>
      </c>
      <c r="L707" s="46" t="s">
        <v>346</v>
      </c>
      <c r="M707" s="46" t="s">
        <v>25</v>
      </c>
      <c r="N707" s="46" t="s">
        <v>23</v>
      </c>
      <c r="O707" s="48">
        <v>0</v>
      </c>
      <c r="P707" s="47">
        <v>0</v>
      </c>
      <c r="Q707" s="47"/>
      <c r="R707" s="47"/>
      <c r="S707" s="46" t="s">
        <v>393</v>
      </c>
      <c r="T707" s="46" t="s">
        <v>23</v>
      </c>
      <c r="U707" s="46" t="s">
        <v>32</v>
      </c>
      <c r="V707" s="45">
        <v>0</v>
      </c>
    </row>
    <row r="708" spans="1:23" ht="12.95" hidden="1" customHeight="1" x14ac:dyDescent="0.2">
      <c r="A708" s="50">
        <v>30699</v>
      </c>
      <c r="B708" s="46">
        <v>124470</v>
      </c>
      <c r="C708" s="46" t="s">
        <v>244</v>
      </c>
      <c r="D708" s="46"/>
      <c r="E708" s="49">
        <v>42705</v>
      </c>
      <c r="F708" s="49">
        <v>42736</v>
      </c>
      <c r="G708" s="46">
        <v>44640</v>
      </c>
      <c r="H708" s="46" t="s">
        <v>201</v>
      </c>
      <c r="I708" s="46" t="s">
        <v>202</v>
      </c>
      <c r="J708" s="46" t="s">
        <v>26</v>
      </c>
      <c r="K708" s="46" t="s">
        <v>354</v>
      </c>
      <c r="L708" s="46" t="s">
        <v>346</v>
      </c>
      <c r="M708" s="46" t="s">
        <v>25</v>
      </c>
      <c r="N708" s="46" t="s">
        <v>23</v>
      </c>
      <c r="O708" s="48">
        <v>0</v>
      </c>
      <c r="P708" s="47">
        <v>0</v>
      </c>
      <c r="Q708" s="47"/>
      <c r="R708" s="47"/>
      <c r="S708" s="46" t="s">
        <v>422</v>
      </c>
      <c r="T708" s="46" t="s">
        <v>23</v>
      </c>
      <c r="U708" s="46" t="s">
        <v>32</v>
      </c>
      <c r="V708" s="45">
        <v>0</v>
      </c>
    </row>
    <row r="709" spans="1:23" ht="12.95" hidden="1" customHeight="1" x14ac:dyDescent="0.2">
      <c r="A709" s="50">
        <v>35095</v>
      </c>
      <c r="B709" s="46">
        <v>128373</v>
      </c>
      <c r="C709" s="46" t="s">
        <v>244</v>
      </c>
      <c r="D709" s="46"/>
      <c r="E709" s="49">
        <v>42705</v>
      </c>
      <c r="F709" s="49">
        <v>42736</v>
      </c>
      <c r="G709" s="46">
        <v>44640</v>
      </c>
      <c r="H709" s="46" t="s">
        <v>402</v>
      </c>
      <c r="I709" s="46" t="s">
        <v>401</v>
      </c>
      <c r="J709" s="46" t="s">
        <v>26</v>
      </c>
      <c r="K709" s="46" t="s">
        <v>354</v>
      </c>
      <c r="L709" s="46" t="s">
        <v>346</v>
      </c>
      <c r="M709" s="46" t="s">
        <v>25</v>
      </c>
      <c r="N709" s="46" t="s">
        <v>23</v>
      </c>
      <c r="O709" s="48">
        <v>0</v>
      </c>
      <c r="P709" s="47">
        <v>0</v>
      </c>
      <c r="Q709" s="47"/>
      <c r="R709" s="47"/>
      <c r="S709" s="46" t="s">
        <v>400</v>
      </c>
      <c r="T709" s="46" t="s">
        <v>23</v>
      </c>
      <c r="U709" s="46" t="s">
        <v>32</v>
      </c>
      <c r="V709" s="45">
        <v>0</v>
      </c>
    </row>
    <row r="710" spans="1:23" ht="12.95" hidden="1" customHeight="1" x14ac:dyDescent="0.2">
      <c r="A710" s="50">
        <v>35356</v>
      </c>
      <c r="B710" s="46">
        <v>128682</v>
      </c>
      <c r="C710" s="46" t="s">
        <v>244</v>
      </c>
      <c r="D710" s="46"/>
      <c r="E710" s="49">
        <v>42705</v>
      </c>
      <c r="F710" s="49">
        <v>42736</v>
      </c>
      <c r="G710" s="46">
        <v>44640</v>
      </c>
      <c r="H710" s="46" t="s">
        <v>390</v>
      </c>
      <c r="I710" s="46" t="s">
        <v>389</v>
      </c>
      <c r="J710" s="46" t="s">
        <v>26</v>
      </c>
      <c r="K710" s="46" t="s">
        <v>354</v>
      </c>
      <c r="L710" s="46" t="s">
        <v>382</v>
      </c>
      <c r="M710" s="46" t="s">
        <v>25</v>
      </c>
      <c r="N710" s="46" t="s">
        <v>23</v>
      </c>
      <c r="O710" s="48">
        <v>0</v>
      </c>
      <c r="P710" s="47">
        <v>0</v>
      </c>
      <c r="Q710" s="47"/>
      <c r="R710" s="47"/>
      <c r="S710" s="46" t="s">
        <v>577</v>
      </c>
      <c r="T710" s="46" t="s">
        <v>23</v>
      </c>
      <c r="U710" s="46" t="s">
        <v>32</v>
      </c>
      <c r="V710" s="45">
        <v>0</v>
      </c>
    </row>
    <row r="711" spans="1:23" ht="12.95" hidden="1" customHeight="1" x14ac:dyDescent="0.2">
      <c r="A711" s="50">
        <v>35900</v>
      </c>
      <c r="B711" s="46">
        <v>129237</v>
      </c>
      <c r="C711" s="46" t="s">
        <v>244</v>
      </c>
      <c r="D711" s="46"/>
      <c r="E711" s="49">
        <v>42709.071527777778</v>
      </c>
      <c r="F711" s="49">
        <v>42709.149305555555</v>
      </c>
      <c r="G711" s="46">
        <v>112</v>
      </c>
      <c r="H711" s="46" t="s">
        <v>50</v>
      </c>
      <c r="I711" s="46" t="s">
        <v>51</v>
      </c>
      <c r="J711" s="46" t="s">
        <v>26</v>
      </c>
      <c r="K711" s="46" t="s">
        <v>354</v>
      </c>
      <c r="L711" s="46" t="s">
        <v>346</v>
      </c>
      <c r="M711" s="46" t="s">
        <v>25</v>
      </c>
      <c r="N711" s="46" t="s">
        <v>23</v>
      </c>
      <c r="O711" s="48">
        <v>0</v>
      </c>
      <c r="P711" s="47">
        <v>0</v>
      </c>
      <c r="Q711" s="47"/>
      <c r="R711" s="47"/>
      <c r="S711" s="46" t="s">
        <v>625</v>
      </c>
      <c r="T711" s="46" t="s">
        <v>23</v>
      </c>
      <c r="U711" s="46" t="s">
        <v>24</v>
      </c>
      <c r="V711" s="45">
        <v>0</v>
      </c>
    </row>
    <row r="712" spans="1:23" s="68" customFormat="1" ht="12.95" customHeight="1" x14ac:dyDescent="0.2">
      <c r="A712" s="62">
        <v>35906</v>
      </c>
      <c r="B712" s="63">
        <v>2163</v>
      </c>
      <c r="C712" s="63" t="s">
        <v>244</v>
      </c>
      <c r="D712" s="63">
        <v>2017</v>
      </c>
      <c r="E712" s="64">
        <v>42724.402083333334</v>
      </c>
      <c r="F712" s="64">
        <v>42724.415972222218</v>
      </c>
      <c r="G712" s="63">
        <v>20</v>
      </c>
      <c r="H712" s="63" t="s">
        <v>245</v>
      </c>
      <c r="I712" s="63" t="s">
        <v>246</v>
      </c>
      <c r="J712" s="63" t="s">
        <v>26</v>
      </c>
      <c r="K712" s="63" t="s">
        <v>21</v>
      </c>
      <c r="L712" s="63" t="s">
        <v>247</v>
      </c>
      <c r="M712" s="63" t="s">
        <v>25</v>
      </c>
      <c r="N712" s="63" t="s">
        <v>22</v>
      </c>
      <c r="O712" s="65">
        <v>3102</v>
      </c>
      <c r="P712" s="66">
        <v>1.6553</v>
      </c>
      <c r="Q712" s="43">
        <f>IF(P712&gt;$Q$2,1)</f>
        <v>1</v>
      </c>
      <c r="R712" s="43">
        <f>IF(P712&gt;$R$2,1)</f>
        <v>1</v>
      </c>
      <c r="S712" s="63" t="s">
        <v>248</v>
      </c>
      <c r="T712" s="63" t="s">
        <v>23</v>
      </c>
      <c r="U712" s="63" t="s">
        <v>32</v>
      </c>
      <c r="V712" s="67">
        <v>50</v>
      </c>
      <c r="W712" s="44"/>
    </row>
    <row r="713" spans="1:23" ht="12.95" hidden="1" customHeight="1" x14ac:dyDescent="0.2">
      <c r="A713" s="50">
        <v>35843</v>
      </c>
      <c r="B713" s="46">
        <v>129305</v>
      </c>
      <c r="C713" s="46" t="s">
        <v>244</v>
      </c>
      <c r="D713" s="46"/>
      <c r="E713" s="49">
        <v>42725.38680555555</v>
      </c>
      <c r="F713" s="49">
        <v>42725.452777777777</v>
      </c>
      <c r="G713" s="46">
        <v>95</v>
      </c>
      <c r="H713" s="46" t="s">
        <v>392</v>
      </c>
      <c r="I713" s="46" t="s">
        <v>391</v>
      </c>
      <c r="J713" s="46" t="s">
        <v>26</v>
      </c>
      <c r="K713" s="46" t="s">
        <v>354</v>
      </c>
      <c r="L713" s="46" t="s">
        <v>350</v>
      </c>
      <c r="M713" s="46" t="s">
        <v>25</v>
      </c>
      <c r="N713" s="46" t="s">
        <v>23</v>
      </c>
      <c r="O713" s="48">
        <v>0</v>
      </c>
      <c r="P713" s="47">
        <v>0</v>
      </c>
      <c r="Q713" s="47"/>
      <c r="R713" s="47"/>
      <c r="S713" s="46" t="s">
        <v>608</v>
      </c>
      <c r="T713" s="46" t="s">
        <v>23</v>
      </c>
      <c r="U713" s="46" t="s">
        <v>28</v>
      </c>
      <c r="V713" s="45">
        <v>0</v>
      </c>
    </row>
    <row r="714" spans="1:23" ht="12.95" hidden="1" customHeight="1" x14ac:dyDescent="0.2">
      <c r="A714" s="50">
        <v>35843</v>
      </c>
      <c r="B714" s="46">
        <v>129305</v>
      </c>
      <c r="C714" s="46" t="s">
        <v>244</v>
      </c>
      <c r="D714" s="46"/>
      <c r="E714" s="49">
        <v>42725.38680555555</v>
      </c>
      <c r="F714" s="49">
        <v>42725.452777777777</v>
      </c>
      <c r="G714" s="46">
        <v>95</v>
      </c>
      <c r="H714" s="46" t="s">
        <v>397</v>
      </c>
      <c r="I714" s="46" t="s">
        <v>396</v>
      </c>
      <c r="J714" s="46" t="s">
        <v>26</v>
      </c>
      <c r="K714" s="46" t="s">
        <v>354</v>
      </c>
      <c r="L714" s="46" t="s">
        <v>350</v>
      </c>
      <c r="M714" s="46" t="s">
        <v>25</v>
      </c>
      <c r="N714" s="46" t="s">
        <v>23</v>
      </c>
      <c r="O714" s="48">
        <v>0</v>
      </c>
      <c r="P714" s="47">
        <v>0</v>
      </c>
      <c r="Q714" s="47"/>
      <c r="R714" s="47"/>
      <c r="S714" s="46" t="s">
        <v>608</v>
      </c>
      <c r="T714" s="46" t="s">
        <v>23</v>
      </c>
      <c r="U714" s="46" t="s">
        <v>28</v>
      </c>
      <c r="V714" s="45">
        <v>0</v>
      </c>
    </row>
    <row r="715" spans="1:23" ht="12.95" hidden="1" customHeight="1" x14ac:dyDescent="0.2">
      <c r="A715" s="50">
        <v>35356</v>
      </c>
      <c r="B715" s="46">
        <v>128682</v>
      </c>
      <c r="C715" s="46" t="s">
        <v>252</v>
      </c>
      <c r="D715" s="46"/>
      <c r="E715" s="49">
        <v>42736</v>
      </c>
      <c r="F715" s="49">
        <v>42767</v>
      </c>
      <c r="G715" s="46">
        <v>44640</v>
      </c>
      <c r="H715" s="46" t="s">
        <v>110</v>
      </c>
      <c r="I715" s="46" t="s">
        <v>111</v>
      </c>
      <c r="J715" s="46" t="s">
        <v>26</v>
      </c>
      <c r="K715" s="46" t="s">
        <v>354</v>
      </c>
      <c r="L715" s="46" t="s">
        <v>382</v>
      </c>
      <c r="M715" s="46" t="s">
        <v>25</v>
      </c>
      <c r="N715" s="46" t="s">
        <v>23</v>
      </c>
      <c r="O715" s="48">
        <v>0</v>
      </c>
      <c r="P715" s="47">
        <v>0</v>
      </c>
      <c r="Q715" s="47"/>
      <c r="R715" s="47"/>
      <c r="S715" s="46" t="s">
        <v>577</v>
      </c>
      <c r="T715" s="46" t="s">
        <v>23</v>
      </c>
      <c r="U715" s="46" t="s">
        <v>32</v>
      </c>
      <c r="V715" s="45">
        <v>0</v>
      </c>
    </row>
    <row r="716" spans="1:23" ht="12.95" hidden="1" customHeight="1" x14ac:dyDescent="0.2">
      <c r="A716" s="50">
        <v>30699</v>
      </c>
      <c r="B716" s="46">
        <v>124470</v>
      </c>
      <c r="C716" s="46" t="s">
        <v>252</v>
      </c>
      <c r="D716" s="46"/>
      <c r="E716" s="49">
        <v>42736</v>
      </c>
      <c r="F716" s="49">
        <v>42767</v>
      </c>
      <c r="G716" s="46">
        <v>44640</v>
      </c>
      <c r="H716" s="46" t="s">
        <v>201</v>
      </c>
      <c r="I716" s="46" t="s">
        <v>202</v>
      </c>
      <c r="J716" s="46" t="s">
        <v>26</v>
      </c>
      <c r="K716" s="46" t="s">
        <v>354</v>
      </c>
      <c r="L716" s="46" t="s">
        <v>346</v>
      </c>
      <c r="M716" s="46" t="s">
        <v>25</v>
      </c>
      <c r="N716" s="46" t="s">
        <v>23</v>
      </c>
      <c r="O716" s="48">
        <v>0</v>
      </c>
      <c r="P716" s="47">
        <v>0</v>
      </c>
      <c r="Q716" s="47"/>
      <c r="R716" s="47"/>
      <c r="S716" s="46" t="s">
        <v>422</v>
      </c>
      <c r="T716" s="46" t="s">
        <v>23</v>
      </c>
      <c r="U716" s="46" t="s">
        <v>32</v>
      </c>
      <c r="V716" s="45">
        <v>0</v>
      </c>
    </row>
    <row r="717" spans="1:23" ht="12.95" hidden="1" customHeight="1" x14ac:dyDescent="0.2">
      <c r="A717" s="50">
        <v>35356</v>
      </c>
      <c r="B717" s="46">
        <v>128682</v>
      </c>
      <c r="C717" s="46" t="s">
        <v>252</v>
      </c>
      <c r="D717" s="46"/>
      <c r="E717" s="49">
        <v>42736</v>
      </c>
      <c r="F717" s="49">
        <v>42767</v>
      </c>
      <c r="G717" s="46">
        <v>44640</v>
      </c>
      <c r="H717" s="46" t="s">
        <v>390</v>
      </c>
      <c r="I717" s="46" t="s">
        <v>389</v>
      </c>
      <c r="J717" s="46" t="s">
        <v>26</v>
      </c>
      <c r="K717" s="46" t="s">
        <v>354</v>
      </c>
      <c r="L717" s="46" t="s">
        <v>382</v>
      </c>
      <c r="M717" s="46" t="s">
        <v>25</v>
      </c>
      <c r="N717" s="46" t="s">
        <v>23</v>
      </c>
      <c r="O717" s="48">
        <v>0</v>
      </c>
      <c r="P717" s="47">
        <v>0</v>
      </c>
      <c r="Q717" s="47"/>
      <c r="R717" s="47"/>
      <c r="S717" s="46" t="s">
        <v>577</v>
      </c>
      <c r="T717" s="46" t="s">
        <v>23</v>
      </c>
      <c r="U717" s="46" t="s">
        <v>32</v>
      </c>
      <c r="V717" s="45">
        <v>0</v>
      </c>
    </row>
    <row r="718" spans="1:23" ht="12.95" hidden="1" customHeight="1" x14ac:dyDescent="0.2">
      <c r="A718" s="50">
        <v>35140</v>
      </c>
      <c r="B718" s="46">
        <v>128325</v>
      </c>
      <c r="C718" s="46" t="s">
        <v>252</v>
      </c>
      <c r="D718" s="46"/>
      <c r="E718" s="49">
        <v>42736</v>
      </c>
      <c r="F718" s="49">
        <v>42767</v>
      </c>
      <c r="G718" s="46">
        <v>44640</v>
      </c>
      <c r="H718" s="46" t="s">
        <v>58</v>
      </c>
      <c r="I718" s="46" t="s">
        <v>59</v>
      </c>
      <c r="J718" s="46" t="s">
        <v>26</v>
      </c>
      <c r="K718" s="46" t="s">
        <v>354</v>
      </c>
      <c r="L718" s="46" t="s">
        <v>346</v>
      </c>
      <c r="M718" s="46" t="s">
        <v>25</v>
      </c>
      <c r="N718" s="46" t="s">
        <v>23</v>
      </c>
      <c r="O718" s="48">
        <v>0</v>
      </c>
      <c r="P718" s="47">
        <v>0</v>
      </c>
      <c r="Q718" s="47"/>
      <c r="R718" s="47"/>
      <c r="S718" s="46" t="s">
        <v>393</v>
      </c>
      <c r="T718" s="46" t="s">
        <v>23</v>
      </c>
      <c r="U718" s="46" t="s">
        <v>32</v>
      </c>
      <c r="V718" s="45">
        <v>0</v>
      </c>
    </row>
    <row r="719" spans="1:23" ht="12.95" hidden="1" customHeight="1" x14ac:dyDescent="0.2">
      <c r="A719" s="50">
        <v>35095</v>
      </c>
      <c r="B719" s="46">
        <v>128373</v>
      </c>
      <c r="C719" s="46" t="s">
        <v>252</v>
      </c>
      <c r="D719" s="46"/>
      <c r="E719" s="49">
        <v>42736</v>
      </c>
      <c r="F719" s="49">
        <v>42767</v>
      </c>
      <c r="G719" s="46">
        <v>44640</v>
      </c>
      <c r="H719" s="46" t="s">
        <v>402</v>
      </c>
      <c r="I719" s="46" t="s">
        <v>401</v>
      </c>
      <c r="J719" s="46" t="s">
        <v>26</v>
      </c>
      <c r="K719" s="46" t="s">
        <v>354</v>
      </c>
      <c r="L719" s="46" t="s">
        <v>346</v>
      </c>
      <c r="M719" s="46" t="s">
        <v>25</v>
      </c>
      <c r="N719" s="46" t="s">
        <v>23</v>
      </c>
      <c r="O719" s="48">
        <v>0</v>
      </c>
      <c r="P719" s="47">
        <v>0</v>
      </c>
      <c r="Q719" s="47"/>
      <c r="R719" s="47"/>
      <c r="S719" s="46" t="s">
        <v>400</v>
      </c>
      <c r="T719" s="46" t="s">
        <v>23</v>
      </c>
      <c r="U719" s="46" t="s">
        <v>32</v>
      </c>
      <c r="V719" s="45">
        <v>0</v>
      </c>
    </row>
    <row r="720" spans="1:23" ht="12.95" hidden="1" customHeight="1" x14ac:dyDescent="0.2">
      <c r="A720" s="50">
        <v>35943</v>
      </c>
      <c r="B720" s="46">
        <v>129314</v>
      </c>
      <c r="C720" s="46" t="s">
        <v>252</v>
      </c>
      <c r="D720" s="46"/>
      <c r="E720" s="49">
        <v>42738.455555555556</v>
      </c>
      <c r="F720" s="49">
        <v>42738.65902777778</v>
      </c>
      <c r="G720" s="46">
        <v>293</v>
      </c>
      <c r="H720" s="46" t="s">
        <v>607</v>
      </c>
      <c r="I720" s="46" t="s">
        <v>606</v>
      </c>
      <c r="J720" s="46" t="s">
        <v>415</v>
      </c>
      <c r="K720" s="46" t="s">
        <v>354</v>
      </c>
      <c r="L720" s="46" t="s">
        <v>356</v>
      </c>
      <c r="M720" s="46" t="s">
        <v>25</v>
      </c>
      <c r="N720" s="46" t="s">
        <v>22</v>
      </c>
      <c r="O720" s="48">
        <v>0</v>
      </c>
      <c r="P720" s="47">
        <v>0</v>
      </c>
      <c r="Q720" s="47"/>
      <c r="R720" s="47"/>
      <c r="S720" s="46" t="s">
        <v>605</v>
      </c>
      <c r="T720" s="46" t="s">
        <v>23</v>
      </c>
      <c r="U720" s="46" t="s">
        <v>24</v>
      </c>
      <c r="V720" s="45">
        <v>0</v>
      </c>
    </row>
    <row r="721" spans="1:23" ht="12.95" hidden="1" customHeight="1" x14ac:dyDescent="0.2">
      <c r="A721" s="50">
        <v>32744</v>
      </c>
      <c r="B721" s="46">
        <v>126027</v>
      </c>
      <c r="C721" s="46" t="s">
        <v>252</v>
      </c>
      <c r="D721" s="46"/>
      <c r="E721" s="49">
        <v>42740.339583333334</v>
      </c>
      <c r="F721" s="49">
        <v>42741.659722222219</v>
      </c>
      <c r="G721" s="46">
        <v>1901</v>
      </c>
      <c r="H721" s="46" t="s">
        <v>600</v>
      </c>
      <c r="I721" s="46" t="s">
        <v>599</v>
      </c>
      <c r="J721" s="46" t="s">
        <v>37</v>
      </c>
      <c r="K721" s="46" t="s">
        <v>354</v>
      </c>
      <c r="L721" s="46" t="s">
        <v>350</v>
      </c>
      <c r="M721" s="46" t="s">
        <v>25</v>
      </c>
      <c r="N721" s="46" t="s">
        <v>22</v>
      </c>
      <c r="O721" s="48">
        <v>0</v>
      </c>
      <c r="P721" s="47">
        <v>0</v>
      </c>
      <c r="Q721" s="47"/>
      <c r="R721" s="47"/>
      <c r="S721" s="46" t="s">
        <v>598</v>
      </c>
      <c r="T721" s="46" t="s">
        <v>23</v>
      </c>
      <c r="U721" s="46" t="s">
        <v>32</v>
      </c>
      <c r="V721" s="45">
        <v>0</v>
      </c>
    </row>
    <row r="722" spans="1:23" ht="12.95" hidden="1" customHeight="1" x14ac:dyDescent="0.2">
      <c r="A722" s="50">
        <v>35919</v>
      </c>
      <c r="B722" s="46">
        <v>129349</v>
      </c>
      <c r="C722" s="46" t="s">
        <v>252</v>
      </c>
      <c r="D722" s="46"/>
      <c r="E722" s="49">
        <v>42748.431944444441</v>
      </c>
      <c r="F722" s="49">
        <v>42748.436111111107</v>
      </c>
      <c r="G722" s="46">
        <v>6</v>
      </c>
      <c r="H722" s="46" t="s">
        <v>591</v>
      </c>
      <c r="I722" s="46" t="s">
        <v>590</v>
      </c>
      <c r="J722" s="46" t="s">
        <v>37</v>
      </c>
      <c r="K722" s="46" t="s">
        <v>354</v>
      </c>
      <c r="L722" s="46" t="s">
        <v>346</v>
      </c>
      <c r="M722" s="46" t="s">
        <v>25</v>
      </c>
      <c r="N722" s="46" t="s">
        <v>22</v>
      </c>
      <c r="O722" s="48">
        <v>0</v>
      </c>
      <c r="P722" s="47">
        <v>0</v>
      </c>
      <c r="Q722" s="47"/>
      <c r="R722" s="47"/>
      <c r="S722" s="46" t="s">
        <v>589</v>
      </c>
      <c r="T722" s="46" t="s">
        <v>23</v>
      </c>
      <c r="U722" s="46" t="s">
        <v>32</v>
      </c>
      <c r="V722" s="45">
        <v>0</v>
      </c>
    </row>
    <row r="723" spans="1:23" ht="12.95" hidden="1" customHeight="1" x14ac:dyDescent="0.2">
      <c r="A723" s="50">
        <v>35967</v>
      </c>
      <c r="B723" s="46">
        <v>129406</v>
      </c>
      <c r="C723" s="46" t="s">
        <v>252</v>
      </c>
      <c r="D723" s="46"/>
      <c r="E723" s="49">
        <v>42762.380555555552</v>
      </c>
      <c r="F723" s="49">
        <v>42762.459027777775</v>
      </c>
      <c r="G723" s="46">
        <v>113</v>
      </c>
      <c r="H723" s="46" t="s">
        <v>253</v>
      </c>
      <c r="I723" s="46" t="s">
        <v>254</v>
      </c>
      <c r="J723" s="46" t="s">
        <v>26</v>
      </c>
      <c r="K723" s="46" t="s">
        <v>354</v>
      </c>
      <c r="L723" s="46" t="s">
        <v>346</v>
      </c>
      <c r="M723" s="46" t="s">
        <v>25</v>
      </c>
      <c r="N723" s="46" t="s">
        <v>22</v>
      </c>
      <c r="O723" s="48">
        <v>0</v>
      </c>
      <c r="P723" s="47">
        <v>0</v>
      </c>
      <c r="Q723" s="47"/>
      <c r="R723" s="47"/>
      <c r="S723" s="46" t="s">
        <v>578</v>
      </c>
      <c r="T723" s="46" t="s">
        <v>23</v>
      </c>
      <c r="U723" s="46" t="s">
        <v>24</v>
      </c>
      <c r="V723" s="45">
        <v>0</v>
      </c>
    </row>
    <row r="724" spans="1:23" ht="12.95" hidden="1" customHeight="1" x14ac:dyDescent="0.2">
      <c r="A724" s="50">
        <v>35356</v>
      </c>
      <c r="B724" s="46">
        <v>128682</v>
      </c>
      <c r="C724" s="46" t="s">
        <v>255</v>
      </c>
      <c r="D724" s="46"/>
      <c r="E724" s="49">
        <v>42767</v>
      </c>
      <c r="F724" s="49">
        <v>42767.474305555552</v>
      </c>
      <c r="G724" s="46">
        <v>683</v>
      </c>
      <c r="H724" s="46" t="s">
        <v>390</v>
      </c>
      <c r="I724" s="46" t="s">
        <v>389</v>
      </c>
      <c r="J724" s="46" t="s">
        <v>26</v>
      </c>
      <c r="K724" s="46" t="s">
        <v>354</v>
      </c>
      <c r="L724" s="46" t="s">
        <v>382</v>
      </c>
      <c r="M724" s="46" t="s">
        <v>25</v>
      </c>
      <c r="N724" s="46" t="s">
        <v>23</v>
      </c>
      <c r="O724" s="48">
        <v>0</v>
      </c>
      <c r="P724" s="47">
        <v>0</v>
      </c>
      <c r="Q724" s="47"/>
      <c r="R724" s="47"/>
      <c r="S724" s="46" t="s">
        <v>577</v>
      </c>
      <c r="T724" s="46" t="s">
        <v>23</v>
      </c>
      <c r="U724" s="46" t="s">
        <v>32</v>
      </c>
      <c r="V724" s="45">
        <v>0</v>
      </c>
    </row>
    <row r="725" spans="1:23" ht="12.95" hidden="1" customHeight="1" x14ac:dyDescent="0.2">
      <c r="A725" s="50">
        <v>30699</v>
      </c>
      <c r="B725" s="46">
        <v>124470</v>
      </c>
      <c r="C725" s="46" t="s">
        <v>255</v>
      </c>
      <c r="D725" s="46"/>
      <c r="E725" s="49">
        <v>42767</v>
      </c>
      <c r="F725" s="49">
        <v>42795</v>
      </c>
      <c r="G725" s="46">
        <v>40320</v>
      </c>
      <c r="H725" s="46" t="s">
        <v>201</v>
      </c>
      <c r="I725" s="46" t="s">
        <v>202</v>
      </c>
      <c r="J725" s="46" t="s">
        <v>26</v>
      </c>
      <c r="K725" s="46" t="s">
        <v>354</v>
      </c>
      <c r="L725" s="46" t="s">
        <v>346</v>
      </c>
      <c r="M725" s="46" t="s">
        <v>25</v>
      </c>
      <c r="N725" s="46" t="s">
        <v>23</v>
      </c>
      <c r="O725" s="48">
        <v>0</v>
      </c>
      <c r="P725" s="47">
        <v>0</v>
      </c>
      <c r="Q725" s="47"/>
      <c r="R725" s="47"/>
      <c r="S725" s="46" t="s">
        <v>422</v>
      </c>
      <c r="T725" s="46" t="s">
        <v>23</v>
      </c>
      <c r="U725" s="46" t="s">
        <v>32</v>
      </c>
      <c r="V725" s="45">
        <v>0</v>
      </c>
    </row>
    <row r="726" spans="1:23" ht="12.95" hidden="1" customHeight="1" x14ac:dyDescent="0.2">
      <c r="A726" s="50">
        <v>35356</v>
      </c>
      <c r="B726" s="46">
        <v>128682</v>
      </c>
      <c r="C726" s="46" t="s">
        <v>255</v>
      </c>
      <c r="D726" s="46"/>
      <c r="E726" s="49">
        <v>42767</v>
      </c>
      <c r="F726" s="49">
        <v>42767.474305555552</v>
      </c>
      <c r="G726" s="46">
        <v>683</v>
      </c>
      <c r="H726" s="46" t="s">
        <v>110</v>
      </c>
      <c r="I726" s="46" t="s">
        <v>111</v>
      </c>
      <c r="J726" s="46" t="s">
        <v>26</v>
      </c>
      <c r="K726" s="46" t="s">
        <v>354</v>
      </c>
      <c r="L726" s="46" t="s">
        <v>382</v>
      </c>
      <c r="M726" s="46" t="s">
        <v>25</v>
      </c>
      <c r="N726" s="46" t="s">
        <v>23</v>
      </c>
      <c r="O726" s="48">
        <v>0</v>
      </c>
      <c r="P726" s="47">
        <v>0</v>
      </c>
      <c r="Q726" s="47"/>
      <c r="R726" s="47"/>
      <c r="S726" s="46" t="s">
        <v>577</v>
      </c>
      <c r="T726" s="46" t="s">
        <v>23</v>
      </c>
      <c r="U726" s="46" t="s">
        <v>32</v>
      </c>
      <c r="V726" s="45">
        <v>0</v>
      </c>
    </row>
    <row r="727" spans="1:23" ht="12.95" hidden="1" customHeight="1" x14ac:dyDescent="0.2">
      <c r="A727" s="50">
        <v>35095</v>
      </c>
      <c r="B727" s="46">
        <v>128373</v>
      </c>
      <c r="C727" s="46" t="s">
        <v>255</v>
      </c>
      <c r="D727" s="46"/>
      <c r="E727" s="49">
        <v>42767</v>
      </c>
      <c r="F727" s="49">
        <v>42795</v>
      </c>
      <c r="G727" s="46">
        <v>40320</v>
      </c>
      <c r="H727" s="46" t="s">
        <v>402</v>
      </c>
      <c r="I727" s="46" t="s">
        <v>401</v>
      </c>
      <c r="J727" s="46" t="s">
        <v>26</v>
      </c>
      <c r="K727" s="46" t="s">
        <v>354</v>
      </c>
      <c r="L727" s="46" t="s">
        <v>346</v>
      </c>
      <c r="M727" s="46" t="s">
        <v>25</v>
      </c>
      <c r="N727" s="46" t="s">
        <v>23</v>
      </c>
      <c r="O727" s="48">
        <v>0</v>
      </c>
      <c r="P727" s="47">
        <v>0</v>
      </c>
      <c r="Q727" s="47"/>
      <c r="R727" s="47"/>
      <c r="S727" s="46" t="s">
        <v>400</v>
      </c>
      <c r="T727" s="46" t="s">
        <v>23</v>
      </c>
      <c r="U727" s="46" t="s">
        <v>32</v>
      </c>
      <c r="V727" s="45">
        <v>0</v>
      </c>
    </row>
    <row r="728" spans="1:23" ht="12.95" hidden="1" customHeight="1" x14ac:dyDescent="0.2">
      <c r="A728" s="50">
        <v>35140</v>
      </c>
      <c r="B728" s="46">
        <v>128325</v>
      </c>
      <c r="C728" s="46" t="s">
        <v>255</v>
      </c>
      <c r="D728" s="46"/>
      <c r="E728" s="49">
        <v>42767</v>
      </c>
      <c r="F728" s="49">
        <v>42795</v>
      </c>
      <c r="G728" s="46">
        <v>40320</v>
      </c>
      <c r="H728" s="46" t="s">
        <v>58</v>
      </c>
      <c r="I728" s="46" t="s">
        <v>59</v>
      </c>
      <c r="J728" s="46" t="s">
        <v>26</v>
      </c>
      <c r="K728" s="46" t="s">
        <v>354</v>
      </c>
      <c r="L728" s="46" t="s">
        <v>346</v>
      </c>
      <c r="M728" s="46" t="s">
        <v>25</v>
      </c>
      <c r="N728" s="46" t="s">
        <v>23</v>
      </c>
      <c r="O728" s="48">
        <v>0</v>
      </c>
      <c r="P728" s="47">
        <v>0</v>
      </c>
      <c r="Q728" s="47"/>
      <c r="R728" s="47"/>
      <c r="S728" s="46" t="s">
        <v>393</v>
      </c>
      <c r="T728" s="46" t="s">
        <v>23</v>
      </c>
      <c r="U728" s="46" t="s">
        <v>32</v>
      </c>
      <c r="V728" s="45">
        <v>0</v>
      </c>
    </row>
    <row r="729" spans="1:23" ht="12.95" hidden="1" customHeight="1" x14ac:dyDescent="0.2">
      <c r="A729" s="50">
        <v>35151</v>
      </c>
      <c r="B729" s="46">
        <v>128523</v>
      </c>
      <c r="C729" s="46" t="s">
        <v>255</v>
      </c>
      <c r="D729" s="46"/>
      <c r="E729" s="49">
        <v>42793.448611111111</v>
      </c>
      <c r="F729" s="49">
        <v>42795</v>
      </c>
      <c r="G729" s="46">
        <v>2234</v>
      </c>
      <c r="H729" s="46" t="s">
        <v>397</v>
      </c>
      <c r="I729" s="46" t="s">
        <v>396</v>
      </c>
      <c r="J729" s="46" t="s">
        <v>26</v>
      </c>
      <c r="K729" s="46" t="s">
        <v>354</v>
      </c>
      <c r="L729" s="46" t="s">
        <v>346</v>
      </c>
      <c r="M729" s="46" t="s">
        <v>25</v>
      </c>
      <c r="N729" s="46" t="s">
        <v>23</v>
      </c>
      <c r="O729" s="48">
        <v>0</v>
      </c>
      <c r="P729" s="47">
        <v>0</v>
      </c>
      <c r="Q729" s="47"/>
      <c r="R729" s="47"/>
      <c r="S729" s="46" t="s">
        <v>404</v>
      </c>
      <c r="T729" s="46" t="s">
        <v>23</v>
      </c>
      <c r="U729" s="46" t="s">
        <v>28</v>
      </c>
      <c r="V729" s="45">
        <v>0</v>
      </c>
    </row>
    <row r="730" spans="1:23" ht="12.95" hidden="1" customHeight="1" x14ac:dyDescent="0.2">
      <c r="A730" s="50">
        <v>35151</v>
      </c>
      <c r="B730" s="46">
        <v>128523</v>
      </c>
      <c r="C730" s="46" t="s">
        <v>255</v>
      </c>
      <c r="D730" s="46"/>
      <c r="E730" s="49">
        <v>42793.448611111111</v>
      </c>
      <c r="F730" s="49">
        <v>42795</v>
      </c>
      <c r="G730" s="46">
        <v>2234</v>
      </c>
      <c r="H730" s="46" t="s">
        <v>392</v>
      </c>
      <c r="I730" s="46" t="s">
        <v>391</v>
      </c>
      <c r="J730" s="46" t="s">
        <v>26</v>
      </c>
      <c r="K730" s="46" t="s">
        <v>354</v>
      </c>
      <c r="L730" s="46" t="s">
        <v>346</v>
      </c>
      <c r="M730" s="46" t="s">
        <v>25</v>
      </c>
      <c r="N730" s="46" t="s">
        <v>23</v>
      </c>
      <c r="O730" s="48">
        <v>0</v>
      </c>
      <c r="P730" s="47">
        <v>0</v>
      </c>
      <c r="Q730" s="47"/>
      <c r="R730" s="47"/>
      <c r="S730" s="46" t="s">
        <v>404</v>
      </c>
      <c r="T730" s="46" t="s">
        <v>23</v>
      </c>
      <c r="U730" s="46" t="s">
        <v>28</v>
      </c>
      <c r="V730" s="45">
        <v>0</v>
      </c>
    </row>
    <row r="731" spans="1:23" ht="12.95" hidden="1" customHeight="1" x14ac:dyDescent="0.2">
      <c r="A731" s="50">
        <v>35151</v>
      </c>
      <c r="B731" s="46">
        <v>128523</v>
      </c>
      <c r="C731" s="46" t="s">
        <v>258</v>
      </c>
      <c r="D731" s="46"/>
      <c r="E731" s="49">
        <v>42795</v>
      </c>
      <c r="F731" s="49">
        <v>42826</v>
      </c>
      <c r="G731" s="46">
        <v>44640</v>
      </c>
      <c r="H731" s="46" t="s">
        <v>397</v>
      </c>
      <c r="I731" s="46" t="s">
        <v>396</v>
      </c>
      <c r="J731" s="46" t="s">
        <v>26</v>
      </c>
      <c r="K731" s="46" t="s">
        <v>354</v>
      </c>
      <c r="L731" s="46" t="s">
        <v>346</v>
      </c>
      <c r="M731" s="46" t="s">
        <v>25</v>
      </c>
      <c r="N731" s="46" t="s">
        <v>23</v>
      </c>
      <c r="O731" s="48">
        <v>0</v>
      </c>
      <c r="P731" s="47">
        <v>0</v>
      </c>
      <c r="Q731" s="47"/>
      <c r="R731" s="47"/>
      <c r="S731" s="46" t="s">
        <v>404</v>
      </c>
      <c r="T731" s="46" t="s">
        <v>23</v>
      </c>
      <c r="U731" s="46" t="s">
        <v>28</v>
      </c>
      <c r="V731" s="45">
        <v>0</v>
      </c>
    </row>
    <row r="732" spans="1:23" ht="12.95" hidden="1" customHeight="1" x14ac:dyDescent="0.2">
      <c r="A732" s="50">
        <v>35140</v>
      </c>
      <c r="B732" s="46">
        <v>128325</v>
      </c>
      <c r="C732" s="46" t="s">
        <v>258</v>
      </c>
      <c r="D732" s="46"/>
      <c r="E732" s="49">
        <v>42795</v>
      </c>
      <c r="F732" s="49">
        <v>42826</v>
      </c>
      <c r="G732" s="46">
        <v>44640</v>
      </c>
      <c r="H732" s="46" t="s">
        <v>58</v>
      </c>
      <c r="I732" s="46" t="s">
        <v>59</v>
      </c>
      <c r="J732" s="46" t="s">
        <v>26</v>
      </c>
      <c r="K732" s="46" t="s">
        <v>354</v>
      </c>
      <c r="L732" s="46" t="s">
        <v>346</v>
      </c>
      <c r="M732" s="46" t="s">
        <v>25</v>
      </c>
      <c r="N732" s="46" t="s">
        <v>23</v>
      </c>
      <c r="O732" s="48">
        <v>0</v>
      </c>
      <c r="P732" s="47">
        <v>0</v>
      </c>
      <c r="Q732" s="47"/>
      <c r="R732" s="47"/>
      <c r="S732" s="46" t="s">
        <v>393</v>
      </c>
      <c r="T732" s="46" t="s">
        <v>23</v>
      </c>
      <c r="U732" s="46" t="s">
        <v>32</v>
      </c>
      <c r="V732" s="45">
        <v>0</v>
      </c>
    </row>
    <row r="733" spans="1:23" ht="12.95" hidden="1" customHeight="1" x14ac:dyDescent="0.2">
      <c r="A733" s="50">
        <v>35095</v>
      </c>
      <c r="B733" s="46">
        <v>128373</v>
      </c>
      <c r="C733" s="46" t="s">
        <v>258</v>
      </c>
      <c r="D733" s="46"/>
      <c r="E733" s="49">
        <v>42795</v>
      </c>
      <c r="F733" s="49">
        <v>42826</v>
      </c>
      <c r="G733" s="46">
        <v>44640</v>
      </c>
      <c r="H733" s="46" t="s">
        <v>402</v>
      </c>
      <c r="I733" s="46" t="s">
        <v>401</v>
      </c>
      <c r="J733" s="46" t="s">
        <v>26</v>
      </c>
      <c r="K733" s="46" t="s">
        <v>354</v>
      </c>
      <c r="L733" s="46" t="s">
        <v>346</v>
      </c>
      <c r="M733" s="46" t="s">
        <v>25</v>
      </c>
      <c r="N733" s="46" t="s">
        <v>23</v>
      </c>
      <c r="O733" s="48">
        <v>0</v>
      </c>
      <c r="P733" s="47">
        <v>0</v>
      </c>
      <c r="Q733" s="47"/>
      <c r="R733" s="47"/>
      <c r="S733" s="46" t="s">
        <v>400</v>
      </c>
      <c r="T733" s="46" t="s">
        <v>23</v>
      </c>
      <c r="U733" s="46" t="s">
        <v>32</v>
      </c>
      <c r="V733" s="45">
        <v>0</v>
      </c>
    </row>
    <row r="734" spans="1:23" ht="12.95" hidden="1" customHeight="1" x14ac:dyDescent="0.2">
      <c r="A734" s="50">
        <v>35151</v>
      </c>
      <c r="B734" s="46">
        <v>128523</v>
      </c>
      <c r="C734" s="46" t="s">
        <v>258</v>
      </c>
      <c r="D734" s="46"/>
      <c r="E734" s="49">
        <v>42795</v>
      </c>
      <c r="F734" s="49">
        <v>42826</v>
      </c>
      <c r="G734" s="46">
        <v>44640</v>
      </c>
      <c r="H734" s="46" t="s">
        <v>392</v>
      </c>
      <c r="I734" s="46" t="s">
        <v>391</v>
      </c>
      <c r="J734" s="46" t="s">
        <v>26</v>
      </c>
      <c r="K734" s="46" t="s">
        <v>354</v>
      </c>
      <c r="L734" s="46" t="s">
        <v>346</v>
      </c>
      <c r="M734" s="46" t="s">
        <v>25</v>
      </c>
      <c r="N734" s="46" t="s">
        <v>23</v>
      </c>
      <c r="O734" s="48">
        <v>0</v>
      </c>
      <c r="P734" s="47">
        <v>0</v>
      </c>
      <c r="Q734" s="47"/>
      <c r="R734" s="47"/>
      <c r="S734" s="46" t="s">
        <v>404</v>
      </c>
      <c r="T734" s="46" t="s">
        <v>23</v>
      </c>
      <c r="U734" s="46" t="s">
        <v>28</v>
      </c>
      <c r="V734" s="45">
        <v>0</v>
      </c>
    </row>
    <row r="735" spans="1:23" ht="12.95" hidden="1" customHeight="1" x14ac:dyDescent="0.2">
      <c r="A735" s="50">
        <v>30699</v>
      </c>
      <c r="B735" s="46">
        <v>124470</v>
      </c>
      <c r="C735" s="46" t="s">
        <v>258</v>
      </c>
      <c r="D735" s="46"/>
      <c r="E735" s="49">
        <v>42795</v>
      </c>
      <c r="F735" s="49">
        <v>42826</v>
      </c>
      <c r="G735" s="46">
        <v>44640</v>
      </c>
      <c r="H735" s="46" t="s">
        <v>201</v>
      </c>
      <c r="I735" s="46" t="s">
        <v>202</v>
      </c>
      <c r="J735" s="46" t="s">
        <v>26</v>
      </c>
      <c r="K735" s="46" t="s">
        <v>354</v>
      </c>
      <c r="L735" s="46" t="s">
        <v>346</v>
      </c>
      <c r="M735" s="46" t="s">
        <v>25</v>
      </c>
      <c r="N735" s="46" t="s">
        <v>23</v>
      </c>
      <c r="O735" s="48">
        <v>0</v>
      </c>
      <c r="P735" s="47">
        <v>0</v>
      </c>
      <c r="Q735" s="47"/>
      <c r="R735" s="47"/>
      <c r="S735" s="46" t="s">
        <v>422</v>
      </c>
      <c r="T735" s="46" t="s">
        <v>23</v>
      </c>
      <c r="U735" s="46" t="s">
        <v>32</v>
      </c>
      <c r="V735" s="45">
        <v>0</v>
      </c>
    </row>
    <row r="736" spans="1:23" s="68" customFormat="1" ht="12.95" customHeight="1" x14ac:dyDescent="0.2">
      <c r="A736" s="62">
        <v>36238</v>
      </c>
      <c r="B736" s="63">
        <v>2172</v>
      </c>
      <c r="C736" s="63" t="s">
        <v>258</v>
      </c>
      <c r="D736" s="63">
        <v>2017</v>
      </c>
      <c r="E736" s="64">
        <v>42803.272916666661</v>
      </c>
      <c r="F736" s="64">
        <v>42803.366666666661</v>
      </c>
      <c r="G736" s="63">
        <v>135</v>
      </c>
      <c r="H736" s="63" t="s">
        <v>122</v>
      </c>
      <c r="I736" s="63" t="s">
        <v>123</v>
      </c>
      <c r="J736" s="63" t="s">
        <v>37</v>
      </c>
      <c r="K736" s="63" t="s">
        <v>21</v>
      </c>
      <c r="L736" s="63" t="s">
        <v>167</v>
      </c>
      <c r="M736" s="63" t="s">
        <v>25</v>
      </c>
      <c r="N736" s="63" t="s">
        <v>22</v>
      </c>
      <c r="O736" s="65">
        <v>6</v>
      </c>
      <c r="P736" s="66">
        <v>3.2000000000000002E-3</v>
      </c>
      <c r="Q736" s="43" t="b">
        <f>IF(P736&gt;$Q$2,1)</f>
        <v>0</v>
      </c>
      <c r="R736" s="43" t="b">
        <f>IF(P736&gt;$R$2,1)</f>
        <v>0</v>
      </c>
      <c r="S736" s="63" t="s">
        <v>259</v>
      </c>
      <c r="T736" s="63" t="s">
        <v>23</v>
      </c>
      <c r="U736" s="63" t="s">
        <v>32</v>
      </c>
      <c r="V736" s="67">
        <v>135</v>
      </c>
      <c r="W736" s="44"/>
    </row>
    <row r="737" spans="1:22" ht="12.95" hidden="1" customHeight="1" x14ac:dyDescent="0.2">
      <c r="A737" s="50">
        <v>36162</v>
      </c>
      <c r="B737" s="46">
        <v>129617</v>
      </c>
      <c r="C737" s="46" t="s">
        <v>258</v>
      </c>
      <c r="D737" s="46"/>
      <c r="E737" s="49">
        <v>42807.163194444445</v>
      </c>
      <c r="F737" s="49">
        <v>42810.706249999996</v>
      </c>
      <c r="G737" s="46">
        <v>5102</v>
      </c>
      <c r="H737" s="46" t="s">
        <v>260</v>
      </c>
      <c r="I737" s="46" t="s">
        <v>261</v>
      </c>
      <c r="J737" s="46" t="s">
        <v>37</v>
      </c>
      <c r="K737" s="46" t="s">
        <v>354</v>
      </c>
      <c r="L737" s="46" t="s">
        <v>346</v>
      </c>
      <c r="M737" s="46" t="s">
        <v>25</v>
      </c>
      <c r="N737" s="46" t="s">
        <v>23</v>
      </c>
      <c r="O737" s="48">
        <v>0</v>
      </c>
      <c r="P737" s="47">
        <v>0</v>
      </c>
      <c r="Q737" s="47"/>
      <c r="R737" s="47"/>
      <c r="S737" s="46" t="s">
        <v>531</v>
      </c>
      <c r="T737" s="46" t="s">
        <v>23</v>
      </c>
      <c r="U737" s="46" t="s">
        <v>32</v>
      </c>
      <c r="V737" s="45">
        <v>0</v>
      </c>
    </row>
    <row r="738" spans="1:22" ht="12.95" hidden="1" customHeight="1" x14ac:dyDescent="0.2">
      <c r="A738" s="50">
        <v>36156</v>
      </c>
      <c r="B738" s="46">
        <v>129625</v>
      </c>
      <c r="C738" s="46" t="s">
        <v>258</v>
      </c>
      <c r="D738" s="46"/>
      <c r="E738" s="49">
        <v>42811.479166666664</v>
      </c>
      <c r="F738" s="49">
        <v>42812.723611111112</v>
      </c>
      <c r="G738" s="46">
        <v>1792</v>
      </c>
      <c r="H738" s="46" t="s">
        <v>262</v>
      </c>
      <c r="I738" s="46" t="s">
        <v>263</v>
      </c>
      <c r="J738" s="46" t="s">
        <v>264</v>
      </c>
      <c r="K738" s="46" t="s">
        <v>354</v>
      </c>
      <c r="L738" s="46" t="s">
        <v>346</v>
      </c>
      <c r="M738" s="46" t="s">
        <v>25</v>
      </c>
      <c r="N738" s="46" t="s">
        <v>23</v>
      </c>
      <c r="O738" s="48">
        <v>0</v>
      </c>
      <c r="P738" s="47">
        <v>0</v>
      </c>
      <c r="Q738" s="47"/>
      <c r="R738" s="47"/>
      <c r="S738" s="46" t="s">
        <v>525</v>
      </c>
      <c r="T738" s="46" t="s">
        <v>23</v>
      </c>
      <c r="U738" s="46" t="s">
        <v>32</v>
      </c>
      <c r="V738" s="45">
        <v>0</v>
      </c>
    </row>
    <row r="739" spans="1:22" ht="12.95" hidden="1" customHeight="1" x14ac:dyDescent="0.2">
      <c r="A739" s="50">
        <v>36209</v>
      </c>
      <c r="B739" s="46">
        <v>129638</v>
      </c>
      <c r="C739" s="46" t="s">
        <v>258</v>
      </c>
      <c r="D739" s="46"/>
      <c r="E739" s="49">
        <v>42817.231944444444</v>
      </c>
      <c r="F739" s="49">
        <v>42817.808333333334</v>
      </c>
      <c r="G739" s="46">
        <v>830</v>
      </c>
      <c r="H739" s="46" t="s">
        <v>520</v>
      </c>
      <c r="I739" s="46" t="s">
        <v>519</v>
      </c>
      <c r="J739" s="46" t="s">
        <v>26</v>
      </c>
      <c r="K739" s="46" t="s">
        <v>354</v>
      </c>
      <c r="L739" s="46" t="s">
        <v>346</v>
      </c>
      <c r="M739" s="46" t="s">
        <v>40</v>
      </c>
      <c r="N739" s="46" t="s">
        <v>22</v>
      </c>
      <c r="O739" s="48">
        <v>0</v>
      </c>
      <c r="P739" s="47">
        <v>0</v>
      </c>
      <c r="Q739" s="47"/>
      <c r="R739" s="47"/>
      <c r="S739" s="46" t="s">
        <v>514</v>
      </c>
      <c r="T739" s="46" t="s">
        <v>23</v>
      </c>
      <c r="U739" s="46" t="s">
        <v>32</v>
      </c>
      <c r="V739" s="45">
        <v>0</v>
      </c>
    </row>
    <row r="740" spans="1:22" ht="12.95" hidden="1" customHeight="1" x14ac:dyDescent="0.2">
      <c r="A740" s="50">
        <v>36209</v>
      </c>
      <c r="B740" s="46">
        <v>129638</v>
      </c>
      <c r="C740" s="46" t="s">
        <v>258</v>
      </c>
      <c r="D740" s="46"/>
      <c r="E740" s="49">
        <v>42817.231944444444</v>
      </c>
      <c r="F740" s="49">
        <v>42817.808333333334</v>
      </c>
      <c r="G740" s="46">
        <v>830</v>
      </c>
      <c r="H740" s="46" t="s">
        <v>373</v>
      </c>
      <c r="I740" s="46" t="s">
        <v>372</v>
      </c>
      <c r="J740" s="46" t="s">
        <v>26</v>
      </c>
      <c r="K740" s="46" t="s">
        <v>354</v>
      </c>
      <c r="L740" s="46" t="s">
        <v>346</v>
      </c>
      <c r="M740" s="46" t="s">
        <v>40</v>
      </c>
      <c r="N740" s="46" t="s">
        <v>22</v>
      </c>
      <c r="O740" s="48">
        <v>0</v>
      </c>
      <c r="P740" s="47">
        <v>0</v>
      </c>
      <c r="Q740" s="47"/>
      <c r="R740" s="47"/>
      <c r="S740" s="46" t="s">
        <v>514</v>
      </c>
      <c r="T740" s="46" t="s">
        <v>23</v>
      </c>
      <c r="U740" s="46" t="s">
        <v>32</v>
      </c>
      <c r="V740" s="45">
        <v>0</v>
      </c>
    </row>
    <row r="741" spans="1:22" ht="12.95" hidden="1" customHeight="1" x14ac:dyDescent="0.2">
      <c r="A741" s="50">
        <v>36209</v>
      </c>
      <c r="B741" s="46">
        <v>129638</v>
      </c>
      <c r="C741" s="46" t="s">
        <v>258</v>
      </c>
      <c r="D741" s="46"/>
      <c r="E741" s="49">
        <v>42817.231944444444</v>
      </c>
      <c r="F741" s="49">
        <v>42817.808333333334</v>
      </c>
      <c r="G741" s="46">
        <v>830</v>
      </c>
      <c r="H741" s="46" t="s">
        <v>439</v>
      </c>
      <c r="I741" s="46" t="s">
        <v>438</v>
      </c>
      <c r="J741" s="46" t="s">
        <v>26</v>
      </c>
      <c r="K741" s="46" t="s">
        <v>354</v>
      </c>
      <c r="L741" s="46" t="s">
        <v>346</v>
      </c>
      <c r="M741" s="46" t="s">
        <v>40</v>
      </c>
      <c r="N741" s="46" t="s">
        <v>22</v>
      </c>
      <c r="O741" s="48">
        <v>0</v>
      </c>
      <c r="P741" s="47">
        <v>0</v>
      </c>
      <c r="Q741" s="47"/>
      <c r="R741" s="47"/>
      <c r="S741" s="46" t="s">
        <v>514</v>
      </c>
      <c r="T741" s="46" t="s">
        <v>23</v>
      </c>
      <c r="U741" s="46" t="s">
        <v>32</v>
      </c>
      <c r="V741" s="45">
        <v>0</v>
      </c>
    </row>
    <row r="742" spans="1:22" ht="12.95" hidden="1" customHeight="1" x14ac:dyDescent="0.2">
      <c r="A742" s="50">
        <v>36209</v>
      </c>
      <c r="B742" s="46">
        <v>129638</v>
      </c>
      <c r="C742" s="46" t="s">
        <v>258</v>
      </c>
      <c r="D742" s="46"/>
      <c r="E742" s="49">
        <v>42817.231944444444</v>
      </c>
      <c r="F742" s="49">
        <v>42817.808333333334</v>
      </c>
      <c r="G742" s="46">
        <v>830</v>
      </c>
      <c r="H742" s="46" t="s">
        <v>518</v>
      </c>
      <c r="I742" s="46" t="s">
        <v>517</v>
      </c>
      <c r="J742" s="46" t="s">
        <v>26</v>
      </c>
      <c r="K742" s="46" t="s">
        <v>354</v>
      </c>
      <c r="L742" s="46" t="s">
        <v>346</v>
      </c>
      <c r="M742" s="46" t="s">
        <v>40</v>
      </c>
      <c r="N742" s="46" t="s">
        <v>22</v>
      </c>
      <c r="O742" s="48">
        <v>0</v>
      </c>
      <c r="P742" s="47">
        <v>0</v>
      </c>
      <c r="Q742" s="47"/>
      <c r="R742" s="47"/>
      <c r="S742" s="46" t="s">
        <v>514</v>
      </c>
      <c r="T742" s="46" t="s">
        <v>23</v>
      </c>
      <c r="U742" s="46" t="s">
        <v>32</v>
      </c>
      <c r="V742" s="45">
        <v>0</v>
      </c>
    </row>
    <row r="743" spans="1:22" ht="12.95" hidden="1" customHeight="1" x14ac:dyDescent="0.2">
      <c r="A743" s="50">
        <v>36209</v>
      </c>
      <c r="B743" s="46">
        <v>129638</v>
      </c>
      <c r="C743" s="46" t="s">
        <v>258</v>
      </c>
      <c r="D743" s="46"/>
      <c r="E743" s="49">
        <v>42817.231944444444</v>
      </c>
      <c r="F743" s="49">
        <v>42817.808333333334</v>
      </c>
      <c r="G743" s="46">
        <v>830</v>
      </c>
      <c r="H743" s="46" t="s">
        <v>516</v>
      </c>
      <c r="I743" s="46" t="s">
        <v>515</v>
      </c>
      <c r="J743" s="46" t="s">
        <v>26</v>
      </c>
      <c r="K743" s="46" t="s">
        <v>354</v>
      </c>
      <c r="L743" s="46" t="s">
        <v>346</v>
      </c>
      <c r="M743" s="46" t="s">
        <v>40</v>
      </c>
      <c r="N743" s="46" t="s">
        <v>22</v>
      </c>
      <c r="O743" s="48">
        <v>0</v>
      </c>
      <c r="P743" s="47">
        <v>0</v>
      </c>
      <c r="Q743" s="47"/>
      <c r="R743" s="47"/>
      <c r="S743" s="46" t="s">
        <v>514</v>
      </c>
      <c r="T743" s="46" t="s">
        <v>23</v>
      </c>
      <c r="U743" s="46" t="s">
        <v>32</v>
      </c>
      <c r="V743" s="45">
        <v>0</v>
      </c>
    </row>
    <row r="744" spans="1:22" ht="12.95" hidden="1" customHeight="1" x14ac:dyDescent="0.2">
      <c r="A744" s="50">
        <v>36209</v>
      </c>
      <c r="B744" s="46">
        <v>129638</v>
      </c>
      <c r="C744" s="46" t="s">
        <v>258</v>
      </c>
      <c r="D744" s="46"/>
      <c r="E744" s="49">
        <v>42817.231944444444</v>
      </c>
      <c r="F744" s="49">
        <v>42817.808333333334</v>
      </c>
      <c r="G744" s="46">
        <v>830</v>
      </c>
      <c r="H744" s="46" t="s">
        <v>474</v>
      </c>
      <c r="I744" s="46" t="s">
        <v>473</v>
      </c>
      <c r="J744" s="46" t="s">
        <v>26</v>
      </c>
      <c r="K744" s="46" t="s">
        <v>354</v>
      </c>
      <c r="L744" s="46" t="s">
        <v>346</v>
      </c>
      <c r="M744" s="46" t="s">
        <v>40</v>
      </c>
      <c r="N744" s="46" t="s">
        <v>22</v>
      </c>
      <c r="O744" s="48">
        <v>0</v>
      </c>
      <c r="P744" s="47">
        <v>0</v>
      </c>
      <c r="Q744" s="47"/>
      <c r="R744" s="47"/>
      <c r="S744" s="46" t="s">
        <v>514</v>
      </c>
      <c r="T744" s="46" t="s">
        <v>23</v>
      </c>
      <c r="U744" s="46" t="s">
        <v>32</v>
      </c>
      <c r="V744" s="45">
        <v>0</v>
      </c>
    </row>
    <row r="745" spans="1:22" ht="12.95" hidden="1" customHeight="1" x14ac:dyDescent="0.2">
      <c r="A745" s="50">
        <v>36207</v>
      </c>
      <c r="B745" s="46">
        <v>129640</v>
      </c>
      <c r="C745" s="46" t="s">
        <v>258</v>
      </c>
      <c r="D745" s="46"/>
      <c r="E745" s="49">
        <v>42817.458333333328</v>
      </c>
      <c r="F745" s="49">
        <v>42817.535416666666</v>
      </c>
      <c r="G745" s="46">
        <v>111</v>
      </c>
      <c r="H745" s="46" t="s">
        <v>511</v>
      </c>
      <c r="I745" s="46" t="s">
        <v>510</v>
      </c>
      <c r="J745" s="46" t="s">
        <v>37</v>
      </c>
      <c r="K745" s="46" t="s">
        <v>354</v>
      </c>
      <c r="L745" s="46" t="s">
        <v>346</v>
      </c>
      <c r="M745" s="46" t="s">
        <v>40</v>
      </c>
      <c r="N745" s="46" t="s">
        <v>22</v>
      </c>
      <c r="O745" s="48">
        <v>0</v>
      </c>
      <c r="P745" s="47">
        <v>0</v>
      </c>
      <c r="Q745" s="47"/>
      <c r="R745" s="47"/>
      <c r="S745" s="46" t="s">
        <v>509</v>
      </c>
      <c r="T745" s="46" t="s">
        <v>23</v>
      </c>
      <c r="U745" s="46" t="s">
        <v>24</v>
      </c>
      <c r="V745" s="45">
        <v>0</v>
      </c>
    </row>
    <row r="746" spans="1:22" ht="12.95" hidden="1" customHeight="1" x14ac:dyDescent="0.2">
      <c r="A746" s="50">
        <v>36203</v>
      </c>
      <c r="B746" s="46">
        <v>129645</v>
      </c>
      <c r="C746" s="46" t="s">
        <v>258</v>
      </c>
      <c r="D746" s="46"/>
      <c r="E746" s="49">
        <v>42817.556250000001</v>
      </c>
      <c r="F746" s="49">
        <v>42817.626388888886</v>
      </c>
      <c r="G746" s="46">
        <v>101</v>
      </c>
      <c r="H746" s="46" t="s">
        <v>508</v>
      </c>
      <c r="I746" s="46" t="s">
        <v>507</v>
      </c>
      <c r="J746" s="46" t="s">
        <v>37</v>
      </c>
      <c r="K746" s="46" t="s">
        <v>354</v>
      </c>
      <c r="L746" s="46" t="s">
        <v>346</v>
      </c>
      <c r="M746" s="46" t="s">
        <v>40</v>
      </c>
      <c r="N746" s="46" t="s">
        <v>22</v>
      </c>
      <c r="O746" s="48">
        <v>0</v>
      </c>
      <c r="P746" s="47">
        <v>0</v>
      </c>
      <c r="Q746" s="47"/>
      <c r="R746" s="47"/>
      <c r="S746" s="46" t="s">
        <v>506</v>
      </c>
      <c r="T746" s="46" t="s">
        <v>23</v>
      </c>
      <c r="U746" s="46" t="s">
        <v>24</v>
      </c>
      <c r="V746" s="45">
        <v>0</v>
      </c>
    </row>
    <row r="747" spans="1:22" ht="12.95" hidden="1" customHeight="1" x14ac:dyDescent="0.2">
      <c r="A747" s="50">
        <v>36198</v>
      </c>
      <c r="B747" s="46">
        <v>129651</v>
      </c>
      <c r="C747" s="46" t="s">
        <v>258</v>
      </c>
      <c r="D747" s="46"/>
      <c r="E747" s="49">
        <v>42819.626388888886</v>
      </c>
      <c r="F747" s="49">
        <v>42819.654166666667</v>
      </c>
      <c r="G747" s="46">
        <v>40</v>
      </c>
      <c r="H747" s="46" t="s">
        <v>107</v>
      </c>
      <c r="I747" s="46" t="s">
        <v>108</v>
      </c>
      <c r="J747" s="46" t="s">
        <v>37</v>
      </c>
      <c r="K747" s="46" t="s">
        <v>354</v>
      </c>
      <c r="L747" s="46" t="s">
        <v>346</v>
      </c>
      <c r="M747" s="46" t="s">
        <v>25</v>
      </c>
      <c r="N747" s="46" t="s">
        <v>22</v>
      </c>
      <c r="O747" s="48">
        <v>0</v>
      </c>
      <c r="P747" s="47">
        <v>0</v>
      </c>
      <c r="Q747" s="47"/>
      <c r="R747" s="47"/>
      <c r="S747" s="46" t="s">
        <v>505</v>
      </c>
      <c r="T747" s="46" t="s">
        <v>23</v>
      </c>
      <c r="U747" s="46" t="s">
        <v>32</v>
      </c>
      <c r="V747" s="45">
        <v>0</v>
      </c>
    </row>
    <row r="748" spans="1:22" ht="12.95" hidden="1" customHeight="1" x14ac:dyDescent="0.2">
      <c r="A748" s="50">
        <v>36228</v>
      </c>
      <c r="B748" s="46">
        <v>129660</v>
      </c>
      <c r="C748" s="46" t="s">
        <v>258</v>
      </c>
      <c r="D748" s="46"/>
      <c r="E748" s="49">
        <v>42823.495833333334</v>
      </c>
      <c r="F748" s="49">
        <v>42823.754861111112</v>
      </c>
      <c r="G748" s="46">
        <v>373</v>
      </c>
      <c r="H748" s="46" t="s">
        <v>417</v>
      </c>
      <c r="I748" s="46" t="s">
        <v>416</v>
      </c>
      <c r="J748" s="46" t="s">
        <v>26</v>
      </c>
      <c r="K748" s="46" t="s">
        <v>354</v>
      </c>
      <c r="L748" s="46" t="s">
        <v>346</v>
      </c>
      <c r="M748" s="46" t="s">
        <v>40</v>
      </c>
      <c r="N748" s="46" t="s">
        <v>22</v>
      </c>
      <c r="O748" s="48">
        <v>0</v>
      </c>
      <c r="P748" s="47">
        <v>0</v>
      </c>
      <c r="Q748" s="47"/>
      <c r="R748" s="47"/>
      <c r="S748" s="46" t="s">
        <v>496</v>
      </c>
      <c r="T748" s="46" t="s">
        <v>23</v>
      </c>
      <c r="U748" s="46" t="s">
        <v>32</v>
      </c>
      <c r="V748" s="45">
        <v>0</v>
      </c>
    </row>
    <row r="749" spans="1:22" ht="12.95" hidden="1" customHeight="1" x14ac:dyDescent="0.2">
      <c r="A749" s="50">
        <v>36227</v>
      </c>
      <c r="B749" s="46">
        <v>129661</v>
      </c>
      <c r="C749" s="46" t="s">
        <v>258</v>
      </c>
      <c r="D749" s="46"/>
      <c r="E749" s="49">
        <v>42823.530555555553</v>
      </c>
      <c r="F749" s="49">
        <v>42825.753472222219</v>
      </c>
      <c r="G749" s="46">
        <v>3201</v>
      </c>
      <c r="H749" s="46" t="s">
        <v>267</v>
      </c>
      <c r="I749" s="46" t="s">
        <v>268</v>
      </c>
      <c r="J749" s="46" t="s">
        <v>37</v>
      </c>
      <c r="K749" s="46" t="s">
        <v>354</v>
      </c>
      <c r="L749" s="46" t="s">
        <v>346</v>
      </c>
      <c r="M749" s="46" t="s">
        <v>25</v>
      </c>
      <c r="N749" s="46" t="s">
        <v>23</v>
      </c>
      <c r="O749" s="48">
        <v>0</v>
      </c>
      <c r="P749" s="47">
        <v>0</v>
      </c>
      <c r="Q749" s="47"/>
      <c r="R749" s="47"/>
      <c r="S749" s="46" t="s">
        <v>495</v>
      </c>
      <c r="T749" s="46" t="s">
        <v>23</v>
      </c>
      <c r="U749" s="46" t="s">
        <v>32</v>
      </c>
      <c r="V749" s="45">
        <v>0</v>
      </c>
    </row>
    <row r="750" spans="1:22" ht="12.95" hidden="1" customHeight="1" x14ac:dyDescent="0.2">
      <c r="A750" s="50">
        <v>35140</v>
      </c>
      <c r="B750" s="46">
        <v>128325</v>
      </c>
      <c r="C750" s="46" t="s">
        <v>269</v>
      </c>
      <c r="D750" s="46"/>
      <c r="E750" s="49">
        <v>42826</v>
      </c>
      <c r="F750" s="49">
        <v>42856</v>
      </c>
      <c r="G750" s="46">
        <v>43200</v>
      </c>
      <c r="H750" s="46" t="s">
        <v>58</v>
      </c>
      <c r="I750" s="46" t="s">
        <v>59</v>
      </c>
      <c r="J750" s="46" t="s">
        <v>26</v>
      </c>
      <c r="K750" s="46" t="s">
        <v>354</v>
      </c>
      <c r="L750" s="46" t="s">
        <v>346</v>
      </c>
      <c r="M750" s="46" t="s">
        <v>25</v>
      </c>
      <c r="N750" s="46" t="s">
        <v>23</v>
      </c>
      <c r="O750" s="48">
        <v>0</v>
      </c>
      <c r="P750" s="47">
        <v>0</v>
      </c>
      <c r="Q750" s="47"/>
      <c r="R750" s="47"/>
      <c r="S750" s="46" t="s">
        <v>393</v>
      </c>
      <c r="T750" s="46" t="s">
        <v>23</v>
      </c>
      <c r="U750" s="46" t="s">
        <v>32</v>
      </c>
      <c r="V750" s="45">
        <v>0</v>
      </c>
    </row>
    <row r="751" spans="1:22" ht="12.95" hidden="1" customHeight="1" x14ac:dyDescent="0.2">
      <c r="A751" s="50">
        <v>35095</v>
      </c>
      <c r="B751" s="46">
        <v>128373</v>
      </c>
      <c r="C751" s="46" t="s">
        <v>269</v>
      </c>
      <c r="D751" s="46"/>
      <c r="E751" s="49">
        <v>42826</v>
      </c>
      <c r="F751" s="49">
        <v>42856</v>
      </c>
      <c r="G751" s="46">
        <v>43200</v>
      </c>
      <c r="H751" s="46" t="s">
        <v>402</v>
      </c>
      <c r="I751" s="46" t="s">
        <v>401</v>
      </c>
      <c r="J751" s="46" t="s">
        <v>26</v>
      </c>
      <c r="K751" s="46" t="s">
        <v>354</v>
      </c>
      <c r="L751" s="46" t="s">
        <v>346</v>
      </c>
      <c r="M751" s="46" t="s">
        <v>25</v>
      </c>
      <c r="N751" s="46" t="s">
        <v>23</v>
      </c>
      <c r="O751" s="48">
        <v>0</v>
      </c>
      <c r="P751" s="47">
        <v>0</v>
      </c>
      <c r="Q751" s="47"/>
      <c r="R751" s="47"/>
      <c r="S751" s="46" t="s">
        <v>400</v>
      </c>
      <c r="T751" s="46" t="s">
        <v>23</v>
      </c>
      <c r="U751" s="46" t="s">
        <v>32</v>
      </c>
      <c r="V751" s="45">
        <v>0</v>
      </c>
    </row>
    <row r="752" spans="1:22" ht="12.95" hidden="1" customHeight="1" x14ac:dyDescent="0.2">
      <c r="A752" s="50">
        <v>35151</v>
      </c>
      <c r="B752" s="46">
        <v>128523</v>
      </c>
      <c r="C752" s="46" t="s">
        <v>269</v>
      </c>
      <c r="D752" s="46"/>
      <c r="E752" s="49">
        <v>42826</v>
      </c>
      <c r="F752" s="49">
        <v>42856</v>
      </c>
      <c r="G752" s="46">
        <v>43200</v>
      </c>
      <c r="H752" s="46" t="s">
        <v>392</v>
      </c>
      <c r="I752" s="46" t="s">
        <v>391</v>
      </c>
      <c r="J752" s="46" t="s">
        <v>26</v>
      </c>
      <c r="K752" s="46" t="s">
        <v>354</v>
      </c>
      <c r="L752" s="46" t="s">
        <v>346</v>
      </c>
      <c r="M752" s="46" t="s">
        <v>25</v>
      </c>
      <c r="N752" s="46" t="s">
        <v>23</v>
      </c>
      <c r="O752" s="48">
        <v>0</v>
      </c>
      <c r="P752" s="47">
        <v>0</v>
      </c>
      <c r="Q752" s="47"/>
      <c r="R752" s="47"/>
      <c r="S752" s="46" t="s">
        <v>404</v>
      </c>
      <c r="T752" s="46" t="s">
        <v>23</v>
      </c>
      <c r="U752" s="46" t="s">
        <v>28</v>
      </c>
      <c r="V752" s="45">
        <v>0</v>
      </c>
    </row>
    <row r="753" spans="1:23" ht="12.95" hidden="1" customHeight="1" x14ac:dyDescent="0.2">
      <c r="A753" s="50">
        <v>30699</v>
      </c>
      <c r="B753" s="46">
        <v>124470</v>
      </c>
      <c r="C753" s="46" t="s">
        <v>269</v>
      </c>
      <c r="D753" s="46"/>
      <c r="E753" s="49">
        <v>42826</v>
      </c>
      <c r="F753" s="49">
        <v>42856</v>
      </c>
      <c r="G753" s="46">
        <v>43200</v>
      </c>
      <c r="H753" s="46" t="s">
        <v>201</v>
      </c>
      <c r="I753" s="46" t="s">
        <v>202</v>
      </c>
      <c r="J753" s="46" t="s">
        <v>26</v>
      </c>
      <c r="K753" s="46" t="s">
        <v>354</v>
      </c>
      <c r="L753" s="46" t="s">
        <v>346</v>
      </c>
      <c r="M753" s="46" t="s">
        <v>25</v>
      </c>
      <c r="N753" s="46" t="s">
        <v>23</v>
      </c>
      <c r="O753" s="48">
        <v>0</v>
      </c>
      <c r="P753" s="47">
        <v>0</v>
      </c>
      <c r="Q753" s="47"/>
      <c r="R753" s="47"/>
      <c r="S753" s="46" t="s">
        <v>422</v>
      </c>
      <c r="T753" s="46" t="s">
        <v>23</v>
      </c>
      <c r="U753" s="46" t="s">
        <v>32</v>
      </c>
      <c r="V753" s="45">
        <v>0</v>
      </c>
    </row>
    <row r="754" spans="1:23" ht="12.95" hidden="1" customHeight="1" x14ac:dyDescent="0.2">
      <c r="A754" s="50">
        <v>35151</v>
      </c>
      <c r="B754" s="46">
        <v>128523</v>
      </c>
      <c r="C754" s="46" t="s">
        <v>269</v>
      </c>
      <c r="D754" s="46"/>
      <c r="E754" s="49">
        <v>42826</v>
      </c>
      <c r="F754" s="49">
        <v>42856</v>
      </c>
      <c r="G754" s="46">
        <v>43200</v>
      </c>
      <c r="H754" s="46" t="s">
        <v>397</v>
      </c>
      <c r="I754" s="46" t="s">
        <v>396</v>
      </c>
      <c r="J754" s="46" t="s">
        <v>26</v>
      </c>
      <c r="K754" s="46" t="s">
        <v>354</v>
      </c>
      <c r="L754" s="46" t="s">
        <v>346</v>
      </c>
      <c r="M754" s="46" t="s">
        <v>25</v>
      </c>
      <c r="N754" s="46" t="s">
        <v>23</v>
      </c>
      <c r="O754" s="48">
        <v>0</v>
      </c>
      <c r="P754" s="47">
        <v>0</v>
      </c>
      <c r="Q754" s="47"/>
      <c r="R754" s="47"/>
      <c r="S754" s="46" t="s">
        <v>404</v>
      </c>
      <c r="T754" s="46" t="s">
        <v>23</v>
      </c>
      <c r="U754" s="46" t="s">
        <v>28</v>
      </c>
      <c r="V754" s="45">
        <v>0</v>
      </c>
    </row>
    <row r="755" spans="1:23" s="68" customFormat="1" ht="12.95" customHeight="1" x14ac:dyDescent="0.2">
      <c r="A755" s="62">
        <v>36313</v>
      </c>
      <c r="B755" s="63">
        <v>2179</v>
      </c>
      <c r="C755" s="63" t="s">
        <v>269</v>
      </c>
      <c r="D755" s="63">
        <v>2017</v>
      </c>
      <c r="E755" s="64">
        <v>42828.281944444439</v>
      </c>
      <c r="F755" s="64">
        <v>42828.290277777778</v>
      </c>
      <c r="G755" s="63">
        <v>12</v>
      </c>
      <c r="H755" s="63" t="s">
        <v>270</v>
      </c>
      <c r="I755" s="63" t="s">
        <v>271</v>
      </c>
      <c r="J755" s="63" t="s">
        <v>20</v>
      </c>
      <c r="K755" s="63" t="s">
        <v>21</v>
      </c>
      <c r="L755" s="63" t="s">
        <v>34</v>
      </c>
      <c r="M755" s="63" t="s">
        <v>25</v>
      </c>
      <c r="N755" s="63" t="s">
        <v>22</v>
      </c>
      <c r="O755" s="65">
        <v>171</v>
      </c>
      <c r="P755" s="66">
        <v>9.1200000000000003E-2</v>
      </c>
      <c r="Q755" s="43">
        <f>IF(P755&gt;$Q$2,1)</f>
        <v>1</v>
      </c>
      <c r="R755" s="43" t="b">
        <f>IF(P755&gt;$R$2,1)</f>
        <v>0</v>
      </c>
      <c r="S755" s="63" t="s">
        <v>490</v>
      </c>
      <c r="T755" s="63" t="s">
        <v>23</v>
      </c>
      <c r="U755" s="63" t="s">
        <v>24</v>
      </c>
      <c r="V755" s="67">
        <v>12</v>
      </c>
      <c r="W755" s="44"/>
    </row>
    <row r="756" spans="1:23" ht="12.95" hidden="1" customHeight="1" x14ac:dyDescent="0.2">
      <c r="A756" s="50">
        <v>36294</v>
      </c>
      <c r="B756" s="46">
        <v>129687</v>
      </c>
      <c r="C756" s="46" t="s">
        <v>269</v>
      </c>
      <c r="D756" s="46"/>
      <c r="E756" s="49">
        <v>42831.28402777778</v>
      </c>
      <c r="F756" s="49">
        <v>42831.417361111111</v>
      </c>
      <c r="G756" s="46">
        <v>192</v>
      </c>
      <c r="H756" s="46" t="s">
        <v>274</v>
      </c>
      <c r="I756" s="46" t="s">
        <v>275</v>
      </c>
      <c r="J756" s="46" t="s">
        <v>26</v>
      </c>
      <c r="K756" s="46" t="s">
        <v>354</v>
      </c>
      <c r="L756" s="46" t="s">
        <v>346</v>
      </c>
      <c r="M756" s="46" t="s">
        <v>25</v>
      </c>
      <c r="N756" s="46" t="s">
        <v>23</v>
      </c>
      <c r="O756" s="48">
        <v>0</v>
      </c>
      <c r="P756" s="47">
        <v>0</v>
      </c>
      <c r="Q756" s="47"/>
      <c r="R756" s="47"/>
      <c r="S756" s="46" t="s">
        <v>487</v>
      </c>
      <c r="T756" s="46" t="s">
        <v>23</v>
      </c>
      <c r="U756" s="46" t="s">
        <v>28</v>
      </c>
      <c r="V756" s="45">
        <v>0</v>
      </c>
    </row>
    <row r="757" spans="1:23" ht="12.95" hidden="1" customHeight="1" x14ac:dyDescent="0.2">
      <c r="A757" s="50">
        <v>36285</v>
      </c>
      <c r="B757" s="46">
        <v>129698</v>
      </c>
      <c r="C757" s="46" t="s">
        <v>269</v>
      </c>
      <c r="D757" s="46"/>
      <c r="E757" s="49">
        <v>42831.743750000001</v>
      </c>
      <c r="F757" s="49">
        <v>42831.773611111108</v>
      </c>
      <c r="G757" s="46">
        <v>43</v>
      </c>
      <c r="H757" s="46" t="s">
        <v>272</v>
      </c>
      <c r="I757" s="46" t="s">
        <v>273</v>
      </c>
      <c r="J757" s="46" t="s">
        <v>264</v>
      </c>
      <c r="K757" s="46" t="s">
        <v>354</v>
      </c>
      <c r="L757" s="46" t="s">
        <v>346</v>
      </c>
      <c r="M757" s="46" t="s">
        <v>25</v>
      </c>
      <c r="N757" s="46" t="s">
        <v>23</v>
      </c>
      <c r="O757" s="48">
        <v>0</v>
      </c>
      <c r="P757" s="47">
        <v>0</v>
      </c>
      <c r="Q757" s="47"/>
      <c r="R757" s="47"/>
      <c r="S757" s="46" t="s">
        <v>486</v>
      </c>
      <c r="T757" s="46" t="s">
        <v>23</v>
      </c>
      <c r="U757" s="46" t="s">
        <v>32</v>
      </c>
      <c r="V757" s="45">
        <v>0</v>
      </c>
    </row>
    <row r="758" spans="1:23" ht="12.95" hidden="1" customHeight="1" x14ac:dyDescent="0.2">
      <c r="A758" s="50">
        <v>36283</v>
      </c>
      <c r="B758" s="46">
        <v>129700</v>
      </c>
      <c r="C758" s="46" t="s">
        <v>269</v>
      </c>
      <c r="D758" s="46"/>
      <c r="E758" s="49">
        <v>42834.182638888888</v>
      </c>
      <c r="F758" s="49">
        <v>42834.25277777778</v>
      </c>
      <c r="G758" s="46">
        <v>101</v>
      </c>
      <c r="H758" s="46" t="s">
        <v>50</v>
      </c>
      <c r="I758" s="46" t="s">
        <v>51</v>
      </c>
      <c r="J758" s="46" t="s">
        <v>26</v>
      </c>
      <c r="K758" s="46" t="s">
        <v>354</v>
      </c>
      <c r="L758" s="46" t="s">
        <v>346</v>
      </c>
      <c r="M758" s="46" t="s">
        <v>25</v>
      </c>
      <c r="N758" s="46" t="s">
        <v>23</v>
      </c>
      <c r="O758" s="48">
        <v>0</v>
      </c>
      <c r="P758" s="47">
        <v>0</v>
      </c>
      <c r="Q758" s="47"/>
      <c r="R758" s="47"/>
      <c r="S758" s="46" t="s">
        <v>485</v>
      </c>
      <c r="T758" s="46" t="s">
        <v>23</v>
      </c>
      <c r="U758" s="46" t="s">
        <v>24</v>
      </c>
      <c r="V758" s="45">
        <v>0</v>
      </c>
    </row>
    <row r="759" spans="1:23" ht="12.95" hidden="1" customHeight="1" x14ac:dyDescent="0.2">
      <c r="A759" s="50">
        <v>36279</v>
      </c>
      <c r="B759" s="46">
        <v>129704</v>
      </c>
      <c r="C759" s="46" t="s">
        <v>269</v>
      </c>
      <c r="D759" s="46"/>
      <c r="E759" s="49">
        <v>42836.010416666664</v>
      </c>
      <c r="F759" s="49">
        <v>42836.38958333333</v>
      </c>
      <c r="G759" s="46">
        <v>546</v>
      </c>
      <c r="H759" s="46" t="s">
        <v>484</v>
      </c>
      <c r="I759" s="46" t="s">
        <v>483</v>
      </c>
      <c r="J759" s="46" t="s">
        <v>415</v>
      </c>
      <c r="K759" s="46" t="s">
        <v>354</v>
      </c>
      <c r="L759" s="46" t="s">
        <v>346</v>
      </c>
      <c r="M759" s="46" t="s">
        <v>25</v>
      </c>
      <c r="N759" s="46" t="s">
        <v>22</v>
      </c>
      <c r="O759" s="48">
        <v>0</v>
      </c>
      <c r="P759" s="47">
        <v>0</v>
      </c>
      <c r="Q759" s="47"/>
      <c r="R759" s="47"/>
      <c r="S759" s="46" t="s">
        <v>482</v>
      </c>
      <c r="T759" s="46" t="s">
        <v>23</v>
      </c>
      <c r="U759" s="46" t="s">
        <v>24</v>
      </c>
      <c r="V759" s="45">
        <v>0</v>
      </c>
    </row>
    <row r="760" spans="1:23" ht="12.95" hidden="1" customHeight="1" x14ac:dyDescent="0.2">
      <c r="A760" s="50">
        <v>36244</v>
      </c>
      <c r="B760" s="46">
        <v>129742</v>
      </c>
      <c r="C760" s="46" t="s">
        <v>269</v>
      </c>
      <c r="D760" s="46"/>
      <c r="E760" s="49">
        <v>42852.524305555555</v>
      </c>
      <c r="F760" s="49">
        <v>42852.769444444442</v>
      </c>
      <c r="G760" s="46">
        <v>353</v>
      </c>
      <c r="H760" s="46" t="s">
        <v>107</v>
      </c>
      <c r="I760" s="46" t="s">
        <v>108</v>
      </c>
      <c r="J760" s="46" t="s">
        <v>37</v>
      </c>
      <c r="K760" s="46" t="s">
        <v>354</v>
      </c>
      <c r="L760" s="46" t="s">
        <v>346</v>
      </c>
      <c r="M760" s="46" t="s">
        <v>25</v>
      </c>
      <c r="N760" s="46" t="s">
        <v>22</v>
      </c>
      <c r="O760" s="48">
        <v>0</v>
      </c>
      <c r="P760" s="47">
        <v>0</v>
      </c>
      <c r="Q760" s="47"/>
      <c r="R760" s="47"/>
      <c r="S760" s="46" t="s">
        <v>470</v>
      </c>
      <c r="T760" s="46" t="s">
        <v>23</v>
      </c>
      <c r="U760" s="46" t="s">
        <v>32</v>
      </c>
      <c r="V760" s="45">
        <v>0</v>
      </c>
    </row>
    <row r="761" spans="1:23" ht="12.95" hidden="1" customHeight="1" x14ac:dyDescent="0.2">
      <c r="A761" s="50">
        <v>35140</v>
      </c>
      <c r="B761" s="46">
        <v>128325</v>
      </c>
      <c r="C761" s="46" t="s">
        <v>276</v>
      </c>
      <c r="D761" s="46"/>
      <c r="E761" s="49">
        <v>42856</v>
      </c>
      <c r="F761" s="49">
        <v>42887</v>
      </c>
      <c r="G761" s="46">
        <v>44640</v>
      </c>
      <c r="H761" s="46" t="s">
        <v>58</v>
      </c>
      <c r="I761" s="46" t="s">
        <v>59</v>
      </c>
      <c r="J761" s="46" t="s">
        <v>26</v>
      </c>
      <c r="K761" s="46" t="s">
        <v>354</v>
      </c>
      <c r="L761" s="46" t="s">
        <v>346</v>
      </c>
      <c r="M761" s="46" t="s">
        <v>25</v>
      </c>
      <c r="N761" s="46" t="s">
        <v>23</v>
      </c>
      <c r="O761" s="48">
        <v>0</v>
      </c>
      <c r="P761" s="47">
        <v>0</v>
      </c>
      <c r="Q761" s="47"/>
      <c r="R761" s="47"/>
      <c r="S761" s="46" t="s">
        <v>393</v>
      </c>
      <c r="T761" s="46" t="s">
        <v>23</v>
      </c>
      <c r="U761" s="46" t="s">
        <v>32</v>
      </c>
      <c r="V761" s="45">
        <v>0</v>
      </c>
    </row>
    <row r="762" spans="1:23" ht="12.95" hidden="1" customHeight="1" x14ac:dyDescent="0.2">
      <c r="A762" s="50">
        <v>35095</v>
      </c>
      <c r="B762" s="46">
        <v>128373</v>
      </c>
      <c r="C762" s="46" t="s">
        <v>276</v>
      </c>
      <c r="D762" s="46"/>
      <c r="E762" s="49">
        <v>42856</v>
      </c>
      <c r="F762" s="49">
        <v>42887</v>
      </c>
      <c r="G762" s="46">
        <v>44640</v>
      </c>
      <c r="H762" s="46" t="s">
        <v>402</v>
      </c>
      <c r="I762" s="46" t="s">
        <v>401</v>
      </c>
      <c r="J762" s="46" t="s">
        <v>26</v>
      </c>
      <c r="K762" s="46" t="s">
        <v>354</v>
      </c>
      <c r="L762" s="46" t="s">
        <v>346</v>
      </c>
      <c r="M762" s="46" t="s">
        <v>25</v>
      </c>
      <c r="N762" s="46" t="s">
        <v>23</v>
      </c>
      <c r="O762" s="48">
        <v>0</v>
      </c>
      <c r="P762" s="47">
        <v>0</v>
      </c>
      <c r="Q762" s="47"/>
      <c r="R762" s="47"/>
      <c r="S762" s="46" t="s">
        <v>400</v>
      </c>
      <c r="T762" s="46" t="s">
        <v>23</v>
      </c>
      <c r="U762" s="46" t="s">
        <v>32</v>
      </c>
      <c r="V762" s="45">
        <v>0</v>
      </c>
    </row>
    <row r="763" spans="1:23" ht="12.95" hidden="1" customHeight="1" x14ac:dyDescent="0.2">
      <c r="A763" s="50">
        <v>30699</v>
      </c>
      <c r="B763" s="46">
        <v>124470</v>
      </c>
      <c r="C763" s="46" t="s">
        <v>276</v>
      </c>
      <c r="D763" s="46"/>
      <c r="E763" s="49">
        <v>42856</v>
      </c>
      <c r="F763" s="49">
        <v>42887</v>
      </c>
      <c r="G763" s="46">
        <v>44640</v>
      </c>
      <c r="H763" s="46" t="s">
        <v>201</v>
      </c>
      <c r="I763" s="46" t="s">
        <v>202</v>
      </c>
      <c r="J763" s="46" t="s">
        <v>26</v>
      </c>
      <c r="K763" s="46" t="s">
        <v>354</v>
      </c>
      <c r="L763" s="46" t="s">
        <v>346</v>
      </c>
      <c r="M763" s="46" t="s">
        <v>25</v>
      </c>
      <c r="N763" s="46" t="s">
        <v>23</v>
      </c>
      <c r="O763" s="48">
        <v>0</v>
      </c>
      <c r="P763" s="47">
        <v>0</v>
      </c>
      <c r="Q763" s="47"/>
      <c r="R763" s="47"/>
      <c r="S763" s="46" t="s">
        <v>422</v>
      </c>
      <c r="T763" s="46" t="s">
        <v>23</v>
      </c>
      <c r="U763" s="46" t="s">
        <v>32</v>
      </c>
      <c r="V763" s="45">
        <v>0</v>
      </c>
    </row>
    <row r="764" spans="1:23" ht="12.95" hidden="1" customHeight="1" x14ac:dyDescent="0.2">
      <c r="A764" s="50">
        <v>35151</v>
      </c>
      <c r="B764" s="46">
        <v>128523</v>
      </c>
      <c r="C764" s="46" t="s">
        <v>276</v>
      </c>
      <c r="D764" s="46"/>
      <c r="E764" s="49">
        <v>42856</v>
      </c>
      <c r="F764" s="49">
        <v>42887</v>
      </c>
      <c r="G764" s="46">
        <v>44640</v>
      </c>
      <c r="H764" s="46" t="s">
        <v>397</v>
      </c>
      <c r="I764" s="46" t="s">
        <v>396</v>
      </c>
      <c r="J764" s="46" t="s">
        <v>26</v>
      </c>
      <c r="K764" s="46" t="s">
        <v>354</v>
      </c>
      <c r="L764" s="46" t="s">
        <v>346</v>
      </c>
      <c r="M764" s="46" t="s">
        <v>25</v>
      </c>
      <c r="N764" s="46" t="s">
        <v>23</v>
      </c>
      <c r="O764" s="48">
        <v>0</v>
      </c>
      <c r="P764" s="47">
        <v>0</v>
      </c>
      <c r="Q764" s="47"/>
      <c r="R764" s="47"/>
      <c r="S764" s="46" t="s">
        <v>404</v>
      </c>
      <c r="T764" s="46" t="s">
        <v>23</v>
      </c>
      <c r="U764" s="46" t="s">
        <v>28</v>
      </c>
      <c r="V764" s="45">
        <v>0</v>
      </c>
    </row>
    <row r="765" spans="1:23" ht="12.95" hidden="1" customHeight="1" x14ac:dyDescent="0.2">
      <c r="A765" s="50">
        <v>35151</v>
      </c>
      <c r="B765" s="46">
        <v>128523</v>
      </c>
      <c r="C765" s="46" t="s">
        <v>276</v>
      </c>
      <c r="D765" s="46"/>
      <c r="E765" s="49">
        <v>42856</v>
      </c>
      <c r="F765" s="49">
        <v>42887</v>
      </c>
      <c r="G765" s="46">
        <v>44640</v>
      </c>
      <c r="H765" s="46" t="s">
        <v>392</v>
      </c>
      <c r="I765" s="46" t="s">
        <v>391</v>
      </c>
      <c r="J765" s="46" t="s">
        <v>26</v>
      </c>
      <c r="K765" s="46" t="s">
        <v>354</v>
      </c>
      <c r="L765" s="46" t="s">
        <v>346</v>
      </c>
      <c r="M765" s="46" t="s">
        <v>25</v>
      </c>
      <c r="N765" s="46" t="s">
        <v>23</v>
      </c>
      <c r="O765" s="48">
        <v>0</v>
      </c>
      <c r="P765" s="47">
        <v>0</v>
      </c>
      <c r="Q765" s="47"/>
      <c r="R765" s="47"/>
      <c r="S765" s="46" t="s">
        <v>404</v>
      </c>
      <c r="T765" s="46" t="s">
        <v>23</v>
      </c>
      <c r="U765" s="46" t="s">
        <v>28</v>
      </c>
      <c r="V765" s="45">
        <v>0</v>
      </c>
    </row>
    <row r="766" spans="1:23" ht="12.95" hidden="1" customHeight="1" x14ac:dyDescent="0.2">
      <c r="A766" s="50">
        <v>36368</v>
      </c>
      <c r="B766" s="46">
        <v>129743</v>
      </c>
      <c r="C766" s="46" t="s">
        <v>276</v>
      </c>
      <c r="D766" s="46"/>
      <c r="E766" s="49">
        <v>42856.37777777778</v>
      </c>
      <c r="F766" s="49">
        <v>42859.680555555555</v>
      </c>
      <c r="G766" s="46">
        <v>4756</v>
      </c>
      <c r="H766" s="46" t="s">
        <v>48</v>
      </c>
      <c r="I766" s="46" t="s">
        <v>49</v>
      </c>
      <c r="J766" s="46" t="s">
        <v>20</v>
      </c>
      <c r="K766" s="46" t="s">
        <v>354</v>
      </c>
      <c r="L766" s="46" t="s">
        <v>346</v>
      </c>
      <c r="M766" s="46" t="s">
        <v>61</v>
      </c>
      <c r="N766" s="46" t="s">
        <v>22</v>
      </c>
      <c r="O766" s="48">
        <v>0</v>
      </c>
      <c r="P766" s="47">
        <v>0</v>
      </c>
      <c r="Q766" s="47"/>
      <c r="R766" s="47"/>
      <c r="S766" s="46" t="s">
        <v>460</v>
      </c>
      <c r="T766" s="46" t="s">
        <v>23</v>
      </c>
      <c r="U766" s="46" t="s">
        <v>24</v>
      </c>
      <c r="V766" s="45">
        <v>0</v>
      </c>
    </row>
    <row r="767" spans="1:23" ht="12.95" hidden="1" customHeight="1" x14ac:dyDescent="0.2">
      <c r="A767" s="50">
        <v>36368</v>
      </c>
      <c r="B767" s="46">
        <v>129743</v>
      </c>
      <c r="C767" s="46" t="s">
        <v>276</v>
      </c>
      <c r="D767" s="46"/>
      <c r="E767" s="49">
        <v>42856.37777777778</v>
      </c>
      <c r="F767" s="49">
        <v>42859.680555555555</v>
      </c>
      <c r="G767" s="46">
        <v>4756</v>
      </c>
      <c r="H767" s="46" t="s">
        <v>462</v>
      </c>
      <c r="I767" s="46" t="s">
        <v>461</v>
      </c>
      <c r="J767" s="46" t="s">
        <v>20</v>
      </c>
      <c r="K767" s="46" t="s">
        <v>354</v>
      </c>
      <c r="L767" s="46" t="s">
        <v>346</v>
      </c>
      <c r="M767" s="46" t="s">
        <v>61</v>
      </c>
      <c r="N767" s="46" t="s">
        <v>22</v>
      </c>
      <c r="O767" s="48">
        <v>0</v>
      </c>
      <c r="P767" s="47">
        <v>0</v>
      </c>
      <c r="Q767" s="47"/>
      <c r="R767" s="47"/>
      <c r="S767" s="46" t="s">
        <v>460</v>
      </c>
      <c r="T767" s="46" t="s">
        <v>23</v>
      </c>
      <c r="U767" s="46" t="s">
        <v>24</v>
      </c>
      <c r="V767" s="45">
        <v>0</v>
      </c>
    </row>
    <row r="768" spans="1:23" ht="12.95" hidden="1" customHeight="1" x14ac:dyDescent="0.2">
      <c r="A768" s="50">
        <v>36412</v>
      </c>
      <c r="B768" s="46">
        <v>129813</v>
      </c>
      <c r="C768" s="46" t="s">
        <v>276</v>
      </c>
      <c r="D768" s="46"/>
      <c r="E768" s="49">
        <v>42864.593055555553</v>
      </c>
      <c r="F768" s="49">
        <v>42872.595138888886</v>
      </c>
      <c r="G768" s="46">
        <v>11523</v>
      </c>
      <c r="H768" s="46" t="s">
        <v>267</v>
      </c>
      <c r="I768" s="46" t="s">
        <v>268</v>
      </c>
      <c r="J768" s="46" t="s">
        <v>37</v>
      </c>
      <c r="K768" s="46" t="s">
        <v>354</v>
      </c>
      <c r="L768" s="46" t="s">
        <v>346</v>
      </c>
      <c r="M768" s="46" t="s">
        <v>25</v>
      </c>
      <c r="N768" s="46" t="s">
        <v>23</v>
      </c>
      <c r="O768" s="48">
        <v>0</v>
      </c>
      <c r="P768" s="47">
        <v>0</v>
      </c>
      <c r="Q768" s="47"/>
      <c r="R768" s="47"/>
      <c r="S768" s="46" t="s">
        <v>451</v>
      </c>
      <c r="T768" s="46" t="s">
        <v>23</v>
      </c>
      <c r="U768" s="46" t="s">
        <v>32</v>
      </c>
      <c r="V768" s="45">
        <v>0</v>
      </c>
    </row>
    <row r="769" spans="1:23" ht="12.95" hidden="1" customHeight="1" x14ac:dyDescent="0.2">
      <c r="A769" s="50">
        <v>36394</v>
      </c>
      <c r="B769" s="46">
        <v>129836</v>
      </c>
      <c r="C769" s="46" t="s">
        <v>276</v>
      </c>
      <c r="D769" s="46"/>
      <c r="E769" s="49">
        <v>42868.42083333333</v>
      </c>
      <c r="F769" s="49">
        <v>42868.613194444442</v>
      </c>
      <c r="G769" s="46">
        <v>277</v>
      </c>
      <c r="H769" s="46" t="s">
        <v>446</v>
      </c>
      <c r="I769" s="46" t="s">
        <v>445</v>
      </c>
      <c r="J769" s="46" t="s">
        <v>37</v>
      </c>
      <c r="K769" s="46" t="s">
        <v>354</v>
      </c>
      <c r="L769" s="46" t="s">
        <v>346</v>
      </c>
      <c r="M769" s="46" t="s">
        <v>25</v>
      </c>
      <c r="N769" s="46" t="s">
        <v>22</v>
      </c>
      <c r="O769" s="48">
        <v>0</v>
      </c>
      <c r="P769" s="47">
        <v>0</v>
      </c>
      <c r="Q769" s="47"/>
      <c r="R769" s="47"/>
      <c r="S769" s="46" t="s">
        <v>444</v>
      </c>
      <c r="T769" s="46" t="s">
        <v>23</v>
      </c>
      <c r="U769" s="46" t="s">
        <v>32</v>
      </c>
      <c r="V769" s="45">
        <v>0</v>
      </c>
    </row>
    <row r="770" spans="1:23" ht="12.95" hidden="1" customHeight="1" x14ac:dyDescent="0.2">
      <c r="A770" s="50">
        <v>36386</v>
      </c>
      <c r="B770" s="46">
        <v>129845</v>
      </c>
      <c r="C770" s="46" t="s">
        <v>276</v>
      </c>
      <c r="D770" s="46"/>
      <c r="E770" s="49">
        <v>42871.467361111107</v>
      </c>
      <c r="F770" s="49">
        <v>42871.65</v>
      </c>
      <c r="G770" s="46">
        <v>263</v>
      </c>
      <c r="H770" s="46" t="s">
        <v>439</v>
      </c>
      <c r="I770" s="46" t="s">
        <v>438</v>
      </c>
      <c r="J770" s="46" t="s">
        <v>26</v>
      </c>
      <c r="K770" s="46" t="s">
        <v>354</v>
      </c>
      <c r="L770" s="46" t="s">
        <v>346</v>
      </c>
      <c r="M770" s="46" t="s">
        <v>40</v>
      </c>
      <c r="N770" s="46" t="s">
        <v>22</v>
      </c>
      <c r="O770" s="48">
        <v>0</v>
      </c>
      <c r="P770" s="47">
        <v>0</v>
      </c>
      <c r="Q770" s="47"/>
      <c r="R770" s="47"/>
      <c r="S770" s="46" t="s">
        <v>437</v>
      </c>
      <c r="T770" s="46" t="s">
        <v>23</v>
      </c>
      <c r="U770" s="46" t="s">
        <v>32</v>
      </c>
      <c r="V770" s="45">
        <v>0</v>
      </c>
    </row>
    <row r="771" spans="1:23" ht="12.95" hidden="1" customHeight="1" x14ac:dyDescent="0.2">
      <c r="A771" s="50">
        <v>36436</v>
      </c>
      <c r="B771" s="46">
        <v>129877</v>
      </c>
      <c r="C771" s="46" t="s">
        <v>276</v>
      </c>
      <c r="D771" s="46"/>
      <c r="E771" s="49">
        <v>42881.491666666661</v>
      </c>
      <c r="F771" s="49">
        <v>42881.570833333331</v>
      </c>
      <c r="G771" s="46">
        <v>114</v>
      </c>
      <c r="H771" s="46" t="s">
        <v>436</v>
      </c>
      <c r="I771" s="46" t="s">
        <v>435</v>
      </c>
      <c r="J771" s="46" t="s">
        <v>37</v>
      </c>
      <c r="K771" s="46" t="s">
        <v>354</v>
      </c>
      <c r="L771" s="46" t="s">
        <v>346</v>
      </c>
      <c r="M771" s="46" t="s">
        <v>25</v>
      </c>
      <c r="N771" s="46" t="s">
        <v>22</v>
      </c>
      <c r="O771" s="48">
        <v>0</v>
      </c>
      <c r="P771" s="47">
        <v>0</v>
      </c>
      <c r="Q771" s="47"/>
      <c r="R771" s="47"/>
      <c r="S771" s="46" t="s">
        <v>432</v>
      </c>
      <c r="T771" s="46" t="s">
        <v>23</v>
      </c>
      <c r="U771" s="46" t="s">
        <v>32</v>
      </c>
      <c r="V771" s="45">
        <v>0</v>
      </c>
    </row>
    <row r="772" spans="1:23" ht="12.95" hidden="1" customHeight="1" x14ac:dyDescent="0.2">
      <c r="A772" s="50">
        <v>36436</v>
      </c>
      <c r="B772" s="46">
        <v>129877</v>
      </c>
      <c r="C772" s="46" t="s">
        <v>276</v>
      </c>
      <c r="D772" s="46"/>
      <c r="E772" s="49">
        <v>42881.491666666661</v>
      </c>
      <c r="F772" s="49">
        <v>42881.570833333331</v>
      </c>
      <c r="G772" s="46">
        <v>114</v>
      </c>
      <c r="H772" s="46" t="s">
        <v>434</v>
      </c>
      <c r="I772" s="46" t="s">
        <v>433</v>
      </c>
      <c r="J772" s="46" t="s">
        <v>33</v>
      </c>
      <c r="K772" s="46" t="s">
        <v>354</v>
      </c>
      <c r="L772" s="46" t="s">
        <v>346</v>
      </c>
      <c r="M772" s="46" t="s">
        <v>25</v>
      </c>
      <c r="N772" s="46" t="s">
        <v>22</v>
      </c>
      <c r="O772" s="48">
        <v>0</v>
      </c>
      <c r="P772" s="47">
        <v>0</v>
      </c>
      <c r="Q772" s="47"/>
      <c r="R772" s="47"/>
      <c r="S772" s="46" t="s">
        <v>432</v>
      </c>
      <c r="T772" s="46" t="s">
        <v>23</v>
      </c>
      <c r="U772" s="46" t="s">
        <v>24</v>
      </c>
      <c r="V772" s="45">
        <v>0</v>
      </c>
    </row>
    <row r="773" spans="1:23" ht="12.95" hidden="1" customHeight="1" x14ac:dyDescent="0.2">
      <c r="A773" s="50">
        <v>36434</v>
      </c>
      <c r="B773" s="46">
        <v>129879</v>
      </c>
      <c r="C773" s="46" t="s">
        <v>276</v>
      </c>
      <c r="D773" s="46"/>
      <c r="E773" s="49">
        <v>42882.288888888885</v>
      </c>
      <c r="F773" s="49">
        <v>42882.30972222222</v>
      </c>
      <c r="G773" s="46">
        <v>30</v>
      </c>
      <c r="H773" s="46" t="s">
        <v>107</v>
      </c>
      <c r="I773" s="46" t="s">
        <v>108</v>
      </c>
      <c r="J773" s="46" t="s">
        <v>37</v>
      </c>
      <c r="K773" s="46" t="s">
        <v>354</v>
      </c>
      <c r="L773" s="46" t="s">
        <v>346</v>
      </c>
      <c r="M773" s="46" t="s">
        <v>25</v>
      </c>
      <c r="N773" s="46" t="s">
        <v>22</v>
      </c>
      <c r="O773" s="48">
        <v>0</v>
      </c>
      <c r="P773" s="47">
        <v>0</v>
      </c>
      <c r="Q773" s="47"/>
      <c r="R773" s="47"/>
      <c r="S773" s="46" t="s">
        <v>431</v>
      </c>
      <c r="T773" s="46" t="s">
        <v>23</v>
      </c>
      <c r="U773" s="46" t="s">
        <v>32</v>
      </c>
      <c r="V773" s="45">
        <v>0</v>
      </c>
    </row>
    <row r="774" spans="1:23" ht="12.95" hidden="1" customHeight="1" x14ac:dyDescent="0.2">
      <c r="A774" s="50">
        <v>36429</v>
      </c>
      <c r="B774" s="46">
        <v>129885</v>
      </c>
      <c r="C774" s="46" t="s">
        <v>276</v>
      </c>
      <c r="D774" s="46"/>
      <c r="E774" s="49">
        <v>42885.51458333333</v>
      </c>
      <c r="F774" s="49">
        <v>42886.870138888888</v>
      </c>
      <c r="G774" s="46">
        <v>1952</v>
      </c>
      <c r="H774" s="46" t="s">
        <v>421</v>
      </c>
      <c r="I774" s="46" t="s">
        <v>420</v>
      </c>
      <c r="J774" s="46" t="s">
        <v>26</v>
      </c>
      <c r="K774" s="46" t="s">
        <v>354</v>
      </c>
      <c r="L774" s="46" t="s">
        <v>346</v>
      </c>
      <c r="M774" s="46" t="s">
        <v>25</v>
      </c>
      <c r="N774" s="46" t="s">
        <v>22</v>
      </c>
      <c r="O774" s="48">
        <v>0</v>
      </c>
      <c r="P774" s="47">
        <v>0</v>
      </c>
      <c r="Q774" s="47"/>
      <c r="R774" s="47"/>
      <c r="S774" s="46" t="s">
        <v>424</v>
      </c>
      <c r="T774" s="46" t="s">
        <v>23</v>
      </c>
      <c r="U774" s="46" t="s">
        <v>28</v>
      </c>
      <c r="V774" s="45">
        <v>0</v>
      </c>
    </row>
    <row r="775" spans="1:23" ht="12.95" hidden="1" customHeight="1" x14ac:dyDescent="0.2">
      <c r="A775" s="50">
        <v>36425</v>
      </c>
      <c r="B775" s="46">
        <v>129889</v>
      </c>
      <c r="C775" s="46" t="s">
        <v>276</v>
      </c>
      <c r="D775" s="46"/>
      <c r="E775" s="49">
        <v>42886.584722222222</v>
      </c>
      <c r="F775" s="49">
        <v>42886.655555555553</v>
      </c>
      <c r="G775" s="46">
        <v>102</v>
      </c>
      <c r="H775" s="46" t="s">
        <v>378</v>
      </c>
      <c r="I775" s="46" t="s">
        <v>377</v>
      </c>
      <c r="J775" s="46" t="s">
        <v>20</v>
      </c>
      <c r="K775" s="46" t="s">
        <v>354</v>
      </c>
      <c r="L775" s="46" t="s">
        <v>346</v>
      </c>
      <c r="M775" s="46" t="s">
        <v>61</v>
      </c>
      <c r="N775" s="46" t="s">
        <v>22</v>
      </c>
      <c r="O775" s="48">
        <v>0</v>
      </c>
      <c r="P775" s="47">
        <v>0</v>
      </c>
      <c r="Q775" s="47"/>
      <c r="R775" s="47"/>
      <c r="S775" s="46" t="s">
        <v>423</v>
      </c>
      <c r="T775" s="46" t="s">
        <v>22</v>
      </c>
      <c r="U775" s="46" t="s">
        <v>24</v>
      </c>
      <c r="V775" s="45">
        <v>0</v>
      </c>
    </row>
    <row r="776" spans="1:23" ht="12.95" hidden="1" customHeight="1" x14ac:dyDescent="0.2">
      <c r="A776" s="50">
        <v>30699</v>
      </c>
      <c r="B776" s="46">
        <v>124470</v>
      </c>
      <c r="C776" s="46" t="s">
        <v>279</v>
      </c>
      <c r="D776" s="46"/>
      <c r="E776" s="49">
        <v>42887</v>
      </c>
      <c r="F776" s="49">
        <v>42917</v>
      </c>
      <c r="G776" s="46">
        <v>43200</v>
      </c>
      <c r="H776" s="46" t="s">
        <v>201</v>
      </c>
      <c r="I776" s="46" t="s">
        <v>202</v>
      </c>
      <c r="J776" s="46" t="s">
        <v>26</v>
      </c>
      <c r="K776" s="46" t="s">
        <v>354</v>
      </c>
      <c r="L776" s="46" t="s">
        <v>346</v>
      </c>
      <c r="M776" s="46" t="s">
        <v>25</v>
      </c>
      <c r="N776" s="46" t="s">
        <v>23</v>
      </c>
      <c r="O776" s="48">
        <v>0</v>
      </c>
      <c r="P776" s="47">
        <v>0</v>
      </c>
      <c r="Q776" s="47"/>
      <c r="R776" s="47"/>
      <c r="S776" s="46" t="s">
        <v>422</v>
      </c>
      <c r="T776" s="46" t="s">
        <v>23</v>
      </c>
      <c r="U776" s="46" t="s">
        <v>32</v>
      </c>
      <c r="V776" s="45">
        <v>0</v>
      </c>
    </row>
    <row r="777" spans="1:23" ht="12.95" hidden="1" customHeight="1" x14ac:dyDescent="0.2">
      <c r="A777" s="50">
        <v>35151</v>
      </c>
      <c r="B777" s="46">
        <v>128523</v>
      </c>
      <c r="C777" s="46" t="s">
        <v>279</v>
      </c>
      <c r="D777" s="46"/>
      <c r="E777" s="49">
        <v>42887</v>
      </c>
      <c r="F777" s="49">
        <v>42917</v>
      </c>
      <c r="G777" s="46">
        <v>43200</v>
      </c>
      <c r="H777" s="46" t="s">
        <v>392</v>
      </c>
      <c r="I777" s="46" t="s">
        <v>391</v>
      </c>
      <c r="J777" s="46" t="s">
        <v>26</v>
      </c>
      <c r="K777" s="46" t="s">
        <v>354</v>
      </c>
      <c r="L777" s="46" t="s">
        <v>346</v>
      </c>
      <c r="M777" s="46" t="s">
        <v>25</v>
      </c>
      <c r="N777" s="46" t="s">
        <v>23</v>
      </c>
      <c r="O777" s="48">
        <v>0</v>
      </c>
      <c r="P777" s="47">
        <v>0</v>
      </c>
      <c r="Q777" s="47"/>
      <c r="R777" s="47"/>
      <c r="S777" s="46" t="s">
        <v>404</v>
      </c>
      <c r="T777" s="46" t="s">
        <v>23</v>
      </c>
      <c r="U777" s="46" t="s">
        <v>28</v>
      </c>
      <c r="V777" s="45">
        <v>0</v>
      </c>
    </row>
    <row r="778" spans="1:23" ht="12.95" hidden="1" customHeight="1" x14ac:dyDescent="0.2">
      <c r="A778" s="50">
        <v>35151</v>
      </c>
      <c r="B778" s="46">
        <v>128523</v>
      </c>
      <c r="C778" s="46" t="s">
        <v>279</v>
      </c>
      <c r="D778" s="46"/>
      <c r="E778" s="49">
        <v>42887</v>
      </c>
      <c r="F778" s="49">
        <v>42917</v>
      </c>
      <c r="G778" s="46">
        <v>43200</v>
      </c>
      <c r="H778" s="46" t="s">
        <v>397</v>
      </c>
      <c r="I778" s="46" t="s">
        <v>396</v>
      </c>
      <c r="J778" s="46" t="s">
        <v>26</v>
      </c>
      <c r="K778" s="46" t="s">
        <v>354</v>
      </c>
      <c r="L778" s="46" t="s">
        <v>346</v>
      </c>
      <c r="M778" s="46" t="s">
        <v>25</v>
      </c>
      <c r="N778" s="46" t="s">
        <v>23</v>
      </c>
      <c r="O778" s="48">
        <v>0</v>
      </c>
      <c r="P778" s="47">
        <v>0</v>
      </c>
      <c r="Q778" s="47"/>
      <c r="R778" s="47"/>
      <c r="S778" s="46" t="s">
        <v>404</v>
      </c>
      <c r="T778" s="46" t="s">
        <v>23</v>
      </c>
      <c r="U778" s="46" t="s">
        <v>28</v>
      </c>
      <c r="V778" s="45">
        <v>0</v>
      </c>
    </row>
    <row r="779" spans="1:23" ht="12.95" hidden="1" customHeight="1" x14ac:dyDescent="0.2">
      <c r="A779" s="50">
        <v>35095</v>
      </c>
      <c r="B779" s="46">
        <v>128373</v>
      </c>
      <c r="C779" s="46" t="s">
        <v>279</v>
      </c>
      <c r="D779" s="46"/>
      <c r="E779" s="49">
        <v>42887</v>
      </c>
      <c r="F779" s="49">
        <v>42917</v>
      </c>
      <c r="G779" s="46">
        <v>43200</v>
      </c>
      <c r="H779" s="46" t="s">
        <v>402</v>
      </c>
      <c r="I779" s="46" t="s">
        <v>401</v>
      </c>
      <c r="J779" s="46" t="s">
        <v>26</v>
      </c>
      <c r="K779" s="46" t="s">
        <v>354</v>
      </c>
      <c r="L779" s="46" t="s">
        <v>346</v>
      </c>
      <c r="M779" s="46" t="s">
        <v>25</v>
      </c>
      <c r="N779" s="46" t="s">
        <v>23</v>
      </c>
      <c r="O779" s="48">
        <v>0</v>
      </c>
      <c r="P779" s="47">
        <v>0</v>
      </c>
      <c r="Q779" s="47"/>
      <c r="R779" s="47"/>
      <c r="S779" s="46" t="s">
        <v>400</v>
      </c>
      <c r="T779" s="46" t="s">
        <v>23</v>
      </c>
      <c r="U779" s="46" t="s">
        <v>32</v>
      </c>
      <c r="V779" s="45">
        <v>0</v>
      </c>
    </row>
    <row r="780" spans="1:23" ht="12.95" hidden="1" customHeight="1" x14ac:dyDescent="0.2">
      <c r="A780" s="50">
        <v>35140</v>
      </c>
      <c r="B780" s="46">
        <v>128325</v>
      </c>
      <c r="C780" s="46" t="s">
        <v>279</v>
      </c>
      <c r="D780" s="46"/>
      <c r="E780" s="49">
        <v>42887</v>
      </c>
      <c r="F780" s="49">
        <v>42917</v>
      </c>
      <c r="G780" s="46">
        <v>43200</v>
      </c>
      <c r="H780" s="46" t="s">
        <v>58</v>
      </c>
      <c r="I780" s="46" t="s">
        <v>59</v>
      </c>
      <c r="J780" s="46" t="s">
        <v>26</v>
      </c>
      <c r="K780" s="46" t="s">
        <v>354</v>
      </c>
      <c r="L780" s="46" t="s">
        <v>346</v>
      </c>
      <c r="M780" s="46" t="s">
        <v>25</v>
      </c>
      <c r="N780" s="46" t="s">
        <v>23</v>
      </c>
      <c r="O780" s="48">
        <v>0</v>
      </c>
      <c r="P780" s="47">
        <v>0</v>
      </c>
      <c r="Q780" s="47"/>
      <c r="R780" s="47"/>
      <c r="S780" s="46" t="s">
        <v>393</v>
      </c>
      <c r="T780" s="46" t="s">
        <v>23</v>
      </c>
      <c r="U780" s="46" t="s">
        <v>32</v>
      </c>
      <c r="V780" s="45">
        <v>0</v>
      </c>
    </row>
    <row r="781" spans="1:23" ht="12.95" hidden="1" customHeight="1" x14ac:dyDescent="0.2">
      <c r="A781" s="50">
        <v>36442</v>
      </c>
      <c r="B781" s="46">
        <v>129871</v>
      </c>
      <c r="C781" s="46" t="s">
        <v>279</v>
      </c>
      <c r="D781" s="46"/>
      <c r="E781" s="49">
        <v>42888.583333333328</v>
      </c>
      <c r="F781" s="49">
        <v>42888.643055555556</v>
      </c>
      <c r="G781" s="46">
        <v>86</v>
      </c>
      <c r="H781" s="46" t="s">
        <v>378</v>
      </c>
      <c r="I781" s="46" t="s">
        <v>377</v>
      </c>
      <c r="J781" s="46" t="s">
        <v>20</v>
      </c>
      <c r="K781" s="46" t="s">
        <v>354</v>
      </c>
      <c r="L781" s="46" t="s">
        <v>356</v>
      </c>
      <c r="M781" s="46" t="s">
        <v>61</v>
      </c>
      <c r="N781" s="46" t="s">
        <v>22</v>
      </c>
      <c r="O781" s="48">
        <v>0</v>
      </c>
      <c r="P781" s="47">
        <v>0</v>
      </c>
      <c r="Q781" s="47"/>
      <c r="R781" s="47"/>
      <c r="S781" s="46" t="s">
        <v>381</v>
      </c>
      <c r="T781" s="46" t="s">
        <v>23</v>
      </c>
      <c r="U781" s="46" t="s">
        <v>24</v>
      </c>
      <c r="V781" s="45">
        <v>0</v>
      </c>
    </row>
    <row r="782" spans="1:23" ht="12.95" hidden="1" customHeight="1" x14ac:dyDescent="0.2">
      <c r="A782" s="50">
        <v>36442</v>
      </c>
      <c r="B782" s="46">
        <v>129871</v>
      </c>
      <c r="C782" s="46" t="s">
        <v>279</v>
      </c>
      <c r="D782" s="46"/>
      <c r="E782" s="49">
        <v>42888.583333333328</v>
      </c>
      <c r="F782" s="49">
        <v>42888.643055555556</v>
      </c>
      <c r="G782" s="46">
        <v>86</v>
      </c>
      <c r="H782" s="46" t="s">
        <v>380</v>
      </c>
      <c r="I782" s="46" t="s">
        <v>379</v>
      </c>
      <c r="J782" s="46" t="s">
        <v>20</v>
      </c>
      <c r="K782" s="46" t="s">
        <v>354</v>
      </c>
      <c r="L782" s="46" t="s">
        <v>356</v>
      </c>
      <c r="M782" s="46" t="s">
        <v>61</v>
      </c>
      <c r="N782" s="46" t="s">
        <v>22</v>
      </c>
      <c r="O782" s="48">
        <v>0</v>
      </c>
      <c r="P782" s="47">
        <v>0</v>
      </c>
      <c r="Q782" s="47"/>
      <c r="R782" s="47"/>
      <c r="S782" s="46" t="s">
        <v>381</v>
      </c>
      <c r="T782" s="46" t="s">
        <v>23</v>
      </c>
      <c r="U782" s="46" t="s">
        <v>24</v>
      </c>
      <c r="V782" s="45">
        <v>0</v>
      </c>
    </row>
    <row r="783" spans="1:23" ht="12.95" hidden="1" customHeight="1" x14ac:dyDescent="0.2">
      <c r="A783" s="50">
        <v>36562</v>
      </c>
      <c r="B783" s="46">
        <v>129946</v>
      </c>
      <c r="C783" s="46" t="s">
        <v>279</v>
      </c>
      <c r="D783" s="46"/>
      <c r="E783" s="49">
        <v>42900.450694444444</v>
      </c>
      <c r="F783" s="49">
        <v>42900.515277777777</v>
      </c>
      <c r="G783" s="46">
        <v>93</v>
      </c>
      <c r="H783" s="46" t="s">
        <v>364</v>
      </c>
      <c r="I783" s="46" t="s">
        <v>363</v>
      </c>
      <c r="J783" s="46" t="s">
        <v>264</v>
      </c>
      <c r="K783" s="46" t="s">
        <v>354</v>
      </c>
      <c r="L783" s="46" t="s">
        <v>346</v>
      </c>
      <c r="M783" s="46" t="s">
        <v>25</v>
      </c>
      <c r="N783" s="46" t="s">
        <v>22</v>
      </c>
      <c r="O783" s="48">
        <v>0</v>
      </c>
      <c r="P783" s="47">
        <v>0</v>
      </c>
      <c r="Q783" s="47"/>
      <c r="R783" s="47"/>
      <c r="S783" s="46" t="s">
        <v>362</v>
      </c>
      <c r="T783" s="46" t="s">
        <v>23</v>
      </c>
      <c r="U783" s="46" t="s">
        <v>32</v>
      </c>
      <c r="V783" s="45">
        <v>0</v>
      </c>
    </row>
    <row r="784" spans="1:23" s="68" customFormat="1" ht="12.95" customHeight="1" x14ac:dyDescent="0.2">
      <c r="A784" s="62">
        <v>36617</v>
      </c>
      <c r="B784" s="63">
        <v>2191</v>
      </c>
      <c r="C784" s="63" t="s">
        <v>279</v>
      </c>
      <c r="D784" s="63">
        <v>2017</v>
      </c>
      <c r="E784" s="64">
        <v>42906.806250000001</v>
      </c>
      <c r="F784" s="64">
        <v>42906.816666666666</v>
      </c>
      <c r="G784" s="63">
        <v>15</v>
      </c>
      <c r="H784" s="63" t="s">
        <v>188</v>
      </c>
      <c r="I784" s="63" t="s">
        <v>189</v>
      </c>
      <c r="J784" s="63" t="s">
        <v>26</v>
      </c>
      <c r="K784" s="63" t="s">
        <v>21</v>
      </c>
      <c r="L784" s="63" t="s">
        <v>45</v>
      </c>
      <c r="M784" s="63" t="s">
        <v>25</v>
      </c>
      <c r="N784" s="63" t="s">
        <v>22</v>
      </c>
      <c r="O784" s="65">
        <v>1053</v>
      </c>
      <c r="P784" s="66">
        <v>0.56189999999999996</v>
      </c>
      <c r="Q784" s="43">
        <f>IF(P784&gt;$Q$2,1)</f>
        <v>1</v>
      </c>
      <c r="R784" s="43">
        <f>IF(P784&gt;$R$2,1)</f>
        <v>1</v>
      </c>
      <c r="S784" s="63" t="s">
        <v>281</v>
      </c>
      <c r="T784" s="63" t="s">
        <v>23</v>
      </c>
      <c r="U784" s="63" t="s">
        <v>32</v>
      </c>
      <c r="V784" s="67">
        <v>174</v>
      </c>
      <c r="W784" s="44"/>
    </row>
    <row r="785" spans="1:22" ht="12.95" hidden="1" customHeight="1" x14ac:dyDescent="0.2">
      <c r="A785" s="50">
        <v>36512</v>
      </c>
      <c r="B785" s="46">
        <v>129999</v>
      </c>
      <c r="C785" s="46" t="s">
        <v>279</v>
      </c>
      <c r="D785" s="46"/>
      <c r="E785" s="49">
        <v>42906.837500000001</v>
      </c>
      <c r="F785" s="49">
        <v>42906.947916666664</v>
      </c>
      <c r="G785" s="46">
        <v>159</v>
      </c>
      <c r="H785" s="46" t="s">
        <v>188</v>
      </c>
      <c r="I785" s="46" t="s">
        <v>189</v>
      </c>
      <c r="J785" s="46" t="s">
        <v>26</v>
      </c>
      <c r="K785" s="46" t="s">
        <v>354</v>
      </c>
      <c r="L785" s="46" t="s">
        <v>346</v>
      </c>
      <c r="M785" s="46" t="s">
        <v>25</v>
      </c>
      <c r="N785" s="46" t="s">
        <v>23</v>
      </c>
      <c r="O785" s="48">
        <v>0</v>
      </c>
      <c r="P785" s="47">
        <v>0</v>
      </c>
      <c r="Q785" s="47"/>
      <c r="R785" s="47"/>
      <c r="S785" s="46" t="s">
        <v>355</v>
      </c>
      <c r="T785" s="46" t="s">
        <v>23</v>
      </c>
      <c r="U785" s="46" t="s">
        <v>32</v>
      </c>
      <c r="V785" s="45">
        <v>0</v>
      </c>
    </row>
    <row r="786" spans="1:22" ht="12.95" hidden="1" customHeight="1" x14ac:dyDescent="0.2">
      <c r="A786" s="50">
        <v>36501</v>
      </c>
      <c r="B786" s="46">
        <v>130011</v>
      </c>
      <c r="C786" s="46" t="s">
        <v>279</v>
      </c>
      <c r="D786" s="46"/>
      <c r="E786" s="49">
        <v>42908.45</v>
      </c>
      <c r="F786" s="49">
        <v>42908.468055555553</v>
      </c>
      <c r="G786" s="46">
        <v>26</v>
      </c>
      <c r="H786" s="46" t="s">
        <v>107</v>
      </c>
      <c r="I786" s="46" t="s">
        <v>108</v>
      </c>
      <c r="J786" s="46" t="s">
        <v>37</v>
      </c>
      <c r="K786" s="46" t="s">
        <v>354</v>
      </c>
      <c r="L786" s="46" t="s">
        <v>346</v>
      </c>
      <c r="M786" s="46" t="s">
        <v>25</v>
      </c>
      <c r="N786" s="46" t="s">
        <v>22</v>
      </c>
      <c r="O786" s="48">
        <v>0</v>
      </c>
      <c r="P786" s="47">
        <v>0</v>
      </c>
      <c r="Q786" s="47"/>
      <c r="R786" s="47"/>
      <c r="S786" s="46" t="s">
        <v>353</v>
      </c>
      <c r="T786" s="46" t="s">
        <v>23</v>
      </c>
      <c r="U786" s="46" t="s">
        <v>32</v>
      </c>
      <c r="V786" s="45">
        <v>0</v>
      </c>
    </row>
  </sheetData>
  <autoFilter ref="A3:V786">
    <filterColumn colId="10">
      <filters>
        <filter val="Fault"/>
      </filters>
    </filterColumn>
  </autoFilter>
  <mergeCells count="1">
    <mergeCell ref="A1:P1"/>
  </mergeCells>
  <pageMargins left="0.98425196850393704" right="0.98425196850393704" top="0.98425196850393704" bottom="1.3988330708661418" header="0.98425196850393704" footer="0.98425196850393704"/>
  <pageSetup paperSize="9" orientation="landscape" horizontalDpi="0" verticalDpi="0"/>
  <headerFooter alignWithMargins="0">
    <oddFooter>&amp;L&amp;"Arial"&amp;8&amp;I&amp;BUncontrolled &amp;&amp; subject to change – see BuzzBar for published reports&amp;I&amp;B 
&amp;IGenerated on Thursday, 28 September 2017&amp;I &amp;C&amp;"Arial"&amp;8&amp;IPage &amp;P of &amp;N&amp;I &amp;R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2"/>
  <sheetViews>
    <sheetView workbookViewId="0">
      <selection activeCell="C29" sqref="C29"/>
    </sheetView>
  </sheetViews>
  <sheetFormatPr defaultRowHeight="12.75" x14ac:dyDescent="0.2"/>
  <cols>
    <col min="1" max="1" width="29.42578125" customWidth="1"/>
    <col min="2" max="2" width="14.7109375" customWidth="1"/>
    <col min="3" max="5" width="9" customWidth="1"/>
    <col min="6" max="6" width="10.28515625"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16" t="s">
        <v>303</v>
      </c>
      <c r="B1" s="116"/>
      <c r="C1" s="116"/>
      <c r="D1" s="116"/>
      <c r="E1" s="116"/>
      <c r="F1" s="116"/>
      <c r="G1" s="116"/>
      <c r="H1" s="116"/>
      <c r="I1" s="116"/>
      <c r="J1" s="116"/>
      <c r="K1" s="116"/>
      <c r="L1" s="116"/>
      <c r="M1" s="116"/>
      <c r="N1" s="116"/>
      <c r="O1" s="116"/>
    </row>
    <row r="3" spans="1:15" ht="33" customHeight="1" x14ac:dyDescent="0.2">
      <c r="A3" s="3" t="s">
        <v>289</v>
      </c>
      <c r="B3" s="3" t="s">
        <v>290</v>
      </c>
      <c r="C3" s="3" t="s">
        <v>293</v>
      </c>
      <c r="D3" s="3" t="s">
        <v>292</v>
      </c>
      <c r="E3" s="3" t="s">
        <v>291</v>
      </c>
      <c r="F3" s="3" t="s">
        <v>294</v>
      </c>
    </row>
    <row r="4" spans="1:15" ht="15" customHeight="1" x14ac:dyDescent="0.2">
      <c r="A4" t="s">
        <v>300</v>
      </c>
      <c r="B4">
        <v>0</v>
      </c>
      <c r="C4">
        <v>0</v>
      </c>
      <c r="D4">
        <v>2</v>
      </c>
      <c r="E4">
        <v>4</v>
      </c>
      <c r="F4">
        <v>6</v>
      </c>
    </row>
    <row r="5" spans="1:15" ht="15" customHeight="1" x14ac:dyDescent="0.2">
      <c r="A5" t="s">
        <v>301</v>
      </c>
      <c r="B5">
        <v>1.5E-3</v>
      </c>
      <c r="C5">
        <v>1.5E-3</v>
      </c>
      <c r="D5">
        <v>0</v>
      </c>
      <c r="E5">
        <v>-1.5E-3</v>
      </c>
      <c r="F5">
        <v>-1.5E-3</v>
      </c>
    </row>
    <row r="6" spans="1:15" ht="15" customHeight="1" x14ac:dyDescent="0.2"/>
    <row r="7" spans="1:15" ht="15" customHeight="1" x14ac:dyDescent="0.2">
      <c r="B7" t="s">
        <v>298</v>
      </c>
      <c r="C7">
        <f>SLOPE(C5:D5,C4:D4)</f>
        <v>-7.5000000000000002E-4</v>
      </c>
    </row>
    <row r="8" spans="1:15" ht="15" customHeight="1" x14ac:dyDescent="0.2">
      <c r="B8" t="s">
        <v>302</v>
      </c>
      <c r="C8">
        <f>INTERCEPT(C5:D5,C4:D4)</f>
        <v>1.5E-3</v>
      </c>
    </row>
    <row r="9" spans="1:15" ht="15" customHeight="1" x14ac:dyDescent="0.2"/>
    <row r="10" spans="1:15" ht="15" customHeight="1" x14ac:dyDescent="0.2"/>
    <row r="11" spans="1:15" ht="15" customHeight="1" x14ac:dyDescent="0.2"/>
    <row r="12" spans="1:15" ht="15" customHeight="1" x14ac:dyDescent="0.2">
      <c r="B12" s="25" t="s">
        <v>250</v>
      </c>
      <c r="C12" s="36">
        <v>0.05</v>
      </c>
      <c r="D12" s="3" t="s">
        <v>297</v>
      </c>
      <c r="E12" s="38">
        <v>0.4</v>
      </c>
      <c r="F12" s="3" t="s">
        <v>296</v>
      </c>
    </row>
    <row r="13" spans="1:15" ht="15" customHeight="1" x14ac:dyDescent="0.2">
      <c r="B13" s="24">
        <v>2013</v>
      </c>
      <c r="C13" s="35">
        <v>17</v>
      </c>
      <c r="D13">
        <f>IF(C13&gt;$E$23,$E$24,IF(C13&gt;=$C$23,$C$26*C13+$C$27,0.0015))</f>
        <v>-1.5E-3</v>
      </c>
      <c r="E13" s="37">
        <v>4</v>
      </c>
      <c r="F13">
        <f>IF(E13&gt;$E$4,$E$5,IF(E13&gt;$C$4,$C$7*E13+$C$8,$C$5))</f>
        <v>-1.5E-3</v>
      </c>
    </row>
    <row r="14" spans="1:15" ht="15" customHeight="1" x14ac:dyDescent="0.2">
      <c r="B14" s="24">
        <v>2014</v>
      </c>
      <c r="C14" s="35">
        <v>8</v>
      </c>
      <c r="D14">
        <f>IF(C14&gt;$E$23,$E$24,IF(C14&gt;=$C$23,$C$26*C14+$C$27,0.0015))</f>
        <v>-2.1428571428571438E-4</v>
      </c>
      <c r="E14" s="37">
        <v>4</v>
      </c>
      <c r="F14" s="42">
        <f t="shared" ref="F14:F17" si="0">IF(E14&gt;$E$4,$E$5,IF(E14&gt;$C$4,$C$7*E14+$C$8,$C$5))</f>
        <v>-1.5E-3</v>
      </c>
    </row>
    <row r="15" spans="1:15" ht="15" customHeight="1" x14ac:dyDescent="0.2">
      <c r="B15" s="24">
        <v>2015</v>
      </c>
      <c r="C15" s="35">
        <v>7</v>
      </c>
      <c r="D15">
        <f>IF(C15&gt;$E$23,$E$24,IF(C15&gt;=$C$23,$C$26*C15+$C$27,0.0015))</f>
        <v>0</v>
      </c>
      <c r="E15" s="37">
        <v>2</v>
      </c>
      <c r="F15" s="42">
        <f t="shared" si="0"/>
        <v>0</v>
      </c>
    </row>
    <row r="16" spans="1:15" ht="15" customHeight="1" x14ac:dyDescent="0.2">
      <c r="B16" s="24">
        <v>2016</v>
      </c>
      <c r="C16" s="35">
        <v>0</v>
      </c>
      <c r="D16">
        <f>IF(C16&gt;$E$23,$E$24,IF(C16&gt;=$C$23,$C$26*C16+$C$27,0.0015))</f>
        <v>1.5E-3</v>
      </c>
      <c r="E16" s="37">
        <v>0</v>
      </c>
      <c r="F16" s="42">
        <f t="shared" si="0"/>
        <v>1.5E-3</v>
      </c>
    </row>
    <row r="17" spans="1:6" ht="15" customHeight="1" x14ac:dyDescent="0.2">
      <c r="B17" s="24">
        <v>2017</v>
      </c>
      <c r="C17" s="35">
        <v>3</v>
      </c>
      <c r="D17">
        <f>IF(C17&gt;$E$23,$E$24,IF(C17&gt;=$C$23,$C$26*C17+$C$27,0.0015))</f>
        <v>8.571428571428571E-4</v>
      </c>
      <c r="E17" s="37">
        <v>2</v>
      </c>
      <c r="F17" s="42">
        <f t="shared" si="0"/>
        <v>0</v>
      </c>
    </row>
    <row r="18" spans="1:6" ht="15" customHeight="1" x14ac:dyDescent="0.2">
      <c r="B18" t="s">
        <v>299</v>
      </c>
      <c r="D18">
        <f>SUM(D13:D17)</f>
        <v>6.4285714285714272E-4</v>
      </c>
      <c r="F18">
        <f>SUM(F13:F17)</f>
        <v>-1.5E-3</v>
      </c>
    </row>
    <row r="19" spans="1:6" ht="15" customHeight="1" x14ac:dyDescent="0.2">
      <c r="B19" t="s">
        <v>288</v>
      </c>
      <c r="C19">
        <f>_xlfn.STDEV.S(C13:C17)</f>
        <v>6.4420493633625631</v>
      </c>
      <c r="E19">
        <f>_xlfn.STDEV.S(E13:E17)</f>
        <v>1.6733200530681511</v>
      </c>
    </row>
    <row r="20" spans="1:6" ht="15" customHeight="1" x14ac:dyDescent="0.2">
      <c r="B20" t="s">
        <v>295</v>
      </c>
      <c r="C20">
        <f>AVERAGE(C13:C17)</f>
        <v>7</v>
      </c>
      <c r="E20">
        <f>AVERAGE(E13:E17)</f>
        <v>2.4</v>
      </c>
    </row>
    <row r="21" spans="1:6" ht="15" customHeight="1" x14ac:dyDescent="0.2"/>
    <row r="22" spans="1:6" ht="15" customHeight="1" x14ac:dyDescent="0.2">
      <c r="A22" s="3" t="s">
        <v>289</v>
      </c>
      <c r="B22" s="3" t="s">
        <v>290</v>
      </c>
      <c r="C22" s="3" t="s">
        <v>293</v>
      </c>
      <c r="D22" s="3" t="s">
        <v>292</v>
      </c>
      <c r="E22" s="3" t="s">
        <v>291</v>
      </c>
      <c r="F22" s="3" t="s">
        <v>294</v>
      </c>
    </row>
    <row r="23" spans="1:6" ht="15" customHeight="1" x14ac:dyDescent="0.2">
      <c r="A23" t="s">
        <v>304</v>
      </c>
      <c r="B23">
        <v>0</v>
      </c>
      <c r="C23">
        <v>0</v>
      </c>
      <c r="D23">
        <v>7</v>
      </c>
      <c r="E23">
        <v>14</v>
      </c>
      <c r="F23">
        <v>18</v>
      </c>
    </row>
    <row r="24" spans="1:6" ht="15" customHeight="1" x14ac:dyDescent="0.2">
      <c r="A24" t="s">
        <v>301</v>
      </c>
      <c r="B24">
        <v>1.5E-3</v>
      </c>
      <c r="C24">
        <v>1.5E-3</v>
      </c>
      <c r="D24">
        <v>0</v>
      </c>
      <c r="E24">
        <v>-1.5E-3</v>
      </c>
      <c r="F24">
        <v>-1.5E-3</v>
      </c>
    </row>
    <row r="25" spans="1:6" ht="15" customHeight="1" x14ac:dyDescent="0.2"/>
    <row r="26" spans="1:6" ht="15" customHeight="1" x14ac:dyDescent="0.2">
      <c r="B26" t="s">
        <v>298</v>
      </c>
      <c r="C26">
        <f>SLOPE(C24:D24,C23:D23)</f>
        <v>-2.142857142857143E-4</v>
      </c>
    </row>
    <row r="27" spans="1:6" ht="26.25" customHeight="1" x14ac:dyDescent="0.2">
      <c r="B27" t="s">
        <v>302</v>
      </c>
      <c r="C27">
        <f>INTERCEPT(C24:E24,C23:E23)</f>
        <v>1.5E-3</v>
      </c>
    </row>
    <row r="28" spans="1:6" ht="26.25" customHeight="1" x14ac:dyDescent="0.2"/>
    <row r="29" spans="1:6" ht="26.25" customHeight="1" x14ac:dyDescent="0.2"/>
    <row r="30" spans="1:6" ht="26.25" customHeight="1" x14ac:dyDescent="0.2"/>
    <row r="31" spans="1:6" ht="26.25" customHeight="1" x14ac:dyDescent="0.2"/>
    <row r="32" spans="1:6" ht="26.25" customHeight="1" x14ac:dyDescent="0.2"/>
    <row r="33" ht="26.25" customHeight="1" x14ac:dyDescent="0.2"/>
    <row r="34" ht="26.25" customHeight="1" x14ac:dyDescent="0.2"/>
    <row r="35" ht="26.25" customHeight="1" x14ac:dyDescent="0.2"/>
    <row r="36" ht="26.25" customHeight="1" x14ac:dyDescent="0.2"/>
    <row r="37" ht="12" customHeight="1" x14ac:dyDescent="0.2"/>
    <row r="38" ht="12" customHeight="1" x14ac:dyDescent="0.2"/>
    <row r="39" ht="15" customHeight="1" x14ac:dyDescent="0.2"/>
    <row r="41" ht="33"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2.75" customHeight="1" x14ac:dyDescent="0.2"/>
    <row r="52" ht="15.75" customHeight="1" x14ac:dyDescent="0.2"/>
  </sheetData>
  <mergeCells count="1">
    <mergeCell ref="A1:O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2"/>
  <sheetViews>
    <sheetView workbookViewId="0">
      <selection activeCell="C17" sqref="C17"/>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16" t="s">
        <v>307</v>
      </c>
      <c r="B1" s="116"/>
      <c r="C1" s="116"/>
      <c r="D1" s="116"/>
      <c r="E1" s="116"/>
      <c r="F1" s="116"/>
      <c r="G1" s="116"/>
      <c r="H1" s="116"/>
      <c r="I1" s="116"/>
      <c r="J1" s="116"/>
      <c r="K1" s="116"/>
      <c r="L1" s="116"/>
      <c r="M1" s="116"/>
      <c r="N1" s="116"/>
      <c r="O1" s="116"/>
    </row>
    <row r="3" spans="1:15" ht="33" customHeight="1" x14ac:dyDescent="0.2"/>
    <row r="4" spans="1:15" ht="15" customHeight="1" x14ac:dyDescent="0.2">
      <c r="A4" s="3" t="s">
        <v>289</v>
      </c>
      <c r="B4" s="3" t="s">
        <v>290</v>
      </c>
      <c r="C4" s="3" t="s">
        <v>293</v>
      </c>
      <c r="D4" s="3" t="s">
        <v>292</v>
      </c>
      <c r="E4" s="3" t="s">
        <v>291</v>
      </c>
      <c r="F4" s="3" t="s">
        <v>294</v>
      </c>
    </row>
    <row r="5" spans="1:15" ht="15" customHeight="1" x14ac:dyDescent="0.2">
      <c r="A5" t="s">
        <v>306</v>
      </c>
      <c r="B5">
        <v>0</v>
      </c>
      <c r="C5">
        <v>40</v>
      </c>
      <c r="D5">
        <v>120</v>
      </c>
      <c r="E5">
        <v>200</v>
      </c>
      <c r="F5">
        <v>250</v>
      </c>
    </row>
    <row r="6" spans="1:15" ht="15" customHeight="1" x14ac:dyDescent="0.2">
      <c r="A6" t="s">
        <v>301</v>
      </c>
      <c r="B6">
        <v>2E-3</v>
      </c>
      <c r="C6">
        <v>2E-3</v>
      </c>
      <c r="D6">
        <v>0</v>
      </c>
      <c r="E6">
        <v>-2E-3</v>
      </c>
      <c r="F6">
        <v>-2E-3</v>
      </c>
    </row>
    <row r="7" spans="1:15" ht="15" customHeight="1" x14ac:dyDescent="0.2"/>
    <row r="8" spans="1:15" ht="15" customHeight="1" x14ac:dyDescent="0.2">
      <c r="B8" t="s">
        <v>298</v>
      </c>
      <c r="C8">
        <f>SLOPE(C6:D6,C5:D5)</f>
        <v>-2.5000000000000001E-5</v>
      </c>
    </row>
    <row r="9" spans="1:15" ht="15" customHeight="1" x14ac:dyDescent="0.2">
      <c r="B9" t="s">
        <v>302</v>
      </c>
      <c r="C9">
        <f>INTERCEPT(C6:E6,C5:E5)</f>
        <v>3.0000000000000001E-3</v>
      </c>
    </row>
    <row r="10" spans="1:15" ht="15" customHeight="1" x14ac:dyDescent="0.2"/>
    <row r="11" spans="1:15" ht="15" customHeight="1" x14ac:dyDescent="0.2"/>
    <row r="12" spans="1:15" ht="15" customHeight="1" x14ac:dyDescent="0.2">
      <c r="B12" s="41" t="s">
        <v>319</v>
      </c>
      <c r="C12" s="3" t="str">
        <f>A5</f>
        <v>minutes</v>
      </c>
      <c r="D12" s="3" t="s">
        <v>297</v>
      </c>
    </row>
    <row r="13" spans="1:15" ht="15" customHeight="1" x14ac:dyDescent="0.2">
      <c r="B13" s="39">
        <v>2013</v>
      </c>
      <c r="C13">
        <v>191</v>
      </c>
      <c r="D13">
        <f>IF(C13&gt;$E$5,$E$6,IF(C13&gt;=$C$5,$C$8*C13+$C$9,$C$65))</f>
        <v>-1.7750000000000005E-3</v>
      </c>
    </row>
    <row r="14" spans="1:15" ht="15" customHeight="1" x14ac:dyDescent="0.2">
      <c r="B14" s="39">
        <v>2014</v>
      </c>
      <c r="C14">
        <v>56</v>
      </c>
      <c r="D14">
        <f>IF(C14&gt;$E$5,$E$6,IF(C14&gt;=$C$5,$C$8*C14+$C$9,$C$65))</f>
        <v>1.6000000000000001E-3</v>
      </c>
    </row>
    <row r="15" spans="1:15" ht="15" customHeight="1" x14ac:dyDescent="0.2">
      <c r="B15" s="39">
        <v>2015</v>
      </c>
      <c r="C15">
        <v>228</v>
      </c>
      <c r="D15">
        <f>IF(C15&gt;$E$5,$E$6,IF(C15&gt;=$C$5,$C$8*C15+$C$9,$C$65))</f>
        <v>-2E-3</v>
      </c>
    </row>
    <row r="16" spans="1:15" ht="15" customHeight="1" x14ac:dyDescent="0.2">
      <c r="B16" s="39">
        <v>2016</v>
      </c>
      <c r="C16">
        <v>60</v>
      </c>
      <c r="D16">
        <f>IF(C16&gt;$E$5,$E$6,IF(C16&gt;=$C$5,$C$8*C16+$C$9,$C$65))</f>
        <v>1.5E-3</v>
      </c>
    </row>
    <row r="17" spans="2:4" ht="15" customHeight="1" x14ac:dyDescent="0.2">
      <c r="B17" s="40">
        <v>2017</v>
      </c>
      <c r="C17">
        <v>65</v>
      </c>
      <c r="D17">
        <f>IF(C17&gt;$E$5,$E$6,IF(C17&gt;=$C$5,$C$8*C17+$C$9,$C$65))</f>
        <v>1.3749999999999999E-3</v>
      </c>
    </row>
    <row r="18" spans="2:4" ht="15" customHeight="1" x14ac:dyDescent="0.2">
      <c r="B18" t="s">
        <v>299</v>
      </c>
      <c r="D18">
        <f>SUM(D13:D17)</f>
        <v>6.9999999999999923E-4</v>
      </c>
    </row>
    <row r="19" spans="2:4" ht="15" customHeight="1" x14ac:dyDescent="0.2">
      <c r="B19" t="s">
        <v>288</v>
      </c>
      <c r="C19">
        <f>_xlfn.STDEV.S(C13:C17)</f>
        <v>82.803985411331496</v>
      </c>
    </row>
    <row r="20" spans="2:4" ht="15" customHeight="1" x14ac:dyDescent="0.2">
      <c r="B20" t="s">
        <v>295</v>
      </c>
      <c r="C20">
        <f>AVERAGE(C13:C17)</f>
        <v>120</v>
      </c>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75" customHeight="1" x14ac:dyDescent="0.2"/>
    <row r="38" ht="12" customHeight="1" x14ac:dyDescent="0.2"/>
    <row r="39" ht="15" customHeight="1" x14ac:dyDescent="0.2"/>
    <row r="41" ht="33"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2.75" customHeight="1" x14ac:dyDescent="0.2"/>
    <row r="52" ht="15.75" customHeight="1" x14ac:dyDescent="0.2"/>
  </sheetData>
  <mergeCells count="1">
    <mergeCell ref="A1:O1"/>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1"/>
  <sheetViews>
    <sheetView workbookViewId="0">
      <selection activeCell="B7" sqref="B7"/>
    </sheetView>
  </sheetViews>
  <sheetFormatPr defaultRowHeight="12.75" x14ac:dyDescent="0.2"/>
  <cols>
    <col min="1" max="1" width="16.140625" customWidth="1"/>
    <col min="2" max="2" width="19.85546875" bestFit="1" customWidth="1"/>
    <col min="3" max="4" width="21.7109375" bestFit="1" customWidth="1"/>
  </cols>
  <sheetData>
    <row r="1" spans="1:3" x14ac:dyDescent="0.2">
      <c r="A1" s="73" t="s">
        <v>12</v>
      </c>
      <c r="B1" s="74" t="s">
        <v>25</v>
      </c>
    </row>
    <row r="3" spans="1:3" x14ac:dyDescent="0.2">
      <c r="A3" s="70"/>
      <c r="B3" s="69" t="s">
        <v>237</v>
      </c>
      <c r="C3" s="75"/>
    </row>
    <row r="4" spans="1:3" x14ac:dyDescent="0.2">
      <c r="A4" s="69" t="s">
        <v>1236</v>
      </c>
      <c r="B4" s="70" t="s">
        <v>1235</v>
      </c>
      <c r="C4" s="76" t="s">
        <v>305</v>
      </c>
    </row>
    <row r="5" spans="1:3" x14ac:dyDescent="0.2">
      <c r="A5" s="70">
        <v>2013</v>
      </c>
      <c r="B5" s="80">
        <v>24</v>
      </c>
      <c r="C5" s="77">
        <v>191.29166666666666</v>
      </c>
    </row>
    <row r="6" spans="1:3" x14ac:dyDescent="0.2">
      <c r="A6" s="71">
        <v>2014</v>
      </c>
      <c r="B6" s="81">
        <v>15</v>
      </c>
      <c r="C6" s="78">
        <v>56.4</v>
      </c>
    </row>
    <row r="7" spans="1:3" x14ac:dyDescent="0.2">
      <c r="A7" s="71">
        <v>2015</v>
      </c>
      <c r="B7" s="81">
        <v>10</v>
      </c>
      <c r="C7" s="78">
        <v>228</v>
      </c>
    </row>
    <row r="8" spans="1:3" x14ac:dyDescent="0.2">
      <c r="A8" s="71">
        <v>2016</v>
      </c>
      <c r="B8" s="81">
        <v>10</v>
      </c>
      <c r="C8" s="78">
        <v>59.8</v>
      </c>
    </row>
    <row r="9" spans="1:3" x14ac:dyDescent="0.2">
      <c r="A9" s="71">
        <v>2017</v>
      </c>
      <c r="B9" s="81">
        <v>6</v>
      </c>
      <c r="C9" s="78">
        <v>65</v>
      </c>
    </row>
    <row r="10" spans="1:3" x14ac:dyDescent="0.2">
      <c r="A10" s="71" t="s">
        <v>1237</v>
      </c>
      <c r="B10" s="81">
        <v>623</v>
      </c>
      <c r="C10" s="78">
        <v>0</v>
      </c>
    </row>
    <row r="11" spans="1:3" x14ac:dyDescent="0.2">
      <c r="A11" s="72" t="s">
        <v>236</v>
      </c>
      <c r="B11" s="82">
        <v>688</v>
      </c>
      <c r="C11" s="79">
        <v>12.652616279069768</v>
      </c>
    </row>
  </sheetData>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0"/>
  <sheetViews>
    <sheetView topLeftCell="A37" workbookViewId="0">
      <selection activeCell="F32" sqref="F32"/>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17" t="s">
        <v>311</v>
      </c>
      <c r="B1" s="117"/>
      <c r="C1" s="117"/>
      <c r="D1" s="117"/>
      <c r="E1" s="117"/>
      <c r="F1" s="117"/>
      <c r="G1" s="117"/>
      <c r="H1" s="117"/>
      <c r="I1" s="117"/>
      <c r="J1" s="117"/>
      <c r="K1" s="117"/>
      <c r="L1" s="117"/>
      <c r="M1" s="117"/>
      <c r="N1" s="117"/>
      <c r="O1" s="117"/>
    </row>
    <row r="3" spans="1:15" ht="18" customHeight="1" x14ac:dyDescent="0.2">
      <c r="A3" s="4" t="s">
        <v>308</v>
      </c>
    </row>
    <row r="4" spans="1:15" ht="15" customHeight="1" x14ac:dyDescent="0.2">
      <c r="A4" s="3" t="s">
        <v>289</v>
      </c>
      <c r="B4" s="3" t="s">
        <v>290</v>
      </c>
      <c r="C4" s="3" t="s">
        <v>293</v>
      </c>
      <c r="D4" s="3" t="s">
        <v>292</v>
      </c>
      <c r="E4" s="3" t="s">
        <v>291</v>
      </c>
      <c r="F4" s="3" t="s">
        <v>294</v>
      </c>
    </row>
    <row r="5" spans="1:15" ht="15" customHeight="1" x14ac:dyDescent="0.2">
      <c r="A5" t="s">
        <v>306</v>
      </c>
      <c r="B5">
        <v>0</v>
      </c>
      <c r="C5">
        <v>11</v>
      </c>
      <c r="D5">
        <v>23</v>
      </c>
      <c r="E5">
        <v>35</v>
      </c>
      <c r="F5">
        <v>45</v>
      </c>
    </row>
    <row r="6" spans="1:15" ht="15" customHeight="1" x14ac:dyDescent="0.2">
      <c r="A6" t="s">
        <v>301</v>
      </c>
      <c r="B6">
        <v>2E-3</v>
      </c>
      <c r="C6">
        <v>2E-3</v>
      </c>
      <c r="D6">
        <v>0</v>
      </c>
      <c r="E6">
        <v>-2E-3</v>
      </c>
      <c r="F6">
        <v>-2E-3</v>
      </c>
    </row>
    <row r="7" spans="1:15" ht="15" customHeight="1" x14ac:dyDescent="0.2"/>
    <row r="8" spans="1:15" ht="15" customHeight="1" x14ac:dyDescent="0.2">
      <c r="B8" t="s">
        <v>298</v>
      </c>
      <c r="C8">
        <f>SLOPE(C6:E6,C5:E5)</f>
        <v>-1.6666666666666666E-4</v>
      </c>
    </row>
    <row r="9" spans="1:15" ht="15" customHeight="1" x14ac:dyDescent="0.2">
      <c r="B9" t="s">
        <v>302</v>
      </c>
      <c r="C9">
        <f>INTERCEPT(C6:E6,C5:E5)</f>
        <v>3.8333333333333331E-3</v>
      </c>
    </row>
    <row r="10" spans="1:15" ht="15" customHeight="1" x14ac:dyDescent="0.2"/>
    <row r="11" spans="1:15" ht="15" customHeight="1" x14ac:dyDescent="0.2"/>
    <row r="12" spans="1:15" ht="15" customHeight="1" x14ac:dyDescent="0.2">
      <c r="B12" s="28" t="s">
        <v>319</v>
      </c>
      <c r="C12" s="3" t="s">
        <v>1247</v>
      </c>
      <c r="D12" s="3" t="s">
        <v>297</v>
      </c>
    </row>
    <row r="13" spans="1:15" ht="15" customHeight="1" x14ac:dyDescent="0.2">
      <c r="B13" s="26">
        <v>2013</v>
      </c>
      <c r="C13">
        <v>45</v>
      </c>
      <c r="D13">
        <f>IF(C13&gt;$E$5,$E$6,IF(C13&gt;=$C$5,$C$8*C13+$C$9,$C$6))</f>
        <v>-2E-3</v>
      </c>
    </row>
    <row r="14" spans="1:15" ht="15" customHeight="1" x14ac:dyDescent="0.2">
      <c r="B14" s="26">
        <v>2014</v>
      </c>
      <c r="C14">
        <v>17</v>
      </c>
      <c r="D14">
        <f>IF(C14&gt;$E$5,$E$6,IF(C14&gt;=$C$5,$C$8*C14+$C$9,$C$6))</f>
        <v>1E-3</v>
      </c>
    </row>
    <row r="15" spans="1:15" ht="15" customHeight="1" x14ac:dyDescent="0.2">
      <c r="B15" s="26">
        <v>2015</v>
      </c>
      <c r="C15">
        <v>17</v>
      </c>
      <c r="D15">
        <f>IF(C15&gt;$E$5,$E$6,IF(C15&gt;=$C$5,$C$8*C15+$C$9,$C$6))</f>
        <v>1E-3</v>
      </c>
    </row>
    <row r="16" spans="1:15" ht="15" customHeight="1" x14ac:dyDescent="0.2">
      <c r="B16" s="26">
        <v>2016</v>
      </c>
      <c r="C16">
        <v>20</v>
      </c>
      <c r="D16">
        <f>IF(C16&gt;$E$5,$E$6,IF(C16&gt;=$C$5,$C$8*C16+$C$9,$C$6))</f>
        <v>5.0000000000000001E-4</v>
      </c>
    </row>
    <row r="17" spans="1:6" ht="15" customHeight="1" x14ac:dyDescent="0.2">
      <c r="B17" s="27">
        <v>2017</v>
      </c>
      <c r="C17">
        <v>17</v>
      </c>
      <c r="D17">
        <f>IF(C17&gt;$E$5,$E$6,IF(C17&gt;=$C$5,$C$8*C17+$C$9,$C$6))</f>
        <v>1E-3</v>
      </c>
    </row>
    <row r="18" spans="1:6" ht="15" customHeight="1" x14ac:dyDescent="0.2">
      <c r="B18" t="s">
        <v>299</v>
      </c>
      <c r="D18">
        <f>SUM(D13:D17)</f>
        <v>1.5E-3</v>
      </c>
    </row>
    <row r="19" spans="1:6" ht="15" customHeight="1" x14ac:dyDescent="0.2">
      <c r="B19" t="s">
        <v>288</v>
      </c>
      <c r="C19">
        <f>_xlfn.STDEV.S(C13:C17)</f>
        <v>12.255610959882826</v>
      </c>
    </row>
    <row r="20" spans="1:6" ht="15" customHeight="1" x14ac:dyDescent="0.2">
      <c r="B20" t="s">
        <v>295</v>
      </c>
      <c r="C20">
        <f>AVERAGE(C13:C17)</f>
        <v>23.2</v>
      </c>
    </row>
    <row r="21" spans="1:6" ht="15" customHeight="1" x14ac:dyDescent="0.2"/>
    <row r="22" spans="1:6" ht="15" customHeight="1" x14ac:dyDescent="0.2"/>
    <row r="23" spans="1:6" ht="15" customHeight="1" x14ac:dyDescent="0.2">
      <c r="A23" s="4" t="s">
        <v>309</v>
      </c>
    </row>
    <row r="24" spans="1:6" ht="15" customHeight="1" x14ac:dyDescent="0.2">
      <c r="A24" s="3" t="s">
        <v>289</v>
      </c>
      <c r="B24" s="3" t="s">
        <v>290</v>
      </c>
      <c r="C24" s="3" t="s">
        <v>293</v>
      </c>
      <c r="D24" s="3" t="s">
        <v>292</v>
      </c>
      <c r="E24" s="3" t="s">
        <v>291</v>
      </c>
      <c r="F24" s="3" t="s">
        <v>294</v>
      </c>
    </row>
    <row r="25" spans="1:6" ht="15" customHeight="1" x14ac:dyDescent="0.2">
      <c r="A25" t="s">
        <v>306</v>
      </c>
      <c r="B25">
        <v>0</v>
      </c>
      <c r="C25">
        <v>6</v>
      </c>
      <c r="D25">
        <v>10</v>
      </c>
      <c r="E25">
        <v>14</v>
      </c>
      <c r="F25">
        <v>20</v>
      </c>
    </row>
    <row r="26" spans="1:6" ht="15" customHeight="1" x14ac:dyDescent="0.2">
      <c r="A26" t="s">
        <v>301</v>
      </c>
      <c r="B26">
        <v>2E-3</v>
      </c>
      <c r="C26">
        <v>2E-3</v>
      </c>
      <c r="D26">
        <v>0</v>
      </c>
      <c r="E26">
        <v>-2E-3</v>
      </c>
      <c r="F26">
        <v>-2E-3</v>
      </c>
    </row>
    <row r="27" spans="1:6" ht="15.75" customHeight="1" x14ac:dyDescent="0.2"/>
    <row r="28" spans="1:6" x14ac:dyDescent="0.2">
      <c r="B28" t="s">
        <v>298</v>
      </c>
      <c r="C28">
        <f>SLOPE(C26:E26,C25:E25)</f>
        <v>-5.0000000000000001E-4</v>
      </c>
    </row>
    <row r="29" spans="1:6" x14ac:dyDescent="0.2">
      <c r="B29" t="s">
        <v>302</v>
      </c>
      <c r="C29">
        <f>INTERCEPT(C26:E26,C25:E25)</f>
        <v>5.0000000000000001E-3</v>
      </c>
    </row>
    <row r="32" spans="1:6" x14ac:dyDescent="0.2">
      <c r="B32" s="6" t="s">
        <v>319</v>
      </c>
      <c r="C32" s="3" t="s">
        <v>1247</v>
      </c>
      <c r="D32" s="3" t="s">
        <v>297</v>
      </c>
    </row>
    <row r="33" spans="1:6" x14ac:dyDescent="0.2">
      <c r="B33">
        <v>2013</v>
      </c>
      <c r="C33">
        <v>16</v>
      </c>
      <c r="D33">
        <f>IF(C33&gt;$E$25,$E$26,IF(C33&gt;=$C$25,$C$28*C33+$C$29,$C$26))</f>
        <v>-2E-3</v>
      </c>
    </row>
    <row r="34" spans="1:6" x14ac:dyDescent="0.2">
      <c r="B34">
        <v>2014</v>
      </c>
      <c r="C34">
        <v>10</v>
      </c>
      <c r="D34">
        <f>IF(C34&gt;$E$25,$E$26,IF(C34&gt;=$C$25,$C$28*C34+$C$29,$C$26))</f>
        <v>0</v>
      </c>
    </row>
    <row r="35" spans="1:6" x14ac:dyDescent="0.2">
      <c r="B35">
        <v>2015</v>
      </c>
      <c r="C35">
        <v>9</v>
      </c>
      <c r="D35">
        <f>IF(C35&gt;$E$25,$E$26,IF(C35&gt;=$C$25,$C$28*C35+$C$29,$C$26))</f>
        <v>4.9999999999999958E-4</v>
      </c>
    </row>
    <row r="36" spans="1:6" x14ac:dyDescent="0.2">
      <c r="B36">
        <v>2016</v>
      </c>
      <c r="C36">
        <v>7</v>
      </c>
      <c r="D36">
        <f>IF(C36&gt;$E$25,$E$26,IF(C36&gt;=$C$25,$C$28*C36+$C$29,$C$26))</f>
        <v>1.5E-3</v>
      </c>
    </row>
    <row r="37" spans="1:6" x14ac:dyDescent="0.2">
      <c r="B37">
        <v>2017</v>
      </c>
      <c r="C37">
        <v>8</v>
      </c>
      <c r="D37">
        <f>IF(C37&gt;$E$25,$E$26,IF(C37&gt;=$C$25,$C$28*C37+$C$29,$C$26))</f>
        <v>1E-3</v>
      </c>
    </row>
    <row r="38" spans="1:6" ht="12" customHeight="1" x14ac:dyDescent="0.2">
      <c r="B38" t="s">
        <v>299</v>
      </c>
      <c r="D38">
        <f>SUM(D33:D37)</f>
        <v>9.9999999999999959E-4</v>
      </c>
    </row>
    <row r="39" spans="1:6" ht="15" customHeight="1" x14ac:dyDescent="0.2">
      <c r="B39" t="s">
        <v>288</v>
      </c>
      <c r="C39">
        <f>_xlfn.STDEV.S(C33:C37)</f>
        <v>3.5355339059327378</v>
      </c>
    </row>
    <row r="40" spans="1:6" x14ac:dyDescent="0.2">
      <c r="B40" t="s">
        <v>295</v>
      </c>
      <c r="C40">
        <f>AVERAGE(C33:C37)</f>
        <v>10</v>
      </c>
    </row>
    <row r="41" spans="1:6" ht="33" customHeight="1" x14ac:dyDescent="0.2"/>
    <row r="42" spans="1:6" ht="13.5" customHeight="1" x14ac:dyDescent="0.2"/>
    <row r="43" spans="1:6" ht="13.5" customHeight="1" x14ac:dyDescent="0.2">
      <c r="A43" s="4" t="s">
        <v>310</v>
      </c>
    </row>
    <row r="44" spans="1:6" ht="13.5" customHeight="1" x14ac:dyDescent="0.2">
      <c r="A44" s="3" t="s">
        <v>289</v>
      </c>
      <c r="B44" s="3" t="s">
        <v>290</v>
      </c>
      <c r="C44" s="3" t="s">
        <v>293</v>
      </c>
      <c r="D44" s="3" t="s">
        <v>292</v>
      </c>
      <c r="E44" s="3" t="s">
        <v>291</v>
      </c>
      <c r="F44" s="3" t="s">
        <v>294</v>
      </c>
    </row>
    <row r="45" spans="1:6" ht="13.5" customHeight="1" x14ac:dyDescent="0.2">
      <c r="A45" t="s">
        <v>306</v>
      </c>
      <c r="B45">
        <v>0</v>
      </c>
      <c r="C45">
        <v>3</v>
      </c>
      <c r="D45">
        <v>13</v>
      </c>
      <c r="E45">
        <v>23</v>
      </c>
      <c r="F45">
        <v>40</v>
      </c>
    </row>
    <row r="46" spans="1:6" ht="13.5" customHeight="1" x14ac:dyDescent="0.2">
      <c r="A46" t="s">
        <v>301</v>
      </c>
      <c r="B46">
        <v>1E-3</v>
      </c>
      <c r="C46">
        <v>1E-3</v>
      </c>
      <c r="D46">
        <v>0</v>
      </c>
      <c r="E46">
        <v>-1E-3</v>
      </c>
      <c r="F46">
        <v>-1E-3</v>
      </c>
    </row>
    <row r="47" spans="1:6" ht="13.5" customHeight="1" x14ac:dyDescent="0.2"/>
    <row r="48" spans="1:6" ht="13.5" customHeight="1" x14ac:dyDescent="0.2">
      <c r="B48" t="s">
        <v>298</v>
      </c>
      <c r="C48">
        <f>SLOPE(C46:E46,C45:E45)</f>
        <v>-1E-4</v>
      </c>
    </row>
    <row r="49" spans="2:4" ht="13.5" customHeight="1" x14ac:dyDescent="0.2">
      <c r="B49" t="s">
        <v>302</v>
      </c>
      <c r="C49">
        <f>INTERCEPT(C46:E46,C45:E45)</f>
        <v>1.3000000000000002E-3</v>
      </c>
    </row>
    <row r="50" spans="2:4" ht="13.5" customHeight="1" x14ac:dyDescent="0.2"/>
    <row r="51" spans="2:4" ht="12.75" customHeight="1" x14ac:dyDescent="0.2"/>
    <row r="52" spans="2:4" ht="15.75" customHeight="1" x14ac:dyDescent="0.2">
      <c r="B52" s="6" t="s">
        <v>319</v>
      </c>
      <c r="C52" s="3" t="s">
        <v>1247</v>
      </c>
      <c r="D52" s="3" t="s">
        <v>297</v>
      </c>
    </row>
    <row r="53" spans="2:4" x14ac:dyDescent="0.2">
      <c r="B53">
        <v>2013</v>
      </c>
      <c r="C53">
        <v>17</v>
      </c>
      <c r="D53">
        <f>IF(C53&gt;$E$45,$E$46,IF(C53&gt;=$C$45,$C$48*C53+$C$49,$C$46))</f>
        <v>-3.9999999999999996E-4</v>
      </c>
    </row>
    <row r="54" spans="2:4" x14ac:dyDescent="0.2">
      <c r="B54">
        <v>2014</v>
      </c>
      <c r="C54">
        <v>8</v>
      </c>
      <c r="D54">
        <f>IF(C54&gt;$E$45,$E$46,IF(C54&gt;=$C$45,$C$48*C54+$C$49,$C$46))</f>
        <v>5.0000000000000012E-4</v>
      </c>
    </row>
    <row r="55" spans="2:4" x14ac:dyDescent="0.2">
      <c r="B55">
        <v>2015</v>
      </c>
      <c r="C55">
        <v>25</v>
      </c>
      <c r="D55">
        <f>IF(C55&gt;$E$45,$E$46,IF(C55&gt;=$C$45,$C$48*C55+$C$49,$C$46))</f>
        <v>-1E-3</v>
      </c>
    </row>
    <row r="56" spans="2:4" x14ac:dyDescent="0.2">
      <c r="B56">
        <v>2016</v>
      </c>
      <c r="C56">
        <v>0</v>
      </c>
      <c r="D56">
        <f>IF(C56&gt;$E$45,$E$46,IF(C56&gt;=$C$45,$C$48*C56+$C$49,$C$46))</f>
        <v>1E-3</v>
      </c>
    </row>
    <row r="57" spans="2:4" x14ac:dyDescent="0.2">
      <c r="B57">
        <v>2017</v>
      </c>
      <c r="C57">
        <v>17</v>
      </c>
      <c r="D57">
        <f>IF(C57&gt;$E$45,$E$46,IF(C57&gt;=$C$45,$C$48*C57+$C$49,$C$46))</f>
        <v>-3.9999999999999996E-4</v>
      </c>
    </row>
    <row r="58" spans="2:4" x14ac:dyDescent="0.2">
      <c r="B58" t="s">
        <v>299</v>
      </c>
      <c r="D58">
        <f>SUM(D53:D57)</f>
        <v>-2.9999999999999981E-4</v>
      </c>
    </row>
    <row r="59" spans="2:4" x14ac:dyDescent="0.2">
      <c r="B59" t="s">
        <v>288</v>
      </c>
      <c r="C59">
        <f>_xlfn.STDEV.S(C53:C57)</f>
        <v>9.6072888995803609</v>
      </c>
    </row>
    <row r="60" spans="2:4" x14ac:dyDescent="0.2">
      <c r="B60" t="s">
        <v>295</v>
      </c>
      <c r="C60">
        <f>AVERAGE(C53:C57)</f>
        <v>13.4</v>
      </c>
    </row>
  </sheetData>
  <mergeCells count="1">
    <mergeCell ref="A1:O1"/>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60"/>
  <sheetViews>
    <sheetView topLeftCell="A34" workbookViewId="0">
      <selection activeCell="P38" sqref="P38"/>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17" t="s">
        <v>312</v>
      </c>
      <c r="B1" s="117"/>
      <c r="C1" s="117"/>
      <c r="D1" s="117"/>
      <c r="E1" s="117"/>
      <c r="F1" s="117"/>
      <c r="G1" s="117"/>
      <c r="H1" s="117"/>
      <c r="I1" s="117"/>
      <c r="J1" s="117"/>
      <c r="K1" s="117"/>
      <c r="L1" s="117"/>
      <c r="M1" s="117"/>
      <c r="N1" s="117"/>
      <c r="O1" s="117"/>
    </row>
    <row r="3" spans="1:15" ht="18" customHeight="1" x14ac:dyDescent="0.2">
      <c r="A3" s="4" t="s">
        <v>313</v>
      </c>
    </row>
    <row r="4" spans="1:15" ht="15" customHeight="1" x14ac:dyDescent="0.2">
      <c r="A4" s="3" t="s">
        <v>289</v>
      </c>
      <c r="B4" s="3" t="s">
        <v>290</v>
      </c>
      <c r="C4" s="3" t="s">
        <v>293</v>
      </c>
      <c r="D4" s="3" t="s">
        <v>292</v>
      </c>
      <c r="E4" s="3" t="s">
        <v>291</v>
      </c>
      <c r="F4" s="3" t="s">
        <v>294</v>
      </c>
    </row>
    <row r="5" spans="1:15" ht="15" customHeight="1" x14ac:dyDescent="0.2">
      <c r="A5" t="s">
        <v>306</v>
      </c>
      <c r="B5">
        <v>0</v>
      </c>
      <c r="C5">
        <v>5</v>
      </c>
      <c r="D5">
        <v>9</v>
      </c>
      <c r="E5">
        <v>13</v>
      </c>
      <c r="F5">
        <v>25</v>
      </c>
    </row>
    <row r="6" spans="1:15" ht="15" customHeight="1" x14ac:dyDescent="0.2">
      <c r="A6" t="s">
        <v>301</v>
      </c>
      <c r="B6">
        <v>1E-3</v>
      </c>
      <c r="C6">
        <v>1E-3</v>
      </c>
      <c r="D6">
        <v>0</v>
      </c>
      <c r="E6">
        <v>-1E-3</v>
      </c>
      <c r="F6">
        <v>-1E-3</v>
      </c>
    </row>
    <row r="7" spans="1:15" ht="15" customHeight="1" x14ac:dyDescent="0.2"/>
    <row r="8" spans="1:15" ht="15" customHeight="1" x14ac:dyDescent="0.2">
      <c r="B8" t="s">
        <v>298</v>
      </c>
      <c r="C8">
        <f>SLOPE(C6:E6,C5:E5)</f>
        <v>-2.5000000000000001E-4</v>
      </c>
    </row>
    <row r="9" spans="1:15" ht="15" customHeight="1" x14ac:dyDescent="0.2">
      <c r="B9" t="s">
        <v>302</v>
      </c>
      <c r="C9">
        <f>INTERCEPT(C6:E6,C5:E5)</f>
        <v>2.2500000000000003E-3</v>
      </c>
    </row>
    <row r="10" spans="1:15" ht="15" customHeight="1" x14ac:dyDescent="0.2"/>
    <row r="11" spans="1:15" ht="15" customHeight="1" x14ac:dyDescent="0.2"/>
    <row r="12" spans="1:15" ht="15" customHeight="1" x14ac:dyDescent="0.2">
      <c r="B12" s="31" t="s">
        <v>319</v>
      </c>
      <c r="C12" s="3" t="s">
        <v>1249</v>
      </c>
      <c r="D12" s="3" t="s">
        <v>297</v>
      </c>
    </row>
    <row r="13" spans="1:15" ht="15" customHeight="1" x14ac:dyDescent="0.2">
      <c r="B13" s="29">
        <v>2013</v>
      </c>
      <c r="C13">
        <v>6</v>
      </c>
      <c r="D13">
        <f>IF(C13&gt;$E$5,$E$6,IF(C13&gt;=$C$5,$C$8*C13+$C$9,$C$6))</f>
        <v>7.5000000000000023E-4</v>
      </c>
    </row>
    <row r="14" spans="1:15" ht="15" customHeight="1" x14ac:dyDescent="0.2">
      <c r="B14" s="29">
        <v>2014</v>
      </c>
      <c r="C14">
        <v>7</v>
      </c>
      <c r="D14">
        <f>IF(C14&gt;$E$5,$E$6,IF(C14&gt;=$C$5,$C$8*C14+$C$9,$C$6))</f>
        <v>5.0000000000000023E-4</v>
      </c>
    </row>
    <row r="15" spans="1:15" ht="15" customHeight="1" x14ac:dyDescent="0.2">
      <c r="B15" s="29">
        <v>2015</v>
      </c>
      <c r="C15">
        <v>8</v>
      </c>
      <c r="D15">
        <f>IF(C15&gt;$E$5,$E$6,IF(C15&gt;=$C$5,$C$8*C15+$C$9,$C$6))</f>
        <v>2.5000000000000022E-4</v>
      </c>
    </row>
    <row r="16" spans="1:15" ht="15" customHeight="1" x14ac:dyDescent="0.2">
      <c r="B16" s="29">
        <v>2016</v>
      </c>
      <c r="C16">
        <v>15</v>
      </c>
      <c r="D16">
        <f>IF(C16&gt;$E$5,$E$6,IF(C16&gt;=$C$5,$C$8*C16+$C$9,$C$6))</f>
        <v>-1E-3</v>
      </c>
    </row>
    <row r="17" spans="1:6" ht="15" customHeight="1" x14ac:dyDescent="0.2">
      <c r="B17" s="30">
        <v>2017</v>
      </c>
      <c r="C17">
        <v>7</v>
      </c>
      <c r="D17">
        <f>IF(C17&gt;$E$5,$E$6,IF(C17&gt;=$C$5,$C$8*C17+$C$9,$C$6))</f>
        <v>5.0000000000000023E-4</v>
      </c>
    </row>
    <row r="18" spans="1:6" ht="15" customHeight="1" x14ac:dyDescent="0.2">
      <c r="B18" t="s">
        <v>299</v>
      </c>
      <c r="D18">
        <f>SUM(D13:D17)</f>
        <v>1.0000000000000009E-3</v>
      </c>
    </row>
    <row r="19" spans="1:6" ht="15" customHeight="1" x14ac:dyDescent="0.2">
      <c r="B19" t="s">
        <v>288</v>
      </c>
      <c r="C19">
        <f>_xlfn.STDEV.S(C13:C17)</f>
        <v>3.6469165057620936</v>
      </c>
    </row>
    <row r="20" spans="1:6" ht="15" customHeight="1" x14ac:dyDescent="0.2">
      <c r="B20" t="s">
        <v>295</v>
      </c>
      <c r="C20">
        <f>AVERAGE(C13:C17)</f>
        <v>8.6</v>
      </c>
    </row>
    <row r="21" spans="1:6" ht="15" customHeight="1" x14ac:dyDescent="0.2"/>
    <row r="22" spans="1:6" ht="15" customHeight="1" x14ac:dyDescent="0.2"/>
    <row r="23" spans="1:6" ht="15" customHeight="1" x14ac:dyDescent="0.2">
      <c r="A23" s="4" t="s">
        <v>314</v>
      </c>
    </row>
    <row r="24" spans="1:6" ht="15" customHeight="1" x14ac:dyDescent="0.2">
      <c r="A24" s="3" t="s">
        <v>289</v>
      </c>
      <c r="B24" s="3" t="s">
        <v>290</v>
      </c>
      <c r="C24" s="3" t="s">
        <v>293</v>
      </c>
      <c r="D24" s="3" t="s">
        <v>292</v>
      </c>
      <c r="E24" s="3" t="s">
        <v>291</v>
      </c>
      <c r="F24" s="3" t="s">
        <v>294</v>
      </c>
    </row>
    <row r="25" spans="1:6" ht="15" customHeight="1" x14ac:dyDescent="0.2">
      <c r="A25" t="s">
        <v>306</v>
      </c>
      <c r="B25">
        <v>0</v>
      </c>
      <c r="C25">
        <v>5</v>
      </c>
      <c r="D25">
        <v>10</v>
      </c>
      <c r="E25">
        <v>15</v>
      </c>
      <c r="F25">
        <v>20</v>
      </c>
    </row>
    <row r="26" spans="1:6" ht="15" customHeight="1" x14ac:dyDescent="0.2">
      <c r="A26" t="s">
        <v>301</v>
      </c>
      <c r="B26">
        <v>1E-3</v>
      </c>
      <c r="C26">
        <v>1E-3</v>
      </c>
      <c r="D26">
        <v>0</v>
      </c>
      <c r="E26">
        <v>-1E-3</v>
      </c>
      <c r="F26">
        <v>-1E-3</v>
      </c>
    </row>
    <row r="27" spans="1:6" ht="15.75" customHeight="1" x14ac:dyDescent="0.2"/>
    <row r="28" spans="1:6" x14ac:dyDescent="0.2">
      <c r="B28" t="s">
        <v>298</v>
      </c>
      <c r="C28">
        <f>SLOPE(C26:E26,C25:E25)</f>
        <v>-2.0000000000000001E-4</v>
      </c>
    </row>
    <row r="29" spans="1:6" x14ac:dyDescent="0.2">
      <c r="B29" t="s">
        <v>302</v>
      </c>
      <c r="C29">
        <f>INTERCEPT(C26:E26,C25:E25)</f>
        <v>2E-3</v>
      </c>
    </row>
    <row r="32" spans="1:6" x14ac:dyDescent="0.2">
      <c r="B32" s="3" t="s">
        <v>319</v>
      </c>
      <c r="C32" s="38" t="s">
        <v>1249</v>
      </c>
      <c r="D32" s="3" t="s">
        <v>297</v>
      </c>
    </row>
    <row r="33" spans="1:6" x14ac:dyDescent="0.2">
      <c r="B33">
        <v>2013</v>
      </c>
      <c r="C33">
        <v>2</v>
      </c>
      <c r="D33">
        <f>IF(C33&gt;$E$25,$E$26,IF(C33&gt;=$C$25,$C$28*C33+$C$29,$C$26))</f>
        <v>1E-3</v>
      </c>
    </row>
    <row r="34" spans="1:6" x14ac:dyDescent="0.2">
      <c r="B34">
        <v>2014</v>
      </c>
      <c r="C34">
        <v>13</v>
      </c>
      <c r="D34">
        <f>IF(C34&gt;$E$25,$E$26,IF(C34&gt;=$C$25,$C$28*C34+$C$29,$C$26))</f>
        <v>-6.0000000000000027E-4</v>
      </c>
    </row>
    <row r="35" spans="1:6" x14ac:dyDescent="0.2">
      <c r="B35">
        <v>2015</v>
      </c>
      <c r="C35">
        <v>11</v>
      </c>
      <c r="D35">
        <f>IF(C35&gt;$E$25,$E$26,IF(C35&gt;=$C$25,$C$28*C35+$C$29,$C$26))</f>
        <v>-2.0000000000000009E-4</v>
      </c>
    </row>
    <row r="36" spans="1:6" x14ac:dyDescent="0.2">
      <c r="B36">
        <v>2016</v>
      </c>
      <c r="C36">
        <v>12</v>
      </c>
      <c r="D36">
        <f>IF(C36&gt;$E$25,$E$26,IF(C36&gt;=$C$25,$C$28*C36+$C$29,$C$26))</f>
        <v>-4.0000000000000018E-4</v>
      </c>
    </row>
    <row r="37" spans="1:6" x14ac:dyDescent="0.2">
      <c r="B37">
        <v>2017</v>
      </c>
      <c r="C37">
        <v>12</v>
      </c>
      <c r="D37">
        <f>IF(C37&gt;$E$25,$E$26,IF(C37&gt;=$C$25,$C$28*C37+$C$29,$C$26))</f>
        <v>-4.0000000000000018E-4</v>
      </c>
    </row>
    <row r="38" spans="1:6" ht="12" customHeight="1" x14ac:dyDescent="0.2">
      <c r="B38" t="s">
        <v>299</v>
      </c>
      <c r="D38">
        <f>SUM(D33:D37)</f>
        <v>-6.0000000000000071E-4</v>
      </c>
    </row>
    <row r="39" spans="1:6" ht="15" customHeight="1" x14ac:dyDescent="0.2">
      <c r="B39" t="s">
        <v>288</v>
      </c>
      <c r="C39">
        <f>_xlfn.STDEV.S(C33:C37)</f>
        <v>4.5276925690687087</v>
      </c>
    </row>
    <row r="40" spans="1:6" x14ac:dyDescent="0.2">
      <c r="B40" t="s">
        <v>295</v>
      </c>
      <c r="C40">
        <f>AVERAGE(C33:C37)</f>
        <v>10</v>
      </c>
    </row>
    <row r="41" spans="1:6" ht="33" customHeight="1" x14ac:dyDescent="0.2"/>
    <row r="42" spans="1:6" ht="13.5" customHeight="1" x14ac:dyDescent="0.2"/>
    <row r="43" spans="1:6" ht="13.5" customHeight="1" x14ac:dyDescent="0.2">
      <c r="A43" s="4" t="s">
        <v>315</v>
      </c>
    </row>
    <row r="44" spans="1:6" ht="13.5" customHeight="1" x14ac:dyDescent="0.2">
      <c r="A44" s="3" t="s">
        <v>289</v>
      </c>
      <c r="B44" s="3" t="s">
        <v>290</v>
      </c>
      <c r="C44" s="3" t="s">
        <v>293</v>
      </c>
      <c r="D44" s="3" t="s">
        <v>292</v>
      </c>
      <c r="E44" s="3" t="s">
        <v>291</v>
      </c>
      <c r="F44" s="3" t="s">
        <v>294</v>
      </c>
    </row>
    <row r="45" spans="1:6" ht="13.5" customHeight="1" x14ac:dyDescent="0.2">
      <c r="A45" t="s">
        <v>306</v>
      </c>
      <c r="B45">
        <v>0</v>
      </c>
      <c r="C45">
        <v>0</v>
      </c>
      <c r="D45">
        <v>38</v>
      </c>
      <c r="E45">
        <v>76</v>
      </c>
      <c r="F45">
        <v>120</v>
      </c>
    </row>
    <row r="46" spans="1:6" ht="13.5" customHeight="1" x14ac:dyDescent="0.2">
      <c r="A46" t="s">
        <v>301</v>
      </c>
      <c r="B46">
        <v>5.0000000000000001E-4</v>
      </c>
      <c r="C46">
        <v>5.0000000000000001E-4</v>
      </c>
      <c r="D46">
        <v>0</v>
      </c>
      <c r="E46">
        <v>-5.0000000000000001E-4</v>
      </c>
      <c r="F46">
        <v>-5.0000000000000001E-4</v>
      </c>
    </row>
    <row r="47" spans="1:6" ht="13.5" customHeight="1" x14ac:dyDescent="0.2"/>
    <row r="48" spans="1:6" ht="13.5" customHeight="1" x14ac:dyDescent="0.2">
      <c r="B48" t="s">
        <v>298</v>
      </c>
      <c r="C48">
        <f>SLOPE(C46:E46,C45:E45)</f>
        <v>-1.3157894736842104E-5</v>
      </c>
    </row>
    <row r="49" spans="2:4" ht="13.5" customHeight="1" x14ac:dyDescent="0.2">
      <c r="B49" t="s">
        <v>302</v>
      </c>
      <c r="C49">
        <f>INTERCEPT(C46:E46,C45:E45)</f>
        <v>5.0000000000000001E-4</v>
      </c>
    </row>
    <row r="50" spans="2:4" ht="13.5" customHeight="1" x14ac:dyDescent="0.2"/>
    <row r="51" spans="2:4" ht="12.75" customHeight="1" x14ac:dyDescent="0.2"/>
    <row r="52" spans="2:4" ht="15.75" customHeight="1" x14ac:dyDescent="0.2">
      <c r="B52" s="6" t="s">
        <v>319</v>
      </c>
      <c r="C52" s="38" t="s">
        <v>1249</v>
      </c>
      <c r="D52" s="3" t="s">
        <v>297</v>
      </c>
    </row>
    <row r="53" spans="2:4" x14ac:dyDescent="0.2">
      <c r="B53">
        <v>2013</v>
      </c>
      <c r="C53">
        <v>33</v>
      </c>
      <c r="D53">
        <f>IF(C53&gt;$E$45,$E$46,IF(C53&gt;=$C$45,$C$48*C53+$C$49,$C$46))</f>
        <v>6.5789473684210579E-5</v>
      </c>
    </row>
    <row r="54" spans="2:4" x14ac:dyDescent="0.2">
      <c r="B54">
        <v>2014</v>
      </c>
      <c r="C54">
        <v>50</v>
      </c>
      <c r="D54">
        <f>IF(C54&gt;$E$45,$E$46,IF(C54&gt;=$C$45,$C$48*C54+$C$49,$C$46))</f>
        <v>-1.5789473684210524E-4</v>
      </c>
    </row>
    <row r="55" spans="2:4" x14ac:dyDescent="0.2">
      <c r="B55">
        <v>2015</v>
      </c>
      <c r="C55">
        <v>100</v>
      </c>
      <c r="D55">
        <f>IF(C55&gt;$E$45,$E$46,IF(C55&gt;=$C$45,$C$48*C55+$C$49,$C$46))</f>
        <v>-5.0000000000000001E-4</v>
      </c>
    </row>
    <row r="56" spans="2:4" x14ac:dyDescent="0.2">
      <c r="B56">
        <v>2016</v>
      </c>
      <c r="C56">
        <v>0</v>
      </c>
      <c r="D56">
        <f>IF(C56&gt;$E$45,$E$46,IF(C56&gt;=$C$45,$C$48*C56+$C$49,$C$46))</f>
        <v>5.0000000000000001E-4</v>
      </c>
    </row>
    <row r="57" spans="2:4" x14ac:dyDescent="0.2">
      <c r="B57">
        <v>2017</v>
      </c>
      <c r="C57">
        <v>8</v>
      </c>
      <c r="D57">
        <f>IF(C57&gt;$E$45,$E$46,IF(C57&gt;=$C$45,$C$48*C57+$C$49,$C$46))</f>
        <v>3.9473684210526315E-4</v>
      </c>
    </row>
    <row r="58" spans="2:4" x14ac:dyDescent="0.2">
      <c r="B58" t="s">
        <v>299</v>
      </c>
      <c r="D58">
        <f>SUM(D53:D57)</f>
        <v>3.0263157894736849E-4</v>
      </c>
    </row>
    <row r="59" spans="2:4" x14ac:dyDescent="0.2">
      <c r="B59" t="s">
        <v>288</v>
      </c>
      <c r="C59">
        <f>_xlfn.STDEV.S(C53:C57)</f>
        <v>39.864771415373752</v>
      </c>
    </row>
    <row r="60" spans="2:4" x14ac:dyDescent="0.2">
      <c r="B60" t="s">
        <v>295</v>
      </c>
      <c r="C60">
        <f>AVERAGE(C53:C57)</f>
        <v>38.200000000000003</v>
      </c>
    </row>
  </sheetData>
  <mergeCells count="1">
    <mergeCell ref="A1:O1"/>
  </mergeCells>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3"/>
  <sheetViews>
    <sheetView topLeftCell="A25" workbookViewId="0">
      <selection activeCell="F62" sqref="F62"/>
    </sheetView>
  </sheetViews>
  <sheetFormatPr defaultRowHeight="12.75" x14ac:dyDescent="0.2"/>
  <cols>
    <col min="1" max="1" width="22.7109375" customWidth="1"/>
    <col min="2" max="2" width="17.140625" customWidth="1"/>
    <col min="3" max="6" width="13" customWidth="1"/>
    <col min="7" max="8" width="9" customWidth="1"/>
    <col min="9" max="9" width="9.140625" customWidth="1"/>
    <col min="10" max="10" width="8.140625" customWidth="1"/>
    <col min="11" max="11" width="22.7109375" customWidth="1"/>
    <col min="12" max="12" width="5.140625" customWidth="1"/>
    <col min="13" max="13" width="5.85546875" customWidth="1"/>
    <col min="14" max="14" width="13.5703125" customWidth="1"/>
    <col min="15" max="15" width="15.140625" customWidth="1"/>
    <col min="16" max="16" width="10.140625" customWidth="1"/>
  </cols>
  <sheetData>
    <row r="1" spans="1:15" x14ac:dyDescent="0.2">
      <c r="A1" s="116" t="s">
        <v>317</v>
      </c>
      <c r="B1" s="116"/>
      <c r="C1" s="116"/>
      <c r="D1" s="116"/>
      <c r="E1" s="116"/>
      <c r="F1" s="116"/>
      <c r="G1" s="116"/>
      <c r="H1" s="116"/>
      <c r="I1" s="116"/>
      <c r="J1" s="116"/>
      <c r="K1" s="116"/>
      <c r="L1" s="116"/>
      <c r="M1" s="116"/>
      <c r="N1" s="116"/>
      <c r="O1" s="116"/>
    </row>
    <row r="3" spans="1:15" ht="18" customHeight="1" x14ac:dyDescent="0.2">
      <c r="A3" s="2" t="s">
        <v>318</v>
      </c>
    </row>
    <row r="4" spans="1:15" ht="15" customHeight="1" x14ac:dyDescent="0.2">
      <c r="A4" s="3" t="s">
        <v>289</v>
      </c>
      <c r="B4" s="3" t="s">
        <v>290</v>
      </c>
      <c r="C4" s="3" t="s">
        <v>293</v>
      </c>
      <c r="D4" s="3" t="s">
        <v>292</v>
      </c>
      <c r="E4" s="3" t="s">
        <v>291</v>
      </c>
      <c r="F4" s="3" t="s">
        <v>294</v>
      </c>
    </row>
    <row r="5" spans="1:15" ht="15" customHeight="1" x14ac:dyDescent="0.2">
      <c r="A5" t="s">
        <v>306</v>
      </c>
      <c r="B5">
        <v>0</v>
      </c>
      <c r="C5">
        <v>2</v>
      </c>
      <c r="D5">
        <v>5</v>
      </c>
      <c r="E5">
        <v>8</v>
      </c>
      <c r="F5">
        <v>14</v>
      </c>
    </row>
    <row r="6" spans="1:15" ht="15" customHeight="1" x14ac:dyDescent="0.2">
      <c r="A6" t="s">
        <v>301</v>
      </c>
      <c r="B6">
        <v>1E-3</v>
      </c>
      <c r="C6">
        <v>1E-3</v>
      </c>
      <c r="D6">
        <v>0</v>
      </c>
      <c r="E6">
        <v>-1E-3</v>
      </c>
      <c r="F6">
        <v>-1E-3</v>
      </c>
    </row>
    <row r="7" spans="1:15" ht="15" customHeight="1" x14ac:dyDescent="0.2"/>
    <row r="8" spans="1:15" ht="15" customHeight="1" x14ac:dyDescent="0.2">
      <c r="B8" t="s">
        <v>298</v>
      </c>
      <c r="C8">
        <f>SLOPE(C6:E6,C5:E5)</f>
        <v>-3.3333333333333332E-4</v>
      </c>
    </row>
    <row r="9" spans="1:15" ht="15" customHeight="1" x14ac:dyDescent="0.2">
      <c r="B9" t="s">
        <v>302</v>
      </c>
      <c r="C9">
        <f>INTERCEPT(C6:E6,C5:E5)</f>
        <v>1.6666666666666666E-3</v>
      </c>
    </row>
    <row r="10" spans="1:15" ht="15" customHeight="1" x14ac:dyDescent="0.2"/>
    <row r="11" spans="1:15" ht="15" customHeight="1" x14ac:dyDescent="0.2"/>
    <row r="12" spans="1:15" ht="15" customHeight="1" x14ac:dyDescent="0.2">
      <c r="B12" s="34" t="s">
        <v>319</v>
      </c>
      <c r="C12" s="3" t="s">
        <v>251</v>
      </c>
      <c r="D12" s="3" t="s">
        <v>297</v>
      </c>
    </row>
    <row r="13" spans="1:15" ht="15" customHeight="1" x14ac:dyDescent="0.2">
      <c r="B13" s="32">
        <v>2013</v>
      </c>
      <c r="C13">
        <v>10</v>
      </c>
      <c r="D13">
        <f>IF(C13&gt;$E$5,$E$6,IF(C13&gt;=$C$5,$C$8*C13+$C$9,$C$6))</f>
        <v>-1E-3</v>
      </c>
    </row>
    <row r="14" spans="1:15" ht="15" customHeight="1" x14ac:dyDescent="0.2">
      <c r="B14" s="32">
        <v>2014</v>
      </c>
      <c r="C14">
        <v>6</v>
      </c>
      <c r="D14">
        <f>IF(C14&gt;$E$5,$E$6,IF(C14&gt;=$C$5,$C$8*C14+$C$9,$C$6))</f>
        <v>-3.3333333333333348E-4</v>
      </c>
    </row>
    <row r="15" spans="1:15" ht="15" customHeight="1" x14ac:dyDescent="0.2">
      <c r="B15" s="32">
        <v>2015</v>
      </c>
      <c r="C15">
        <v>2</v>
      </c>
      <c r="D15">
        <f>IF(C15&gt;$E$5,$E$6,IF(C15&gt;=$C$5,$C$8*C15+$C$9,$C$6))</f>
        <v>1E-3</v>
      </c>
    </row>
    <row r="16" spans="1:15" ht="15" customHeight="1" x14ac:dyDescent="0.2">
      <c r="B16" s="32">
        <v>2016</v>
      </c>
      <c r="C16">
        <v>4</v>
      </c>
      <c r="D16">
        <f>IF(C16&gt;$E$5,$E$6,IF(C16&gt;=$C$5,$C$8*C16+$C$9,$C$6))</f>
        <v>3.3333333333333327E-4</v>
      </c>
    </row>
    <row r="17" spans="1:6" ht="15" customHeight="1" x14ac:dyDescent="0.2">
      <c r="B17" s="33">
        <v>2017</v>
      </c>
      <c r="C17" s="5">
        <v>2</v>
      </c>
      <c r="D17">
        <f>IF(C17&gt;$E$5,$E$6,IF(C17&gt;=$C$5,$C$8*C17+$C$9,$C$6))</f>
        <v>1E-3</v>
      </c>
    </row>
    <row r="18" spans="1:6" ht="15" customHeight="1" x14ac:dyDescent="0.2">
      <c r="B18" t="s">
        <v>299</v>
      </c>
      <c r="D18">
        <f>SUM(D13:D17)</f>
        <v>9.999999999999998E-4</v>
      </c>
    </row>
    <row r="19" spans="1:6" ht="15" customHeight="1" x14ac:dyDescent="0.2">
      <c r="B19" t="s">
        <v>288</v>
      </c>
      <c r="C19">
        <f>_xlfn.STDEV.S(C13:C17)</f>
        <v>3.3466401061363023</v>
      </c>
    </row>
    <row r="20" spans="1:6" ht="15" customHeight="1" x14ac:dyDescent="0.2">
      <c r="B20" t="s">
        <v>295</v>
      </c>
      <c r="C20">
        <f>AVERAGE(C13:C17)</f>
        <v>4.8</v>
      </c>
    </row>
    <row r="21" spans="1:6" ht="15" customHeight="1" x14ac:dyDescent="0.2"/>
    <row r="22" spans="1:6" ht="15" customHeight="1" x14ac:dyDescent="0.2"/>
    <row r="23" spans="1:6" ht="15" customHeight="1" x14ac:dyDescent="0.2">
      <c r="A23" s="2" t="s">
        <v>316</v>
      </c>
    </row>
    <row r="24" spans="1:6" ht="15" customHeight="1" x14ac:dyDescent="0.2">
      <c r="A24" s="3" t="s">
        <v>289</v>
      </c>
      <c r="B24" s="3" t="s">
        <v>290</v>
      </c>
      <c r="C24" s="3" t="s">
        <v>293</v>
      </c>
      <c r="D24" s="3" t="s">
        <v>292</v>
      </c>
      <c r="E24" s="3" t="s">
        <v>291</v>
      </c>
      <c r="F24" s="3" t="s">
        <v>294</v>
      </c>
    </row>
    <row r="25" spans="1:6" ht="15" customHeight="1" x14ac:dyDescent="0.2">
      <c r="A25" s="5" t="s">
        <v>306</v>
      </c>
      <c r="B25" s="5">
        <v>0</v>
      </c>
      <c r="C25" s="5">
        <v>2</v>
      </c>
      <c r="D25" s="5">
        <v>3</v>
      </c>
      <c r="E25" s="5">
        <v>4</v>
      </c>
      <c r="F25" s="5">
        <v>6</v>
      </c>
    </row>
    <row r="26" spans="1:6" ht="15" customHeight="1" x14ac:dyDescent="0.2">
      <c r="A26" t="s">
        <v>301</v>
      </c>
      <c r="B26">
        <v>1E-3</v>
      </c>
      <c r="C26">
        <v>1E-3</v>
      </c>
      <c r="D26">
        <v>0</v>
      </c>
      <c r="E26">
        <v>-1E-3</v>
      </c>
      <c r="F26">
        <v>-1E-3</v>
      </c>
    </row>
    <row r="27" spans="1:6" ht="15.75" customHeight="1" x14ac:dyDescent="0.2"/>
    <row r="28" spans="1:6" x14ac:dyDescent="0.2">
      <c r="B28" t="s">
        <v>298</v>
      </c>
      <c r="C28">
        <f>SLOPE(C26:E26,C25:E25)</f>
        <v>-1E-3</v>
      </c>
    </row>
    <row r="29" spans="1:6" x14ac:dyDescent="0.2">
      <c r="B29" t="s">
        <v>302</v>
      </c>
      <c r="C29">
        <f>INTERCEPT(C26:E26,C25:E25)</f>
        <v>3.0000000000000001E-3</v>
      </c>
    </row>
    <row r="32" spans="1:6" x14ac:dyDescent="0.2">
      <c r="B32" s="6" t="s">
        <v>319</v>
      </c>
      <c r="C32" s="6" t="s">
        <v>251</v>
      </c>
      <c r="D32" s="3" t="s">
        <v>297</v>
      </c>
    </row>
    <row r="33" spans="1:6" x14ac:dyDescent="0.2">
      <c r="B33">
        <v>2013</v>
      </c>
      <c r="C33">
        <v>2</v>
      </c>
      <c r="D33">
        <f>IF(C33&gt;$E$25,$E$26,IF(C33&gt;=$C$25,$C$28*C33+$C$29,$C$26))</f>
        <v>1E-3</v>
      </c>
    </row>
    <row r="34" spans="1:6" x14ac:dyDescent="0.2">
      <c r="B34">
        <v>2014</v>
      </c>
      <c r="C34">
        <v>2</v>
      </c>
      <c r="D34">
        <f>IF(C34&gt;$E$25,$E$26,IF(C34&gt;=$C$25,$C$28*C34+$C$29,$C$26))</f>
        <v>1E-3</v>
      </c>
    </row>
    <row r="35" spans="1:6" x14ac:dyDescent="0.2">
      <c r="B35">
        <v>2015</v>
      </c>
      <c r="C35">
        <v>2</v>
      </c>
      <c r="D35">
        <f>IF(C35&gt;$E$25,$E$26,IF(C35&gt;=$C$25,$C$28*C35+$C$29,$C$26))</f>
        <v>1E-3</v>
      </c>
    </row>
    <row r="36" spans="1:6" x14ac:dyDescent="0.2">
      <c r="B36">
        <v>2016</v>
      </c>
      <c r="C36">
        <v>3</v>
      </c>
      <c r="D36">
        <f>IF(C36&gt;$E$25,$E$26,IF(C36&gt;=$C$25,$C$28*C36+$C$29,$C$26))</f>
        <v>0</v>
      </c>
    </row>
    <row r="37" spans="1:6" x14ac:dyDescent="0.2">
      <c r="B37">
        <v>2017</v>
      </c>
      <c r="C37" s="5">
        <v>5</v>
      </c>
      <c r="D37">
        <f>IF(C37&gt;$E$25,$E$26,IF(C37&gt;=$C$25,$C$28*C37+$C$29,$C$26))</f>
        <v>-1E-3</v>
      </c>
    </row>
    <row r="38" spans="1:6" ht="12" customHeight="1" x14ac:dyDescent="0.2">
      <c r="B38" t="s">
        <v>299</v>
      </c>
      <c r="D38">
        <f>SUM(D33:D37)</f>
        <v>2E-3</v>
      </c>
    </row>
    <row r="39" spans="1:6" ht="15" customHeight="1" x14ac:dyDescent="0.2">
      <c r="B39" t="s">
        <v>288</v>
      </c>
      <c r="C39">
        <f>_xlfn.STDEV.S(C33:C37)</f>
        <v>1.3038404810405295</v>
      </c>
    </row>
    <row r="40" spans="1:6" x14ac:dyDescent="0.2">
      <c r="B40" t="s">
        <v>295</v>
      </c>
      <c r="C40">
        <f>AVERAGE(C33:C37)</f>
        <v>2.8</v>
      </c>
    </row>
    <row r="41" spans="1:6" ht="33" customHeight="1" x14ac:dyDescent="0.2"/>
    <row r="42" spans="1:6" ht="13.5" customHeight="1" x14ac:dyDescent="0.2"/>
    <row r="43" spans="1:6" ht="13.5" customHeight="1" x14ac:dyDescent="0.2">
      <c r="A43" s="2" t="s">
        <v>320</v>
      </c>
    </row>
    <row r="44" spans="1:6" ht="13.5" customHeight="1" x14ac:dyDescent="0.2">
      <c r="A44" s="3" t="s">
        <v>289</v>
      </c>
      <c r="B44" s="3" t="s">
        <v>290</v>
      </c>
      <c r="C44" s="3" t="s">
        <v>293</v>
      </c>
      <c r="D44" s="3" t="s">
        <v>292</v>
      </c>
      <c r="E44" s="3" t="s">
        <v>291</v>
      </c>
      <c r="F44" s="3" t="s">
        <v>294</v>
      </c>
    </row>
    <row r="45" spans="1:6" ht="13.5" customHeight="1" x14ac:dyDescent="0.2">
      <c r="A45" t="s">
        <v>306</v>
      </c>
      <c r="B45">
        <v>0</v>
      </c>
      <c r="C45">
        <v>4</v>
      </c>
      <c r="D45">
        <v>8</v>
      </c>
      <c r="E45">
        <v>12</v>
      </c>
      <c r="F45">
        <v>14</v>
      </c>
    </row>
    <row r="46" spans="1:6" ht="13.5" customHeight="1" x14ac:dyDescent="0.2">
      <c r="A46" t="s">
        <v>301</v>
      </c>
      <c r="B46">
        <v>5.0000000000000001E-4</v>
      </c>
      <c r="C46">
        <v>5.0000000000000001E-4</v>
      </c>
      <c r="D46">
        <v>0</v>
      </c>
      <c r="E46">
        <v>-5.0000000000000001E-4</v>
      </c>
      <c r="F46">
        <v>-5.0000000000000001E-4</v>
      </c>
    </row>
    <row r="47" spans="1:6" ht="13.5" customHeight="1" x14ac:dyDescent="0.2"/>
    <row r="48" spans="1:6" ht="13.5" customHeight="1" x14ac:dyDescent="0.2">
      <c r="B48" t="s">
        <v>298</v>
      </c>
      <c r="C48">
        <f>SLOPE(C46:E46,C45:E45)</f>
        <v>-1.25E-4</v>
      </c>
    </row>
    <row r="49" spans="1:7" ht="13.5" customHeight="1" x14ac:dyDescent="0.2">
      <c r="B49" t="s">
        <v>302</v>
      </c>
      <c r="C49">
        <f>INTERCEPT(C46:E46,C45:E45)</f>
        <v>1E-3</v>
      </c>
    </row>
    <row r="50" spans="1:7" ht="13.5" customHeight="1" x14ac:dyDescent="0.2"/>
    <row r="51" spans="1:7" ht="12.75" customHeight="1" x14ac:dyDescent="0.2"/>
    <row r="52" spans="1:7" ht="15.75" customHeight="1" x14ac:dyDescent="0.2">
      <c r="B52" s="6" t="s">
        <v>319</v>
      </c>
      <c r="C52" s="6" t="s">
        <v>251</v>
      </c>
      <c r="D52" s="3" t="s">
        <v>297</v>
      </c>
    </row>
    <row r="53" spans="1:7" x14ac:dyDescent="0.2">
      <c r="B53">
        <v>2013</v>
      </c>
      <c r="C53">
        <v>13</v>
      </c>
      <c r="D53">
        <f>IF(C53&gt;$E$45,$E$46,IF(C53&gt;=$C$45,$C$48*C53+$C$49,$C$46))</f>
        <v>-5.0000000000000001E-4</v>
      </c>
    </row>
    <row r="54" spans="1:7" x14ac:dyDescent="0.2">
      <c r="B54">
        <v>2014</v>
      </c>
      <c r="C54">
        <v>12</v>
      </c>
      <c r="D54">
        <f>IF(C54&gt;$E$45,$E$46,IF(C54&gt;=$C$45,$C$48*C54+$C$49,$C$46))</f>
        <v>-5.0000000000000001E-4</v>
      </c>
    </row>
    <row r="55" spans="1:7" x14ac:dyDescent="0.2">
      <c r="B55">
        <v>2015</v>
      </c>
      <c r="C55">
        <v>5</v>
      </c>
      <c r="D55">
        <f>IF(C55&gt;$E$45,$E$46,IF(C55&gt;=$C$45,$C$48*C55+$C$49,$C$46))</f>
        <v>3.7500000000000001E-4</v>
      </c>
    </row>
    <row r="56" spans="1:7" x14ac:dyDescent="0.2">
      <c r="B56">
        <v>2016</v>
      </c>
      <c r="C56">
        <v>5</v>
      </c>
      <c r="D56">
        <f>IF(C56&gt;$E$45,$E$46,IF(C56&gt;=$C$45,$C$48*C56+$C$49,$C$46))</f>
        <v>3.7500000000000001E-4</v>
      </c>
    </row>
    <row r="57" spans="1:7" x14ac:dyDescent="0.2">
      <c r="B57">
        <v>2017</v>
      </c>
      <c r="C57" s="5">
        <v>4</v>
      </c>
      <c r="D57">
        <f>IF(C57&gt;$E$45,$E$46,IF(C57&gt;=$C$45,$C$48*C57+$C$49,$C$46))</f>
        <v>5.0000000000000001E-4</v>
      </c>
    </row>
    <row r="58" spans="1:7" x14ac:dyDescent="0.2">
      <c r="B58" t="s">
        <v>299</v>
      </c>
      <c r="D58">
        <f>SUM(D53:D57)</f>
        <v>2.5000000000000001E-4</v>
      </c>
    </row>
    <row r="59" spans="1:7" x14ac:dyDescent="0.2">
      <c r="B59" t="s">
        <v>288</v>
      </c>
      <c r="C59">
        <f>_xlfn.STDEV.S(C53:C57)</f>
        <v>4.3243496620879309</v>
      </c>
    </row>
    <row r="60" spans="1:7" x14ac:dyDescent="0.2">
      <c r="B60" t="s">
        <v>295</v>
      </c>
      <c r="C60">
        <f>AVERAGE(C53:C57)</f>
        <v>7.8</v>
      </c>
    </row>
    <row r="63" spans="1:7" x14ac:dyDescent="0.2">
      <c r="A63" s="99"/>
      <c r="B63" s="99"/>
      <c r="C63" s="99"/>
      <c r="D63" s="99"/>
      <c r="E63" s="99"/>
      <c r="F63" s="99"/>
      <c r="G63" s="99"/>
    </row>
  </sheetData>
  <mergeCells count="1">
    <mergeCell ref="A1:O1"/>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53"/>
  <sheetViews>
    <sheetView workbookViewId="0">
      <selection activeCell="E3" sqref="E3"/>
    </sheetView>
  </sheetViews>
  <sheetFormatPr defaultRowHeight="12.75" x14ac:dyDescent="0.2"/>
  <cols>
    <col min="1" max="1" width="17" customWidth="1"/>
    <col min="2" max="2" width="17.85546875" customWidth="1"/>
    <col min="3" max="4" width="11.7109375" bestFit="1" customWidth="1"/>
    <col min="5" max="5" width="17" customWidth="1"/>
    <col min="6" max="6" width="17.85546875" bestFit="1" customWidth="1"/>
    <col min="7" max="7" width="11.7109375" customWidth="1"/>
    <col min="8" max="8" width="11.7109375" bestFit="1" customWidth="1"/>
  </cols>
  <sheetData>
    <row r="1" spans="1:7" s="99" customFormat="1" x14ac:dyDescent="0.2"/>
    <row r="2" spans="1:7" s="99" customFormat="1" x14ac:dyDescent="0.2"/>
    <row r="3" spans="1:7" s="99" customFormat="1" x14ac:dyDescent="0.2">
      <c r="A3" s="98" t="s">
        <v>1412</v>
      </c>
      <c r="E3" s="98" t="s">
        <v>1411</v>
      </c>
    </row>
    <row r="4" spans="1:7" s="99" customFormat="1" x14ac:dyDescent="0.2"/>
    <row r="5" spans="1:7" x14ac:dyDescent="0.2">
      <c r="A5" s="1" t="s">
        <v>1386</v>
      </c>
      <c r="B5" s="99" t="s">
        <v>25</v>
      </c>
      <c r="E5" s="1" t="s">
        <v>1386</v>
      </c>
      <c r="F5" s="99" t="s">
        <v>25</v>
      </c>
    </row>
    <row r="7" spans="1:7" x14ac:dyDescent="0.2">
      <c r="A7" s="1" t="s">
        <v>1410</v>
      </c>
      <c r="B7" s="1" t="s">
        <v>1409</v>
      </c>
      <c r="E7" s="1" t="s">
        <v>1410</v>
      </c>
      <c r="F7" s="1" t="s">
        <v>1409</v>
      </c>
    </row>
    <row r="8" spans="1:7" x14ac:dyDescent="0.2">
      <c r="A8" s="1" t="s">
        <v>1250</v>
      </c>
      <c r="B8" s="99" t="s">
        <v>22</v>
      </c>
      <c r="C8" s="99" t="s">
        <v>236</v>
      </c>
      <c r="E8" s="1" t="s">
        <v>1250</v>
      </c>
      <c r="F8" s="99" t="s">
        <v>22</v>
      </c>
      <c r="G8" s="99" t="s">
        <v>236</v>
      </c>
    </row>
    <row r="9" spans="1:7" x14ac:dyDescent="0.2">
      <c r="A9" s="94">
        <v>2013</v>
      </c>
      <c r="B9" s="95"/>
      <c r="C9" s="95"/>
      <c r="E9" s="94">
        <v>2013</v>
      </c>
      <c r="F9" s="95"/>
      <c r="G9" s="95"/>
    </row>
    <row r="10" spans="1:7" x14ac:dyDescent="0.2">
      <c r="A10" s="112">
        <v>26985</v>
      </c>
      <c r="B10" s="95">
        <v>1</v>
      </c>
      <c r="C10" s="95">
        <v>1</v>
      </c>
      <c r="E10" s="112">
        <v>26866</v>
      </c>
      <c r="F10" s="95">
        <v>1</v>
      </c>
      <c r="G10" s="95">
        <v>1</v>
      </c>
    </row>
    <row r="11" spans="1:7" x14ac:dyDescent="0.2">
      <c r="A11" s="112">
        <v>27348</v>
      </c>
      <c r="B11" s="95">
        <v>1</v>
      </c>
      <c r="C11" s="95">
        <v>1</v>
      </c>
      <c r="E11" s="112">
        <v>26986</v>
      </c>
      <c r="F11" s="95">
        <v>1</v>
      </c>
      <c r="G11" s="95">
        <v>1</v>
      </c>
    </row>
    <row r="12" spans="1:7" x14ac:dyDescent="0.2">
      <c r="A12" s="112">
        <v>27905</v>
      </c>
      <c r="B12" s="95">
        <v>2</v>
      </c>
      <c r="C12" s="95">
        <v>2</v>
      </c>
      <c r="E12" s="112">
        <v>27177</v>
      </c>
      <c r="F12" s="95">
        <v>1</v>
      </c>
      <c r="G12" s="95">
        <v>1</v>
      </c>
    </row>
    <row r="13" spans="1:7" x14ac:dyDescent="0.2">
      <c r="A13" s="112">
        <v>28118</v>
      </c>
      <c r="B13" s="95">
        <v>1</v>
      </c>
      <c r="C13" s="95">
        <v>1</v>
      </c>
      <c r="E13" s="112">
        <v>27349</v>
      </c>
      <c r="F13" s="95">
        <v>2</v>
      </c>
      <c r="G13" s="95">
        <v>2</v>
      </c>
    </row>
    <row r="14" spans="1:7" x14ac:dyDescent="0.2">
      <c r="A14" s="112">
        <v>28121</v>
      </c>
      <c r="B14" s="95">
        <v>2</v>
      </c>
      <c r="C14" s="95">
        <v>2</v>
      </c>
      <c r="E14" s="112">
        <v>27904</v>
      </c>
      <c r="F14" s="95">
        <v>1</v>
      </c>
      <c r="G14" s="95">
        <v>1</v>
      </c>
    </row>
    <row r="15" spans="1:7" x14ac:dyDescent="0.2">
      <c r="A15" s="112">
        <v>28296</v>
      </c>
      <c r="B15" s="95">
        <v>1</v>
      </c>
      <c r="C15" s="95">
        <v>1</v>
      </c>
      <c r="E15" s="112">
        <v>27906</v>
      </c>
      <c r="F15" s="95">
        <v>5</v>
      </c>
      <c r="G15" s="95">
        <v>5</v>
      </c>
    </row>
    <row r="16" spans="1:7" x14ac:dyDescent="0.2">
      <c r="A16" s="112">
        <v>28635</v>
      </c>
      <c r="B16" s="95">
        <v>2</v>
      </c>
      <c r="C16" s="95">
        <v>2</v>
      </c>
      <c r="E16" s="112">
        <v>28120</v>
      </c>
      <c r="F16" s="95">
        <v>3</v>
      </c>
      <c r="G16" s="95">
        <v>3</v>
      </c>
    </row>
    <row r="17" spans="1:7" x14ac:dyDescent="0.2">
      <c r="A17" s="112">
        <v>28711</v>
      </c>
      <c r="B17" s="95">
        <v>1</v>
      </c>
      <c r="C17" s="95">
        <v>1</v>
      </c>
      <c r="E17" s="112">
        <v>28526</v>
      </c>
      <c r="F17" s="95">
        <v>1</v>
      </c>
      <c r="G17" s="95">
        <v>1</v>
      </c>
    </row>
    <row r="18" spans="1:7" x14ac:dyDescent="0.2">
      <c r="A18" s="112">
        <v>29422</v>
      </c>
      <c r="B18" s="95">
        <v>5</v>
      </c>
      <c r="C18" s="95">
        <v>5</v>
      </c>
      <c r="E18" s="112">
        <v>28975</v>
      </c>
      <c r="F18" s="95">
        <v>1</v>
      </c>
      <c r="G18" s="95">
        <v>1</v>
      </c>
    </row>
    <row r="19" spans="1:7" x14ac:dyDescent="0.2">
      <c r="A19" s="112">
        <v>29625</v>
      </c>
      <c r="B19" s="95">
        <v>1</v>
      </c>
      <c r="C19" s="95">
        <v>1</v>
      </c>
      <c r="E19" s="112">
        <v>28978</v>
      </c>
      <c r="F19" s="95">
        <v>1</v>
      </c>
      <c r="G19" s="95">
        <v>1</v>
      </c>
    </row>
    <row r="20" spans="1:7" x14ac:dyDescent="0.2">
      <c r="A20" s="94">
        <v>2014</v>
      </c>
      <c r="B20" s="95"/>
      <c r="C20" s="95"/>
      <c r="E20" s="112">
        <v>29424</v>
      </c>
      <c r="F20" s="95">
        <v>1</v>
      </c>
      <c r="G20" s="95">
        <v>1</v>
      </c>
    </row>
    <row r="21" spans="1:7" x14ac:dyDescent="0.2">
      <c r="A21" s="112">
        <v>30274</v>
      </c>
      <c r="B21" s="95">
        <v>1</v>
      </c>
      <c r="C21" s="95">
        <v>1</v>
      </c>
      <c r="E21" s="112">
        <v>29719</v>
      </c>
      <c r="F21" s="95">
        <v>1</v>
      </c>
      <c r="G21" s="95">
        <v>1</v>
      </c>
    </row>
    <row r="22" spans="1:7" x14ac:dyDescent="0.2">
      <c r="A22" s="112">
        <v>30276</v>
      </c>
      <c r="B22" s="95">
        <v>1</v>
      </c>
      <c r="C22" s="95">
        <v>1</v>
      </c>
      <c r="E22" s="112">
        <v>29720</v>
      </c>
      <c r="F22" s="95">
        <v>1</v>
      </c>
      <c r="G22" s="95">
        <v>1</v>
      </c>
    </row>
    <row r="23" spans="1:7" x14ac:dyDescent="0.2">
      <c r="A23" s="112">
        <v>30471</v>
      </c>
      <c r="B23" s="95">
        <v>2</v>
      </c>
      <c r="C23" s="95">
        <v>2</v>
      </c>
      <c r="E23" s="94">
        <v>2014</v>
      </c>
      <c r="F23" s="95"/>
      <c r="G23" s="95"/>
    </row>
    <row r="24" spans="1:7" x14ac:dyDescent="0.2">
      <c r="A24" s="112">
        <v>30653</v>
      </c>
      <c r="B24" s="95">
        <v>1</v>
      </c>
      <c r="C24" s="95">
        <v>1</v>
      </c>
      <c r="E24" s="112">
        <v>29847</v>
      </c>
      <c r="F24" s="95">
        <v>1</v>
      </c>
      <c r="G24" s="95">
        <v>1</v>
      </c>
    </row>
    <row r="25" spans="1:7" x14ac:dyDescent="0.2">
      <c r="A25" s="112">
        <v>30852</v>
      </c>
      <c r="B25" s="95">
        <v>2</v>
      </c>
      <c r="C25" s="95">
        <v>2</v>
      </c>
      <c r="E25" s="112">
        <v>29851</v>
      </c>
      <c r="F25" s="95">
        <v>1</v>
      </c>
      <c r="G25" s="95">
        <v>1</v>
      </c>
    </row>
    <row r="26" spans="1:7" x14ac:dyDescent="0.2">
      <c r="A26" s="112">
        <v>30896</v>
      </c>
      <c r="B26" s="95">
        <v>1</v>
      </c>
      <c r="C26" s="95">
        <v>1</v>
      </c>
      <c r="E26" s="112">
        <v>30314</v>
      </c>
      <c r="F26" s="95">
        <v>1</v>
      </c>
      <c r="G26" s="95">
        <v>1</v>
      </c>
    </row>
    <row r="27" spans="1:7" x14ac:dyDescent="0.2">
      <c r="A27" s="94">
        <v>2015</v>
      </c>
      <c r="B27" s="95"/>
      <c r="C27" s="95"/>
      <c r="E27" s="112">
        <v>30467</v>
      </c>
      <c r="F27" s="95">
        <v>3</v>
      </c>
      <c r="G27" s="95">
        <v>3</v>
      </c>
    </row>
    <row r="28" spans="1:7" x14ac:dyDescent="0.2">
      <c r="A28" s="112">
        <v>33306</v>
      </c>
      <c r="B28" s="95">
        <v>1</v>
      </c>
      <c r="C28" s="95">
        <v>1</v>
      </c>
      <c r="E28" s="112">
        <v>30605</v>
      </c>
      <c r="F28" s="95">
        <v>1</v>
      </c>
      <c r="G28" s="95">
        <v>1</v>
      </c>
    </row>
    <row r="29" spans="1:7" x14ac:dyDescent="0.2">
      <c r="A29" s="112">
        <v>33483</v>
      </c>
      <c r="B29" s="95">
        <v>2</v>
      </c>
      <c r="C29" s="95">
        <v>2</v>
      </c>
      <c r="E29" s="112">
        <v>30851</v>
      </c>
      <c r="F29" s="95">
        <v>2</v>
      </c>
      <c r="G29" s="95">
        <v>2</v>
      </c>
    </row>
    <row r="30" spans="1:7" x14ac:dyDescent="0.2">
      <c r="A30" s="94">
        <v>2016</v>
      </c>
      <c r="B30" s="95"/>
      <c r="C30" s="95"/>
      <c r="E30" s="112">
        <v>30915</v>
      </c>
      <c r="F30" s="95">
        <v>1</v>
      </c>
      <c r="G30" s="95">
        <v>1</v>
      </c>
    </row>
    <row r="31" spans="1:7" x14ac:dyDescent="0.2">
      <c r="A31" s="112">
        <v>34028</v>
      </c>
      <c r="B31" s="95">
        <v>1</v>
      </c>
      <c r="C31" s="95">
        <v>1</v>
      </c>
      <c r="E31" s="112">
        <v>31170</v>
      </c>
      <c r="F31" s="95">
        <v>1</v>
      </c>
      <c r="G31" s="95">
        <v>1</v>
      </c>
    </row>
    <row r="32" spans="1:7" x14ac:dyDescent="0.2">
      <c r="A32" s="112">
        <v>34418</v>
      </c>
      <c r="B32" s="95">
        <v>4</v>
      </c>
      <c r="C32" s="95">
        <v>4</v>
      </c>
      <c r="E32" s="112">
        <v>31348</v>
      </c>
      <c r="F32" s="95">
        <v>1</v>
      </c>
      <c r="G32" s="95">
        <v>1</v>
      </c>
    </row>
    <row r="33" spans="1:7" x14ac:dyDescent="0.2">
      <c r="A33" s="112">
        <v>34599</v>
      </c>
      <c r="B33" s="95">
        <v>1</v>
      </c>
      <c r="C33" s="95">
        <v>1</v>
      </c>
      <c r="E33" s="112">
        <v>31692</v>
      </c>
      <c r="F33" s="95">
        <v>1</v>
      </c>
      <c r="G33" s="95">
        <v>1</v>
      </c>
    </row>
    <row r="34" spans="1:7" x14ac:dyDescent="0.2">
      <c r="A34" s="112">
        <v>35057</v>
      </c>
      <c r="B34" s="95">
        <v>1</v>
      </c>
      <c r="C34" s="95">
        <v>1</v>
      </c>
      <c r="E34" s="112">
        <v>31707</v>
      </c>
      <c r="F34" s="95">
        <v>1</v>
      </c>
      <c r="G34" s="95">
        <v>1</v>
      </c>
    </row>
    <row r="35" spans="1:7" x14ac:dyDescent="0.2">
      <c r="A35" s="94">
        <v>2017</v>
      </c>
      <c r="B35" s="95"/>
      <c r="C35" s="95"/>
      <c r="E35" s="112">
        <v>31914</v>
      </c>
      <c r="F35" s="95">
        <v>1</v>
      </c>
      <c r="G35" s="95">
        <v>1</v>
      </c>
    </row>
    <row r="36" spans="1:7" x14ac:dyDescent="0.2">
      <c r="A36" s="112">
        <v>36238</v>
      </c>
      <c r="B36" s="95">
        <v>1</v>
      </c>
      <c r="C36" s="95">
        <v>1</v>
      </c>
      <c r="E36" s="94">
        <v>2015</v>
      </c>
      <c r="F36" s="95"/>
      <c r="G36" s="95"/>
    </row>
    <row r="37" spans="1:7" x14ac:dyDescent="0.2">
      <c r="A37" s="112">
        <v>36314</v>
      </c>
      <c r="B37" s="95">
        <v>1</v>
      </c>
      <c r="C37" s="95">
        <v>1</v>
      </c>
      <c r="E37" s="112">
        <v>32239</v>
      </c>
      <c r="F37" s="95">
        <v>5</v>
      </c>
      <c r="G37" s="95">
        <v>5</v>
      </c>
    </row>
    <row r="38" spans="1:7" x14ac:dyDescent="0.2">
      <c r="A38" s="94" t="s">
        <v>236</v>
      </c>
      <c r="B38" s="95">
        <v>37</v>
      </c>
      <c r="C38" s="95">
        <v>37</v>
      </c>
      <c r="E38" s="112">
        <v>32788</v>
      </c>
      <c r="F38" s="95">
        <v>3</v>
      </c>
      <c r="G38" s="95">
        <v>3</v>
      </c>
    </row>
    <row r="39" spans="1:7" x14ac:dyDescent="0.2">
      <c r="E39" s="112">
        <v>33145</v>
      </c>
      <c r="F39" s="95">
        <v>1</v>
      </c>
      <c r="G39" s="95">
        <v>1</v>
      </c>
    </row>
    <row r="40" spans="1:7" x14ac:dyDescent="0.2">
      <c r="E40" s="112">
        <v>33644</v>
      </c>
      <c r="F40" s="95">
        <v>4</v>
      </c>
      <c r="G40" s="95">
        <v>4</v>
      </c>
    </row>
    <row r="41" spans="1:7" x14ac:dyDescent="0.2">
      <c r="E41" s="112">
        <v>33805</v>
      </c>
      <c r="F41" s="95">
        <v>1</v>
      </c>
      <c r="G41" s="95">
        <v>1</v>
      </c>
    </row>
    <row r="42" spans="1:7" x14ac:dyDescent="0.2">
      <c r="E42" s="94">
        <v>2016</v>
      </c>
      <c r="F42" s="95"/>
      <c r="G42" s="95"/>
    </row>
    <row r="43" spans="1:7" x14ac:dyDescent="0.2">
      <c r="E43" s="112">
        <v>34219</v>
      </c>
      <c r="F43" s="95">
        <v>3</v>
      </c>
      <c r="G43" s="95">
        <v>3</v>
      </c>
    </row>
    <row r="44" spans="1:7" x14ac:dyDescent="0.2">
      <c r="E44" s="112">
        <v>34222</v>
      </c>
      <c r="F44" s="95">
        <v>1</v>
      </c>
      <c r="G44" s="95">
        <v>1</v>
      </c>
    </row>
    <row r="45" spans="1:7" x14ac:dyDescent="0.2">
      <c r="E45" s="112">
        <v>34397</v>
      </c>
      <c r="F45" s="95">
        <v>1</v>
      </c>
      <c r="G45" s="95">
        <v>1</v>
      </c>
    </row>
    <row r="46" spans="1:7" x14ac:dyDescent="0.2">
      <c r="E46" s="112">
        <v>34789</v>
      </c>
      <c r="F46" s="95">
        <v>1</v>
      </c>
      <c r="G46" s="95">
        <v>1</v>
      </c>
    </row>
    <row r="47" spans="1:7" x14ac:dyDescent="0.2">
      <c r="E47" s="112">
        <v>35261</v>
      </c>
      <c r="F47" s="95">
        <v>1</v>
      </c>
      <c r="G47" s="95">
        <v>1</v>
      </c>
    </row>
    <row r="48" spans="1:7" x14ac:dyDescent="0.2">
      <c r="E48" s="94">
        <v>2017</v>
      </c>
      <c r="F48" s="95"/>
      <c r="G48" s="95"/>
    </row>
    <row r="49" spans="5:7" x14ac:dyDescent="0.2">
      <c r="E49" s="112">
        <v>35587</v>
      </c>
      <c r="F49" s="95">
        <v>1</v>
      </c>
      <c r="G49" s="95">
        <v>1</v>
      </c>
    </row>
    <row r="50" spans="5:7" x14ac:dyDescent="0.2">
      <c r="E50" s="112">
        <v>35903</v>
      </c>
      <c r="F50" s="95">
        <v>1</v>
      </c>
      <c r="G50" s="95">
        <v>1</v>
      </c>
    </row>
    <row r="51" spans="5:7" x14ac:dyDescent="0.2">
      <c r="E51" s="112">
        <v>35904</v>
      </c>
      <c r="F51" s="95">
        <v>2</v>
      </c>
      <c r="G51" s="95">
        <v>2</v>
      </c>
    </row>
    <row r="52" spans="5:7" x14ac:dyDescent="0.2">
      <c r="E52" s="112">
        <v>36313</v>
      </c>
      <c r="F52" s="95">
        <v>1</v>
      </c>
      <c r="G52" s="95">
        <v>1</v>
      </c>
    </row>
    <row r="53" spans="5:7" x14ac:dyDescent="0.2">
      <c r="E53" s="94" t="s">
        <v>236</v>
      </c>
      <c r="F53" s="95">
        <v>61</v>
      </c>
      <c r="G53" s="95">
        <v>61</v>
      </c>
    </row>
  </sheetData>
  <pageMargins left="0.7" right="0.7" top="0.75" bottom="0.75" header="0.3" footer="0.3"/>
  <pageSetup paperSize="9" scale="85"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U102"/>
  <sheetViews>
    <sheetView showGridLines="0" workbookViewId="0">
      <pane xSplit="2" ySplit="2" topLeftCell="C3" activePane="bottomRight" state="frozen"/>
      <selection pane="topRight" activeCell="C1" sqref="C1"/>
      <selection pane="bottomLeft" activeCell="A3" sqref="A3"/>
      <selection pane="bottomRight" activeCell="C3" sqref="C3"/>
    </sheetView>
  </sheetViews>
  <sheetFormatPr defaultRowHeight="12.95" customHeight="1" x14ac:dyDescent="0.2"/>
  <cols>
    <col min="1" max="1" width="9.42578125" style="99" customWidth="1"/>
    <col min="2" max="2" width="28.42578125" style="99" customWidth="1"/>
    <col min="3" max="3" width="8" style="99" customWidth="1"/>
    <col min="4" max="4" width="6.7109375" style="99" customWidth="1"/>
    <col min="5" max="5" width="8" style="99" hidden="1" customWidth="1"/>
    <col min="6" max="7" width="14.7109375" style="99" hidden="1" customWidth="1"/>
    <col min="8" max="10" width="14.7109375" style="99" customWidth="1"/>
    <col min="11" max="12" width="8" style="99" customWidth="1"/>
    <col min="13" max="13" width="9.42578125" style="99" customWidth="1"/>
    <col min="14" max="14" width="17.42578125" style="99" customWidth="1"/>
    <col min="15" max="15" width="10.7109375" style="99" customWidth="1"/>
    <col min="16" max="16" width="14.85546875" style="99" customWidth="1"/>
    <col min="17" max="17" width="16.140625" style="99" customWidth="1"/>
    <col min="18" max="18" width="12.140625" style="99" customWidth="1"/>
    <col min="19" max="21" width="13.42578125" style="99" customWidth="1"/>
    <col min="22" max="23" width="12.140625" style="99" customWidth="1"/>
    <col min="24" max="24" width="13.42578125" style="99" customWidth="1"/>
    <col min="25" max="25" width="12.140625" style="99" customWidth="1"/>
    <col min="26" max="26" width="11" style="99" customWidth="1"/>
    <col min="27" max="27" width="10.7109375" style="99" customWidth="1"/>
    <col min="28" max="28" width="8" style="99" customWidth="1"/>
    <col min="29" max="29" width="11.140625" style="99" customWidth="1"/>
    <col min="30" max="35" width="11" style="99" customWidth="1"/>
    <col min="36" max="36" width="13.42578125" style="99" customWidth="1"/>
    <col min="37" max="41" width="9.42578125" style="99" customWidth="1"/>
    <col min="42" max="42" width="17.42578125" style="99" customWidth="1"/>
    <col min="43" max="45" width="9.42578125" style="99" customWidth="1"/>
    <col min="46" max="46" width="6.85546875" style="99" customWidth="1"/>
    <col min="47" max="47" width="36.42578125" style="99" customWidth="1"/>
    <col min="48" max="16384" width="9.140625" style="99"/>
  </cols>
  <sheetData>
    <row r="1" spans="1:47" ht="12.95" customHeight="1" thickTop="1" thickBot="1" x14ac:dyDescent="0.25">
      <c r="A1" s="118" t="s">
        <v>1407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20"/>
    </row>
    <row r="2" spans="1:47" ht="12.95" customHeight="1" thickTop="1" thickBot="1" x14ac:dyDescent="0.25">
      <c r="A2" s="111" t="s">
        <v>1</v>
      </c>
      <c r="B2" s="109" t="s">
        <v>1406</v>
      </c>
      <c r="C2" s="109" t="s">
        <v>1405</v>
      </c>
      <c r="D2" s="109" t="s">
        <v>1404</v>
      </c>
      <c r="E2" s="109" t="s">
        <v>1403</v>
      </c>
      <c r="F2" s="109" t="s">
        <v>1402</v>
      </c>
      <c r="G2" s="109" t="s">
        <v>1401</v>
      </c>
      <c r="H2" s="109" t="s">
        <v>1236</v>
      </c>
      <c r="I2" s="109" t="s">
        <v>1400</v>
      </c>
      <c r="J2" s="109" t="s">
        <v>1399</v>
      </c>
      <c r="K2" s="110" t="s">
        <v>1398</v>
      </c>
      <c r="L2" s="110" t="s">
        <v>1397</v>
      </c>
      <c r="M2" s="110" t="s">
        <v>15</v>
      </c>
      <c r="N2" s="109" t="s">
        <v>1396</v>
      </c>
      <c r="O2" s="109" t="s">
        <v>1395</v>
      </c>
      <c r="P2" s="109" t="s">
        <v>1394</v>
      </c>
      <c r="Q2" s="109" t="s">
        <v>1393</v>
      </c>
      <c r="R2" s="109" t="s">
        <v>1392</v>
      </c>
      <c r="S2" s="109" t="s">
        <v>1391</v>
      </c>
      <c r="T2" s="109" t="s">
        <v>1390</v>
      </c>
      <c r="U2" s="109" t="s">
        <v>1389</v>
      </c>
      <c r="V2" s="109" t="s">
        <v>1388</v>
      </c>
      <c r="W2" s="109" t="s">
        <v>1387</v>
      </c>
      <c r="X2" s="109" t="s">
        <v>1386</v>
      </c>
      <c r="Y2" s="109" t="s">
        <v>1385</v>
      </c>
      <c r="Z2" s="109" t="s">
        <v>1384</v>
      </c>
      <c r="AA2" s="109" t="s">
        <v>1383</v>
      </c>
      <c r="AB2" s="109" t="s">
        <v>1382</v>
      </c>
      <c r="AC2" s="109" t="s">
        <v>1381</v>
      </c>
      <c r="AD2" s="109" t="s">
        <v>1380</v>
      </c>
      <c r="AE2" s="109" t="s">
        <v>1379</v>
      </c>
      <c r="AF2" s="109" t="s">
        <v>1378</v>
      </c>
      <c r="AG2" s="109" t="s">
        <v>1377</v>
      </c>
      <c r="AH2" s="109" t="s">
        <v>1376</v>
      </c>
      <c r="AI2" s="109" t="s">
        <v>1375</v>
      </c>
      <c r="AJ2" s="109" t="s">
        <v>1374</v>
      </c>
      <c r="AK2" s="109" t="s">
        <v>1373</v>
      </c>
      <c r="AL2" s="109" t="s">
        <v>1372</v>
      </c>
      <c r="AM2" s="109" t="s">
        <v>1371</v>
      </c>
      <c r="AN2" s="109" t="s">
        <v>1370</v>
      </c>
      <c r="AO2" s="109" t="s">
        <v>1369</v>
      </c>
      <c r="AP2" s="109" t="s">
        <v>1368</v>
      </c>
      <c r="AQ2" s="109" t="s">
        <v>1367</v>
      </c>
      <c r="AR2" s="109" t="s">
        <v>1366</v>
      </c>
      <c r="AS2" s="109" t="s">
        <v>1365</v>
      </c>
      <c r="AT2" s="109" t="s">
        <v>1364</v>
      </c>
      <c r="AU2" s="108" t="s">
        <v>249</v>
      </c>
    </row>
    <row r="3" spans="1:47" ht="12.95" customHeight="1" thickTop="1" x14ac:dyDescent="0.2">
      <c r="A3" s="107">
        <v>26866</v>
      </c>
      <c r="B3" s="102" t="s">
        <v>787</v>
      </c>
      <c r="C3" s="102" t="s">
        <v>788</v>
      </c>
      <c r="D3" s="102" t="s">
        <v>37</v>
      </c>
      <c r="E3" s="102" t="s">
        <v>1255</v>
      </c>
      <c r="F3" s="102"/>
      <c r="G3" s="102"/>
      <c r="H3" s="102">
        <v>2013</v>
      </c>
      <c r="I3" s="106">
        <v>41096.411805555552</v>
      </c>
      <c r="J3" s="106">
        <v>41096.418749999997</v>
      </c>
      <c r="K3" s="105">
        <v>10</v>
      </c>
      <c r="L3" s="105">
        <v>0</v>
      </c>
      <c r="M3" s="104">
        <v>0</v>
      </c>
      <c r="N3" s="102" t="s">
        <v>1363</v>
      </c>
      <c r="O3" s="102" t="s">
        <v>21</v>
      </c>
      <c r="P3" s="102" t="s">
        <v>1260</v>
      </c>
      <c r="Q3" s="102" t="s">
        <v>34</v>
      </c>
      <c r="R3" s="102"/>
      <c r="S3" s="102" t="s">
        <v>23</v>
      </c>
      <c r="T3" s="102" t="s">
        <v>23</v>
      </c>
      <c r="U3" s="102" t="s">
        <v>22</v>
      </c>
      <c r="V3" s="102" t="s">
        <v>1294</v>
      </c>
      <c r="W3" s="102" t="s">
        <v>1264</v>
      </c>
      <c r="X3" s="102" t="s">
        <v>25</v>
      </c>
      <c r="Y3" s="102"/>
      <c r="Z3" s="102"/>
      <c r="AA3" s="102"/>
      <c r="AB3" s="102"/>
      <c r="AC3" s="102" t="s">
        <v>1253</v>
      </c>
      <c r="AD3" s="103" t="b">
        <v>0</v>
      </c>
      <c r="AE3" s="103" t="b">
        <v>0</v>
      </c>
      <c r="AF3" s="103" t="b">
        <v>0</v>
      </c>
      <c r="AG3" s="103" t="b">
        <v>0</v>
      </c>
      <c r="AH3" s="103" t="b">
        <v>0</v>
      </c>
      <c r="AI3" s="103" t="b">
        <v>0</v>
      </c>
      <c r="AJ3" s="103" t="b">
        <v>0</v>
      </c>
      <c r="AK3" s="103" t="b">
        <v>0</v>
      </c>
      <c r="AL3" s="103" t="b">
        <v>0</v>
      </c>
      <c r="AM3" s="103" t="b">
        <v>0</v>
      </c>
      <c r="AN3" s="103" t="b">
        <v>0</v>
      </c>
      <c r="AO3" s="103" t="b">
        <v>0</v>
      </c>
      <c r="AP3" s="103" t="b">
        <v>0</v>
      </c>
      <c r="AQ3" s="103" t="b">
        <v>0</v>
      </c>
      <c r="AR3" s="102"/>
      <c r="AS3" s="102"/>
      <c r="AT3" s="102"/>
      <c r="AU3" s="101"/>
    </row>
    <row r="4" spans="1:47" ht="12.95" customHeight="1" x14ac:dyDescent="0.2">
      <c r="A4" s="107">
        <v>27177</v>
      </c>
      <c r="B4" s="102" t="s">
        <v>85</v>
      </c>
      <c r="C4" s="102" t="s">
        <v>84</v>
      </c>
      <c r="D4" s="102" t="s">
        <v>33</v>
      </c>
      <c r="E4" s="102" t="s">
        <v>1271</v>
      </c>
      <c r="F4" s="102"/>
      <c r="G4" s="102"/>
      <c r="H4" s="102">
        <v>2013</v>
      </c>
      <c r="I4" s="106">
        <v>41101.978472222218</v>
      </c>
      <c r="J4" s="106">
        <v>41102.281944444439</v>
      </c>
      <c r="K4" s="105">
        <v>437</v>
      </c>
      <c r="L4" s="105">
        <v>105</v>
      </c>
      <c r="M4" s="104">
        <v>5.6000000000000001E-2</v>
      </c>
      <c r="N4" s="102" t="s">
        <v>1362</v>
      </c>
      <c r="O4" s="102" t="s">
        <v>21</v>
      </c>
      <c r="P4" s="102" t="s">
        <v>1260</v>
      </c>
      <c r="Q4" s="102" t="s">
        <v>56</v>
      </c>
      <c r="R4" s="102" t="s">
        <v>1300</v>
      </c>
      <c r="S4" s="102" t="s">
        <v>23</v>
      </c>
      <c r="T4" s="102" t="s">
        <v>23</v>
      </c>
      <c r="U4" s="102" t="s">
        <v>22</v>
      </c>
      <c r="V4" s="102"/>
      <c r="W4" s="102"/>
      <c r="X4" s="102" t="s">
        <v>25</v>
      </c>
      <c r="Y4" s="102"/>
      <c r="Z4" s="102"/>
      <c r="AA4" s="102"/>
      <c r="AB4" s="102"/>
      <c r="AC4" s="102" t="s">
        <v>1253</v>
      </c>
      <c r="AD4" s="103" t="b">
        <v>0</v>
      </c>
      <c r="AE4" s="103" t="b">
        <v>0</v>
      </c>
      <c r="AF4" s="103" t="b">
        <v>0</v>
      </c>
      <c r="AG4" s="103" t="b">
        <v>0</v>
      </c>
      <c r="AH4" s="103" t="b">
        <v>0</v>
      </c>
      <c r="AI4" s="103" t="b">
        <v>0</v>
      </c>
      <c r="AJ4" s="103" t="b">
        <v>0</v>
      </c>
      <c r="AK4" s="103" t="b">
        <v>0</v>
      </c>
      <c r="AL4" s="103" t="b">
        <v>0</v>
      </c>
      <c r="AM4" s="103" t="b">
        <v>0</v>
      </c>
      <c r="AN4" s="103" t="b">
        <v>0</v>
      </c>
      <c r="AO4" s="103" t="b">
        <v>0</v>
      </c>
      <c r="AP4" s="103" t="b">
        <v>0</v>
      </c>
      <c r="AQ4" s="103" t="b">
        <v>0</v>
      </c>
      <c r="AR4" s="102"/>
      <c r="AS4" s="102"/>
      <c r="AT4" s="102"/>
      <c r="AU4" s="101"/>
    </row>
    <row r="5" spans="1:47" ht="12.95" customHeight="1" x14ac:dyDescent="0.2">
      <c r="A5" s="107">
        <v>26985</v>
      </c>
      <c r="B5" s="102" t="s">
        <v>407</v>
      </c>
      <c r="C5" s="102" t="s">
        <v>408</v>
      </c>
      <c r="D5" s="102" t="s">
        <v>26</v>
      </c>
      <c r="E5" s="102" t="s">
        <v>1258</v>
      </c>
      <c r="F5" s="102"/>
      <c r="G5" s="102"/>
      <c r="H5" s="102">
        <v>2013</v>
      </c>
      <c r="I5" s="106">
        <v>41103.684027777774</v>
      </c>
      <c r="J5" s="106">
        <v>41103.686805555553</v>
      </c>
      <c r="K5" s="105">
        <v>4</v>
      </c>
      <c r="L5" s="105">
        <v>0</v>
      </c>
      <c r="M5" s="104">
        <v>0</v>
      </c>
      <c r="N5" s="102" t="s">
        <v>1361</v>
      </c>
      <c r="O5" s="102" t="s">
        <v>21</v>
      </c>
      <c r="P5" s="102" t="s">
        <v>1260</v>
      </c>
      <c r="Q5" s="102" t="s">
        <v>75</v>
      </c>
      <c r="R5" s="102"/>
      <c r="S5" s="102" t="s">
        <v>22</v>
      </c>
      <c r="T5" s="102" t="s">
        <v>23</v>
      </c>
      <c r="U5" s="102" t="s">
        <v>23</v>
      </c>
      <c r="V5" s="102" t="s">
        <v>1294</v>
      </c>
      <c r="W5" s="102" t="s">
        <v>1272</v>
      </c>
      <c r="X5" s="102" t="s">
        <v>25</v>
      </c>
      <c r="Y5" s="102"/>
      <c r="Z5" s="102"/>
      <c r="AA5" s="102"/>
      <c r="AB5" s="102"/>
      <c r="AC5" s="102" t="s">
        <v>1253</v>
      </c>
      <c r="AD5" s="103" t="b">
        <v>1</v>
      </c>
      <c r="AE5" s="103" t="b">
        <v>0</v>
      </c>
      <c r="AF5" s="103" t="b">
        <v>0</v>
      </c>
      <c r="AG5" s="103" t="b">
        <v>0</v>
      </c>
      <c r="AH5" s="103" t="b">
        <v>0</v>
      </c>
      <c r="AI5" s="103" t="b">
        <v>0</v>
      </c>
      <c r="AJ5" s="103" t="b">
        <v>0</v>
      </c>
      <c r="AK5" s="103" t="b">
        <v>0</v>
      </c>
      <c r="AL5" s="103" t="b">
        <v>0</v>
      </c>
      <c r="AM5" s="103" t="b">
        <v>0</v>
      </c>
      <c r="AN5" s="103" t="b">
        <v>0</v>
      </c>
      <c r="AO5" s="103" t="b">
        <v>0</v>
      </c>
      <c r="AP5" s="103" t="b">
        <v>0</v>
      </c>
      <c r="AQ5" s="103" t="b">
        <v>0</v>
      </c>
      <c r="AR5" s="102"/>
      <c r="AS5" s="102"/>
      <c r="AT5" s="102"/>
      <c r="AU5" s="101"/>
    </row>
    <row r="6" spans="1:47" ht="12.95" customHeight="1" x14ac:dyDescent="0.2">
      <c r="A6" s="107">
        <v>26986</v>
      </c>
      <c r="B6" s="102" t="s">
        <v>411</v>
      </c>
      <c r="C6" s="102" t="s">
        <v>412</v>
      </c>
      <c r="D6" s="102" t="s">
        <v>26</v>
      </c>
      <c r="E6" s="102" t="s">
        <v>1252</v>
      </c>
      <c r="F6" s="102"/>
      <c r="G6" s="102"/>
      <c r="H6" s="102">
        <v>2013</v>
      </c>
      <c r="I6" s="106">
        <v>41106.567361111112</v>
      </c>
      <c r="J6" s="106">
        <v>41106.579861111109</v>
      </c>
      <c r="K6" s="105">
        <v>18</v>
      </c>
      <c r="L6" s="105">
        <v>0</v>
      </c>
      <c r="M6" s="104">
        <v>0</v>
      </c>
      <c r="N6" s="102" t="s">
        <v>1360</v>
      </c>
      <c r="O6" s="102" t="s">
        <v>21</v>
      </c>
      <c r="P6" s="102" t="s">
        <v>1260</v>
      </c>
      <c r="Q6" s="102" t="s">
        <v>34</v>
      </c>
      <c r="R6" s="102" t="s">
        <v>1295</v>
      </c>
      <c r="S6" s="102" t="s">
        <v>23</v>
      </c>
      <c r="T6" s="102" t="s">
        <v>23</v>
      </c>
      <c r="U6" s="102" t="s">
        <v>22</v>
      </c>
      <c r="V6" s="102" t="s">
        <v>1294</v>
      </c>
      <c r="W6" s="102" t="s">
        <v>1264</v>
      </c>
      <c r="X6" s="102" t="s">
        <v>25</v>
      </c>
      <c r="Y6" s="102"/>
      <c r="Z6" s="102"/>
      <c r="AA6" s="102"/>
      <c r="AB6" s="102"/>
      <c r="AC6" s="102" t="s">
        <v>1253</v>
      </c>
      <c r="AD6" s="103" t="b">
        <v>1</v>
      </c>
      <c r="AE6" s="103" t="b">
        <v>0</v>
      </c>
      <c r="AF6" s="103" t="b">
        <v>0</v>
      </c>
      <c r="AG6" s="103" t="b">
        <v>0</v>
      </c>
      <c r="AH6" s="103" t="b">
        <v>0</v>
      </c>
      <c r="AI6" s="103" t="b">
        <v>0</v>
      </c>
      <c r="AJ6" s="103" t="b">
        <v>0</v>
      </c>
      <c r="AK6" s="103" t="b">
        <v>0</v>
      </c>
      <c r="AL6" s="103" t="b">
        <v>0</v>
      </c>
      <c r="AM6" s="103" t="b">
        <v>0</v>
      </c>
      <c r="AN6" s="103" t="b">
        <v>0</v>
      </c>
      <c r="AO6" s="103" t="b">
        <v>0</v>
      </c>
      <c r="AP6" s="103" t="b">
        <v>0</v>
      </c>
      <c r="AQ6" s="103" t="b">
        <v>0</v>
      </c>
      <c r="AR6" s="102"/>
      <c r="AS6" s="102"/>
      <c r="AT6" s="102"/>
      <c r="AU6" s="101"/>
    </row>
    <row r="7" spans="1:47" ht="12.95" customHeight="1" x14ac:dyDescent="0.2">
      <c r="A7" s="107">
        <v>27348</v>
      </c>
      <c r="B7" s="102" t="s">
        <v>30</v>
      </c>
      <c r="C7" s="102" t="s">
        <v>29</v>
      </c>
      <c r="D7" s="102" t="s">
        <v>26</v>
      </c>
      <c r="E7" s="102" t="s">
        <v>1252</v>
      </c>
      <c r="F7" s="102"/>
      <c r="G7" s="102"/>
      <c r="H7" s="102">
        <v>2013</v>
      </c>
      <c r="I7" s="106">
        <v>41144.752083333333</v>
      </c>
      <c r="J7" s="106">
        <v>41145.649305555555</v>
      </c>
      <c r="K7" s="105">
        <v>1292</v>
      </c>
      <c r="L7" s="105">
        <v>0</v>
      </c>
      <c r="M7" s="104">
        <v>0</v>
      </c>
      <c r="N7" s="102" t="s">
        <v>1359</v>
      </c>
      <c r="O7" s="102" t="s">
        <v>21</v>
      </c>
      <c r="P7" s="102" t="s">
        <v>1257</v>
      </c>
      <c r="Q7" s="102" t="s">
        <v>57</v>
      </c>
      <c r="R7" s="102"/>
      <c r="S7" s="102" t="s">
        <v>22</v>
      </c>
      <c r="T7" s="102" t="s">
        <v>23</v>
      </c>
      <c r="U7" s="102" t="s">
        <v>23</v>
      </c>
      <c r="V7" s="102" t="s">
        <v>1294</v>
      </c>
      <c r="W7" s="102" t="s">
        <v>1264</v>
      </c>
      <c r="X7" s="102" t="s">
        <v>25</v>
      </c>
      <c r="Y7" s="102"/>
      <c r="Z7" s="102"/>
      <c r="AA7" s="102"/>
      <c r="AB7" s="102"/>
      <c r="AC7" s="102" t="s">
        <v>1253</v>
      </c>
      <c r="AD7" s="103" t="b">
        <v>1</v>
      </c>
      <c r="AE7" s="103" t="b">
        <v>0</v>
      </c>
      <c r="AF7" s="103" t="b">
        <v>0</v>
      </c>
      <c r="AG7" s="103" t="b">
        <v>0</v>
      </c>
      <c r="AH7" s="103" t="b">
        <v>0</v>
      </c>
      <c r="AI7" s="103" t="b">
        <v>0</v>
      </c>
      <c r="AJ7" s="103" t="b">
        <v>0</v>
      </c>
      <c r="AK7" s="103" t="b">
        <v>0</v>
      </c>
      <c r="AL7" s="103" t="b">
        <v>0</v>
      </c>
      <c r="AM7" s="103" t="b">
        <v>0</v>
      </c>
      <c r="AN7" s="103" t="b">
        <v>0</v>
      </c>
      <c r="AO7" s="103" t="b">
        <v>0</v>
      </c>
      <c r="AP7" s="103" t="b">
        <v>0</v>
      </c>
      <c r="AQ7" s="103" t="b">
        <v>0</v>
      </c>
      <c r="AR7" s="102"/>
      <c r="AS7" s="102"/>
      <c r="AT7" s="102"/>
      <c r="AU7" s="101"/>
    </row>
    <row r="8" spans="1:47" ht="12.95" customHeight="1" x14ac:dyDescent="0.2">
      <c r="A8" s="107">
        <v>27349</v>
      </c>
      <c r="B8" s="102" t="s">
        <v>94</v>
      </c>
      <c r="C8" s="102" t="s">
        <v>93</v>
      </c>
      <c r="D8" s="102" t="s">
        <v>20</v>
      </c>
      <c r="E8" s="102" t="s">
        <v>1271</v>
      </c>
      <c r="F8" s="102"/>
      <c r="G8" s="102"/>
      <c r="H8" s="102">
        <v>2013</v>
      </c>
      <c r="I8" s="106">
        <v>41156.572222222218</v>
      </c>
      <c r="J8" s="106">
        <v>41156.574999999997</v>
      </c>
      <c r="K8" s="105">
        <v>4</v>
      </c>
      <c r="L8" s="105">
        <v>10</v>
      </c>
      <c r="M8" s="104">
        <v>5.3E-3</v>
      </c>
      <c r="N8" s="102" t="s">
        <v>1358</v>
      </c>
      <c r="O8" s="102" t="s">
        <v>21</v>
      </c>
      <c r="P8" s="102" t="s">
        <v>1260</v>
      </c>
      <c r="Q8" s="102" t="s">
        <v>34</v>
      </c>
      <c r="R8" s="102" t="s">
        <v>1273</v>
      </c>
      <c r="S8" s="102" t="s">
        <v>23</v>
      </c>
      <c r="T8" s="102" t="s">
        <v>23</v>
      </c>
      <c r="U8" s="102" t="s">
        <v>22</v>
      </c>
      <c r="V8" s="102"/>
      <c r="W8" s="102"/>
      <c r="X8" s="102" t="s">
        <v>25</v>
      </c>
      <c r="Y8" s="102"/>
      <c r="Z8" s="102"/>
      <c r="AA8" s="102"/>
      <c r="AB8" s="102"/>
      <c r="AC8" s="102" t="s">
        <v>1253</v>
      </c>
      <c r="AD8" s="103" t="b">
        <v>1</v>
      </c>
      <c r="AE8" s="103" t="b">
        <v>0</v>
      </c>
      <c r="AF8" s="103" t="b">
        <v>0</v>
      </c>
      <c r="AG8" s="103" t="b">
        <v>0</v>
      </c>
      <c r="AH8" s="103" t="b">
        <v>0</v>
      </c>
      <c r="AI8" s="103" t="b">
        <v>0</v>
      </c>
      <c r="AJ8" s="103" t="b">
        <v>0</v>
      </c>
      <c r="AK8" s="103" t="b">
        <v>0</v>
      </c>
      <c r="AL8" s="103" t="b">
        <v>0</v>
      </c>
      <c r="AM8" s="103" t="b">
        <v>0</v>
      </c>
      <c r="AN8" s="103" t="b">
        <v>0</v>
      </c>
      <c r="AO8" s="103" t="b">
        <v>0</v>
      </c>
      <c r="AP8" s="103" t="b">
        <v>0</v>
      </c>
      <c r="AQ8" s="103" t="b">
        <v>0</v>
      </c>
      <c r="AR8" s="102"/>
      <c r="AS8" s="102"/>
      <c r="AT8" s="102"/>
      <c r="AU8" s="101"/>
    </row>
    <row r="9" spans="1:47" ht="12.95" customHeight="1" x14ac:dyDescent="0.2">
      <c r="A9" s="107">
        <v>27349</v>
      </c>
      <c r="B9" s="102" t="s">
        <v>852</v>
      </c>
      <c r="C9" s="102" t="s">
        <v>853</v>
      </c>
      <c r="D9" s="102" t="s">
        <v>20</v>
      </c>
      <c r="E9" s="102" t="s">
        <v>1271</v>
      </c>
      <c r="F9" s="102"/>
      <c r="G9" s="102"/>
      <c r="H9" s="102">
        <v>2013</v>
      </c>
      <c r="I9" s="106">
        <v>41156.572222222218</v>
      </c>
      <c r="J9" s="106">
        <v>41156.574999999997</v>
      </c>
      <c r="K9" s="105">
        <v>4</v>
      </c>
      <c r="L9" s="105">
        <v>0</v>
      </c>
      <c r="M9" s="104">
        <v>0</v>
      </c>
      <c r="N9" s="102" t="s">
        <v>1358</v>
      </c>
      <c r="O9" s="102" t="s">
        <v>21</v>
      </c>
      <c r="P9" s="102" t="s">
        <v>1260</v>
      </c>
      <c r="Q9" s="102" t="s">
        <v>34</v>
      </c>
      <c r="R9" s="102" t="s">
        <v>1273</v>
      </c>
      <c r="S9" s="102" t="s">
        <v>23</v>
      </c>
      <c r="T9" s="102" t="s">
        <v>23</v>
      </c>
      <c r="U9" s="102" t="s">
        <v>22</v>
      </c>
      <c r="V9" s="102"/>
      <c r="W9" s="102"/>
      <c r="X9" s="102" t="s">
        <v>25</v>
      </c>
      <c r="Y9" s="102"/>
      <c r="Z9" s="102"/>
      <c r="AA9" s="102"/>
      <c r="AB9" s="102"/>
      <c r="AC9" s="102" t="s">
        <v>1253</v>
      </c>
      <c r="AD9" s="103" t="b">
        <v>1</v>
      </c>
      <c r="AE9" s="103" t="b">
        <v>0</v>
      </c>
      <c r="AF9" s="103" t="b">
        <v>0</v>
      </c>
      <c r="AG9" s="103" t="b">
        <v>0</v>
      </c>
      <c r="AH9" s="103" t="b">
        <v>0</v>
      </c>
      <c r="AI9" s="103" t="b">
        <v>0</v>
      </c>
      <c r="AJ9" s="103" t="b">
        <v>0</v>
      </c>
      <c r="AK9" s="103" t="b">
        <v>0</v>
      </c>
      <c r="AL9" s="103" t="b">
        <v>0</v>
      </c>
      <c r="AM9" s="103" t="b">
        <v>0</v>
      </c>
      <c r="AN9" s="103" t="b">
        <v>0</v>
      </c>
      <c r="AO9" s="103" t="b">
        <v>0</v>
      </c>
      <c r="AP9" s="103" t="b">
        <v>0</v>
      </c>
      <c r="AQ9" s="103" t="b">
        <v>0</v>
      </c>
      <c r="AR9" s="102"/>
      <c r="AS9" s="102"/>
      <c r="AT9" s="102"/>
      <c r="AU9" s="101"/>
    </row>
    <row r="10" spans="1:47" ht="12.95" customHeight="1" x14ac:dyDescent="0.2">
      <c r="A10" s="107">
        <v>27904</v>
      </c>
      <c r="B10" s="102" t="s">
        <v>59</v>
      </c>
      <c r="C10" s="102" t="s">
        <v>58</v>
      </c>
      <c r="D10" s="102" t="s">
        <v>26</v>
      </c>
      <c r="E10" s="102" t="s">
        <v>1252</v>
      </c>
      <c r="F10" s="102"/>
      <c r="G10" s="102"/>
      <c r="H10" s="102">
        <v>2013</v>
      </c>
      <c r="I10" s="106">
        <v>41193.391666666663</v>
      </c>
      <c r="J10" s="106">
        <v>41193.394444444442</v>
      </c>
      <c r="K10" s="105">
        <v>4</v>
      </c>
      <c r="L10" s="105">
        <v>62</v>
      </c>
      <c r="M10" s="104">
        <v>3.3099999999999997E-2</v>
      </c>
      <c r="N10" s="102" t="s">
        <v>1357</v>
      </c>
      <c r="O10" s="102" t="s">
        <v>21</v>
      </c>
      <c r="P10" s="102" t="s">
        <v>1260</v>
      </c>
      <c r="Q10" s="102" t="s">
        <v>34</v>
      </c>
      <c r="R10" s="102" t="s">
        <v>1289</v>
      </c>
      <c r="S10" s="102" t="s">
        <v>23</v>
      </c>
      <c r="T10" s="102" t="s">
        <v>23</v>
      </c>
      <c r="U10" s="102" t="s">
        <v>22</v>
      </c>
      <c r="V10" s="102" t="s">
        <v>1356</v>
      </c>
      <c r="W10" s="102" t="s">
        <v>1264</v>
      </c>
      <c r="X10" s="102" t="s">
        <v>25</v>
      </c>
      <c r="Y10" s="102"/>
      <c r="Z10" s="102"/>
      <c r="AA10" s="102"/>
      <c r="AB10" s="102"/>
      <c r="AC10" s="102" t="s">
        <v>1253</v>
      </c>
      <c r="AD10" s="103" t="b">
        <v>0</v>
      </c>
      <c r="AE10" s="103" t="b">
        <v>0</v>
      </c>
      <c r="AF10" s="103" t="b">
        <v>0</v>
      </c>
      <c r="AG10" s="103" t="b">
        <v>0</v>
      </c>
      <c r="AH10" s="103" t="b">
        <v>0</v>
      </c>
      <c r="AI10" s="103" t="b">
        <v>0</v>
      </c>
      <c r="AJ10" s="103" t="b">
        <v>0</v>
      </c>
      <c r="AK10" s="103" t="b">
        <v>0</v>
      </c>
      <c r="AL10" s="103" t="b">
        <v>0</v>
      </c>
      <c r="AM10" s="103" t="b">
        <v>0</v>
      </c>
      <c r="AN10" s="103" t="b">
        <v>0</v>
      </c>
      <c r="AO10" s="103" t="b">
        <v>0</v>
      </c>
      <c r="AP10" s="103" t="b">
        <v>0</v>
      </c>
      <c r="AQ10" s="103" t="b">
        <v>0</v>
      </c>
      <c r="AR10" s="102"/>
      <c r="AS10" s="102"/>
      <c r="AT10" s="102"/>
      <c r="AU10" s="101"/>
    </row>
    <row r="11" spans="1:47" ht="12.95" customHeight="1" x14ac:dyDescent="0.2">
      <c r="A11" s="107">
        <v>27905</v>
      </c>
      <c r="B11" s="102" t="s">
        <v>347</v>
      </c>
      <c r="C11" s="102" t="s">
        <v>348</v>
      </c>
      <c r="D11" s="102" t="s">
        <v>26</v>
      </c>
      <c r="E11" s="102" t="s">
        <v>1252</v>
      </c>
      <c r="F11" s="102"/>
      <c r="G11" s="102"/>
      <c r="H11" s="102">
        <v>2013</v>
      </c>
      <c r="I11" s="106">
        <v>41199.374305555553</v>
      </c>
      <c r="J11" s="106">
        <v>41199.383333333331</v>
      </c>
      <c r="K11" s="105">
        <v>13</v>
      </c>
      <c r="L11" s="105">
        <v>0</v>
      </c>
      <c r="M11" s="104">
        <v>0</v>
      </c>
      <c r="N11" s="102" t="s">
        <v>1355</v>
      </c>
      <c r="O11" s="102" t="s">
        <v>21</v>
      </c>
      <c r="P11" s="102" t="s">
        <v>1260</v>
      </c>
      <c r="Q11" s="102" t="s">
        <v>75</v>
      </c>
      <c r="R11" s="102"/>
      <c r="S11" s="102" t="s">
        <v>22</v>
      </c>
      <c r="T11" s="102" t="s">
        <v>23</v>
      </c>
      <c r="U11" s="102" t="s">
        <v>23</v>
      </c>
      <c r="V11" s="102" t="s">
        <v>1294</v>
      </c>
      <c r="W11" s="102" t="s">
        <v>1264</v>
      </c>
      <c r="X11" s="102" t="s">
        <v>25</v>
      </c>
      <c r="Y11" s="102"/>
      <c r="Z11" s="102"/>
      <c r="AA11" s="102"/>
      <c r="AB11" s="102"/>
      <c r="AC11" s="102" t="s">
        <v>1253</v>
      </c>
      <c r="AD11" s="103" t="b">
        <v>1</v>
      </c>
      <c r="AE11" s="103" t="b">
        <v>0</v>
      </c>
      <c r="AF11" s="103" t="b">
        <v>0</v>
      </c>
      <c r="AG11" s="103" t="b">
        <v>0</v>
      </c>
      <c r="AH11" s="103" t="b">
        <v>0</v>
      </c>
      <c r="AI11" s="103" t="b">
        <v>0</v>
      </c>
      <c r="AJ11" s="103" t="b">
        <v>0</v>
      </c>
      <c r="AK11" s="103" t="b">
        <v>0</v>
      </c>
      <c r="AL11" s="103" t="b">
        <v>0</v>
      </c>
      <c r="AM11" s="103" t="b">
        <v>0</v>
      </c>
      <c r="AN11" s="103" t="b">
        <v>0</v>
      </c>
      <c r="AO11" s="103" t="b">
        <v>0</v>
      </c>
      <c r="AP11" s="103" t="b">
        <v>0</v>
      </c>
      <c r="AQ11" s="103" t="b">
        <v>0</v>
      </c>
      <c r="AR11" s="102"/>
      <c r="AS11" s="102"/>
      <c r="AT11" s="102"/>
      <c r="AU11" s="101"/>
    </row>
    <row r="12" spans="1:47" ht="12.95" customHeight="1" x14ac:dyDescent="0.2">
      <c r="A12" s="107">
        <v>27905</v>
      </c>
      <c r="B12" s="102" t="s">
        <v>503</v>
      </c>
      <c r="C12" s="102" t="s">
        <v>504</v>
      </c>
      <c r="D12" s="102" t="s">
        <v>26</v>
      </c>
      <c r="E12" s="102" t="s">
        <v>1252</v>
      </c>
      <c r="F12" s="102"/>
      <c r="G12" s="102"/>
      <c r="H12" s="102">
        <v>2013</v>
      </c>
      <c r="I12" s="106">
        <v>41199.374305555553</v>
      </c>
      <c r="J12" s="106">
        <v>41199.383333333331</v>
      </c>
      <c r="K12" s="105">
        <v>13</v>
      </c>
      <c r="L12" s="105">
        <v>0</v>
      </c>
      <c r="M12" s="104">
        <v>0</v>
      </c>
      <c r="N12" s="102" t="s">
        <v>1355</v>
      </c>
      <c r="O12" s="102" t="s">
        <v>21</v>
      </c>
      <c r="P12" s="102" t="s">
        <v>1260</v>
      </c>
      <c r="Q12" s="102" t="s">
        <v>75</v>
      </c>
      <c r="R12" s="102"/>
      <c r="S12" s="102" t="s">
        <v>22</v>
      </c>
      <c r="T12" s="102" t="s">
        <v>23</v>
      </c>
      <c r="U12" s="102" t="s">
        <v>23</v>
      </c>
      <c r="V12" s="102" t="s">
        <v>1294</v>
      </c>
      <c r="W12" s="102" t="s">
        <v>1264</v>
      </c>
      <c r="X12" s="102" t="s">
        <v>25</v>
      </c>
      <c r="Y12" s="102"/>
      <c r="Z12" s="102"/>
      <c r="AA12" s="102"/>
      <c r="AB12" s="102"/>
      <c r="AC12" s="102" t="s">
        <v>1253</v>
      </c>
      <c r="AD12" s="103" t="b">
        <v>1</v>
      </c>
      <c r="AE12" s="103" t="b">
        <v>0</v>
      </c>
      <c r="AF12" s="103" t="b">
        <v>0</v>
      </c>
      <c r="AG12" s="103" t="b">
        <v>0</v>
      </c>
      <c r="AH12" s="103" t="b">
        <v>0</v>
      </c>
      <c r="AI12" s="103" t="b">
        <v>0</v>
      </c>
      <c r="AJ12" s="103" t="b">
        <v>0</v>
      </c>
      <c r="AK12" s="103" t="b">
        <v>0</v>
      </c>
      <c r="AL12" s="103" t="b">
        <v>0</v>
      </c>
      <c r="AM12" s="103" t="b">
        <v>0</v>
      </c>
      <c r="AN12" s="103" t="b">
        <v>0</v>
      </c>
      <c r="AO12" s="103" t="b">
        <v>0</v>
      </c>
      <c r="AP12" s="103" t="b">
        <v>0</v>
      </c>
      <c r="AQ12" s="103" t="b">
        <v>0</v>
      </c>
      <c r="AR12" s="102"/>
      <c r="AS12" s="102"/>
      <c r="AT12" s="102"/>
      <c r="AU12" s="101"/>
    </row>
    <row r="13" spans="1:47" ht="12.95" customHeight="1" x14ac:dyDescent="0.2">
      <c r="A13" s="107">
        <v>27906</v>
      </c>
      <c r="B13" s="102" t="s">
        <v>639</v>
      </c>
      <c r="C13" s="102" t="s">
        <v>640</v>
      </c>
      <c r="D13" s="102" t="s">
        <v>26</v>
      </c>
      <c r="E13" s="102" t="s">
        <v>1252</v>
      </c>
      <c r="F13" s="102"/>
      <c r="G13" s="102"/>
      <c r="H13" s="102">
        <v>2013</v>
      </c>
      <c r="I13" s="106">
        <v>41206.567361111112</v>
      </c>
      <c r="J13" s="106">
        <v>41206.569444444445</v>
      </c>
      <c r="K13" s="105">
        <v>3</v>
      </c>
      <c r="L13" s="105">
        <v>0</v>
      </c>
      <c r="M13" s="104">
        <v>0</v>
      </c>
      <c r="N13" s="102" t="s">
        <v>1354</v>
      </c>
      <c r="O13" s="102" t="s">
        <v>21</v>
      </c>
      <c r="P13" s="102" t="s">
        <v>1260</v>
      </c>
      <c r="Q13" s="102" t="s">
        <v>34</v>
      </c>
      <c r="R13" s="102" t="s">
        <v>1273</v>
      </c>
      <c r="S13" s="102" t="s">
        <v>23</v>
      </c>
      <c r="T13" s="102" t="s">
        <v>23</v>
      </c>
      <c r="U13" s="102" t="s">
        <v>22</v>
      </c>
      <c r="V13" s="102" t="s">
        <v>1294</v>
      </c>
      <c r="W13" s="102" t="s">
        <v>1264</v>
      </c>
      <c r="X13" s="102" t="s">
        <v>25</v>
      </c>
      <c r="Y13" s="102"/>
      <c r="Z13" s="102"/>
      <c r="AA13" s="102"/>
      <c r="AB13" s="102"/>
      <c r="AC13" s="102" t="s">
        <v>1253</v>
      </c>
      <c r="AD13" s="103" t="b">
        <v>1</v>
      </c>
      <c r="AE13" s="103" t="b">
        <v>1</v>
      </c>
      <c r="AF13" s="103" t="b">
        <v>0</v>
      </c>
      <c r="AG13" s="103" t="b">
        <v>0</v>
      </c>
      <c r="AH13" s="103" t="b">
        <v>0</v>
      </c>
      <c r="AI13" s="103" t="b">
        <v>0</v>
      </c>
      <c r="AJ13" s="103" t="b">
        <v>0</v>
      </c>
      <c r="AK13" s="103" t="b">
        <v>0</v>
      </c>
      <c r="AL13" s="103" t="b">
        <v>0</v>
      </c>
      <c r="AM13" s="103" t="b">
        <v>0</v>
      </c>
      <c r="AN13" s="103" t="b">
        <v>0</v>
      </c>
      <c r="AO13" s="103" t="b">
        <v>0</v>
      </c>
      <c r="AP13" s="103" t="b">
        <v>0</v>
      </c>
      <c r="AQ13" s="103" t="b">
        <v>0</v>
      </c>
      <c r="AR13" s="102"/>
      <c r="AS13" s="102"/>
      <c r="AT13" s="102"/>
      <c r="AU13" s="101"/>
    </row>
    <row r="14" spans="1:47" ht="12.95" customHeight="1" x14ac:dyDescent="0.2">
      <c r="A14" s="107">
        <v>27906</v>
      </c>
      <c r="B14" s="102" t="s">
        <v>648</v>
      </c>
      <c r="C14" s="102" t="s">
        <v>649</v>
      </c>
      <c r="D14" s="102" t="s">
        <v>33</v>
      </c>
      <c r="E14" s="102" t="s">
        <v>1252</v>
      </c>
      <c r="F14" s="102"/>
      <c r="G14" s="102"/>
      <c r="H14" s="102">
        <v>2013</v>
      </c>
      <c r="I14" s="106">
        <v>41206.567361111112</v>
      </c>
      <c r="J14" s="106">
        <v>41206.569444444445</v>
      </c>
      <c r="K14" s="105">
        <v>3</v>
      </c>
      <c r="L14" s="105">
        <v>0</v>
      </c>
      <c r="M14" s="104">
        <v>0</v>
      </c>
      <c r="N14" s="102" t="s">
        <v>1354</v>
      </c>
      <c r="O14" s="102" t="s">
        <v>21</v>
      </c>
      <c r="P14" s="102" t="s">
        <v>1260</v>
      </c>
      <c r="Q14" s="102" t="s">
        <v>34</v>
      </c>
      <c r="R14" s="102" t="s">
        <v>1273</v>
      </c>
      <c r="S14" s="102" t="s">
        <v>23</v>
      </c>
      <c r="T14" s="102" t="s">
        <v>23</v>
      </c>
      <c r="U14" s="102" t="s">
        <v>22</v>
      </c>
      <c r="V14" s="102" t="s">
        <v>1294</v>
      </c>
      <c r="W14" s="102" t="s">
        <v>1264</v>
      </c>
      <c r="X14" s="102" t="s">
        <v>25</v>
      </c>
      <c r="Y14" s="102"/>
      <c r="Z14" s="102"/>
      <c r="AA14" s="102"/>
      <c r="AB14" s="102"/>
      <c r="AC14" s="102" t="s">
        <v>1253</v>
      </c>
      <c r="AD14" s="103" t="b">
        <v>1</v>
      </c>
      <c r="AE14" s="103" t="b">
        <v>1</v>
      </c>
      <c r="AF14" s="103" t="b">
        <v>0</v>
      </c>
      <c r="AG14" s="103" t="b">
        <v>0</v>
      </c>
      <c r="AH14" s="103" t="b">
        <v>0</v>
      </c>
      <c r="AI14" s="103" t="b">
        <v>0</v>
      </c>
      <c r="AJ14" s="103" t="b">
        <v>0</v>
      </c>
      <c r="AK14" s="103" t="b">
        <v>0</v>
      </c>
      <c r="AL14" s="103" t="b">
        <v>0</v>
      </c>
      <c r="AM14" s="103" t="b">
        <v>0</v>
      </c>
      <c r="AN14" s="103" t="b">
        <v>0</v>
      </c>
      <c r="AO14" s="103" t="b">
        <v>0</v>
      </c>
      <c r="AP14" s="103" t="b">
        <v>0</v>
      </c>
      <c r="AQ14" s="103" t="b">
        <v>0</v>
      </c>
      <c r="AR14" s="102"/>
      <c r="AS14" s="102"/>
      <c r="AT14" s="102"/>
      <c r="AU14" s="101"/>
    </row>
    <row r="15" spans="1:47" ht="12.95" customHeight="1" x14ac:dyDescent="0.2">
      <c r="A15" s="107">
        <v>27906</v>
      </c>
      <c r="B15" s="102" t="s">
        <v>650</v>
      </c>
      <c r="C15" s="102" t="s">
        <v>651</v>
      </c>
      <c r="D15" s="102" t="s">
        <v>37</v>
      </c>
      <c r="E15" s="102" t="s">
        <v>1311</v>
      </c>
      <c r="F15" s="102"/>
      <c r="G15" s="102"/>
      <c r="H15" s="102">
        <v>2013</v>
      </c>
      <c r="I15" s="106">
        <v>41206.567361111112</v>
      </c>
      <c r="J15" s="106">
        <v>41206.570138888885</v>
      </c>
      <c r="K15" s="105">
        <v>4</v>
      </c>
      <c r="L15" s="105">
        <v>0</v>
      </c>
      <c r="M15" s="104">
        <v>0</v>
      </c>
      <c r="N15" s="102" t="s">
        <v>1354</v>
      </c>
      <c r="O15" s="102" t="s">
        <v>21</v>
      </c>
      <c r="P15" s="102" t="s">
        <v>1260</v>
      </c>
      <c r="Q15" s="102" t="s">
        <v>34</v>
      </c>
      <c r="R15" s="102" t="s">
        <v>1273</v>
      </c>
      <c r="S15" s="102" t="s">
        <v>23</v>
      </c>
      <c r="T15" s="102" t="s">
        <v>23</v>
      </c>
      <c r="U15" s="102" t="s">
        <v>22</v>
      </c>
      <c r="V15" s="102" t="s">
        <v>1294</v>
      </c>
      <c r="W15" s="102" t="s">
        <v>1264</v>
      </c>
      <c r="X15" s="102" t="s">
        <v>25</v>
      </c>
      <c r="Y15" s="102"/>
      <c r="Z15" s="102"/>
      <c r="AA15" s="102"/>
      <c r="AB15" s="102"/>
      <c r="AC15" s="102" t="s">
        <v>1253</v>
      </c>
      <c r="AD15" s="103" t="b">
        <v>1</v>
      </c>
      <c r="AE15" s="103" t="b">
        <v>1</v>
      </c>
      <c r="AF15" s="103" t="b">
        <v>0</v>
      </c>
      <c r="AG15" s="103" t="b">
        <v>0</v>
      </c>
      <c r="AH15" s="103" t="b">
        <v>0</v>
      </c>
      <c r="AI15" s="103" t="b">
        <v>0</v>
      </c>
      <c r="AJ15" s="103" t="b">
        <v>0</v>
      </c>
      <c r="AK15" s="103" t="b">
        <v>0</v>
      </c>
      <c r="AL15" s="103" t="b">
        <v>0</v>
      </c>
      <c r="AM15" s="103" t="b">
        <v>0</v>
      </c>
      <c r="AN15" s="103" t="b">
        <v>0</v>
      </c>
      <c r="AO15" s="103" t="b">
        <v>0</v>
      </c>
      <c r="AP15" s="103" t="b">
        <v>0</v>
      </c>
      <c r="AQ15" s="103" t="b">
        <v>0</v>
      </c>
      <c r="AR15" s="102"/>
      <c r="AS15" s="102"/>
      <c r="AT15" s="102"/>
      <c r="AU15" s="101"/>
    </row>
    <row r="16" spans="1:47" ht="12.95" customHeight="1" x14ac:dyDescent="0.2">
      <c r="A16" s="107">
        <v>27906</v>
      </c>
      <c r="B16" s="102" t="s">
        <v>621</v>
      </c>
      <c r="C16" s="102" t="s">
        <v>622</v>
      </c>
      <c r="D16" s="102" t="s">
        <v>26</v>
      </c>
      <c r="E16" s="102" t="s">
        <v>1252</v>
      </c>
      <c r="F16" s="102"/>
      <c r="G16" s="102"/>
      <c r="H16" s="102">
        <v>2013</v>
      </c>
      <c r="I16" s="106">
        <v>41206.567361111112</v>
      </c>
      <c r="J16" s="106">
        <v>41206.570138888885</v>
      </c>
      <c r="K16" s="105">
        <v>4</v>
      </c>
      <c r="L16" s="105">
        <v>0</v>
      </c>
      <c r="M16" s="104">
        <v>0</v>
      </c>
      <c r="N16" s="102" t="s">
        <v>1354</v>
      </c>
      <c r="O16" s="102" t="s">
        <v>21</v>
      </c>
      <c r="P16" s="102" t="s">
        <v>1260</v>
      </c>
      <c r="Q16" s="102" t="s">
        <v>34</v>
      </c>
      <c r="R16" s="102" t="s">
        <v>1273</v>
      </c>
      <c r="S16" s="102" t="s">
        <v>23</v>
      </c>
      <c r="T16" s="102" t="s">
        <v>23</v>
      </c>
      <c r="U16" s="102" t="s">
        <v>22</v>
      </c>
      <c r="V16" s="102" t="s">
        <v>1294</v>
      </c>
      <c r="W16" s="102" t="s">
        <v>1264</v>
      </c>
      <c r="X16" s="102" t="s">
        <v>25</v>
      </c>
      <c r="Y16" s="102"/>
      <c r="Z16" s="102"/>
      <c r="AA16" s="102"/>
      <c r="AB16" s="102"/>
      <c r="AC16" s="102" t="s">
        <v>1253</v>
      </c>
      <c r="AD16" s="103" t="b">
        <v>1</v>
      </c>
      <c r="AE16" s="103" t="b">
        <v>1</v>
      </c>
      <c r="AF16" s="103" t="b">
        <v>0</v>
      </c>
      <c r="AG16" s="103" t="b">
        <v>0</v>
      </c>
      <c r="AH16" s="103" t="b">
        <v>0</v>
      </c>
      <c r="AI16" s="103" t="b">
        <v>0</v>
      </c>
      <c r="AJ16" s="103" t="b">
        <v>0</v>
      </c>
      <c r="AK16" s="103" t="b">
        <v>0</v>
      </c>
      <c r="AL16" s="103" t="b">
        <v>0</v>
      </c>
      <c r="AM16" s="103" t="b">
        <v>0</v>
      </c>
      <c r="AN16" s="103" t="b">
        <v>0</v>
      </c>
      <c r="AO16" s="103" t="b">
        <v>0</v>
      </c>
      <c r="AP16" s="103" t="b">
        <v>0</v>
      </c>
      <c r="AQ16" s="103" t="b">
        <v>0</v>
      </c>
      <c r="AR16" s="102"/>
      <c r="AS16" s="102"/>
      <c r="AT16" s="102"/>
      <c r="AU16" s="101"/>
    </row>
    <row r="17" spans="1:47" ht="12.95" customHeight="1" x14ac:dyDescent="0.2">
      <c r="A17" s="107">
        <v>27906</v>
      </c>
      <c r="B17" s="102" t="s">
        <v>563</v>
      </c>
      <c r="C17" s="102" t="s">
        <v>564</v>
      </c>
      <c r="D17" s="102" t="s">
        <v>26</v>
      </c>
      <c r="E17" s="102" t="s">
        <v>1252</v>
      </c>
      <c r="F17" s="102"/>
      <c r="G17" s="102"/>
      <c r="H17" s="102">
        <v>2013</v>
      </c>
      <c r="I17" s="106">
        <v>41206.567361111112</v>
      </c>
      <c r="J17" s="106">
        <v>41206.569444444445</v>
      </c>
      <c r="K17" s="105">
        <v>3</v>
      </c>
      <c r="L17" s="105">
        <v>0</v>
      </c>
      <c r="M17" s="104">
        <v>0</v>
      </c>
      <c r="N17" s="102" t="s">
        <v>1354</v>
      </c>
      <c r="O17" s="102" t="s">
        <v>21</v>
      </c>
      <c r="P17" s="102" t="s">
        <v>1260</v>
      </c>
      <c r="Q17" s="102" t="s">
        <v>34</v>
      </c>
      <c r="R17" s="102" t="s">
        <v>1273</v>
      </c>
      <c r="S17" s="102" t="s">
        <v>23</v>
      </c>
      <c r="T17" s="102" t="s">
        <v>23</v>
      </c>
      <c r="U17" s="102" t="s">
        <v>22</v>
      </c>
      <c r="V17" s="102" t="s">
        <v>1294</v>
      </c>
      <c r="W17" s="102" t="s">
        <v>1264</v>
      </c>
      <c r="X17" s="102" t="s">
        <v>25</v>
      </c>
      <c r="Y17" s="102"/>
      <c r="Z17" s="102"/>
      <c r="AA17" s="102"/>
      <c r="AB17" s="102"/>
      <c r="AC17" s="102" t="s">
        <v>1253</v>
      </c>
      <c r="AD17" s="103" t="b">
        <v>1</v>
      </c>
      <c r="AE17" s="103" t="b">
        <v>1</v>
      </c>
      <c r="AF17" s="103" t="b">
        <v>0</v>
      </c>
      <c r="AG17" s="103" t="b">
        <v>0</v>
      </c>
      <c r="AH17" s="103" t="b">
        <v>0</v>
      </c>
      <c r="AI17" s="103" t="b">
        <v>0</v>
      </c>
      <c r="AJ17" s="103" t="b">
        <v>0</v>
      </c>
      <c r="AK17" s="103" t="b">
        <v>0</v>
      </c>
      <c r="AL17" s="103" t="b">
        <v>0</v>
      </c>
      <c r="AM17" s="103" t="b">
        <v>0</v>
      </c>
      <c r="AN17" s="103" t="b">
        <v>0</v>
      </c>
      <c r="AO17" s="103" t="b">
        <v>0</v>
      </c>
      <c r="AP17" s="103" t="b">
        <v>0</v>
      </c>
      <c r="AQ17" s="103" t="b">
        <v>0</v>
      </c>
      <c r="AR17" s="102"/>
      <c r="AS17" s="102"/>
      <c r="AT17" s="102"/>
      <c r="AU17" s="101"/>
    </row>
    <row r="18" spans="1:47" ht="12.95" customHeight="1" x14ac:dyDescent="0.2">
      <c r="A18" s="107">
        <v>28118</v>
      </c>
      <c r="B18" s="102" t="s">
        <v>108</v>
      </c>
      <c r="C18" s="102" t="s">
        <v>107</v>
      </c>
      <c r="D18" s="102" t="s">
        <v>37</v>
      </c>
      <c r="E18" s="102" t="s">
        <v>1326</v>
      </c>
      <c r="F18" s="102"/>
      <c r="G18" s="102"/>
      <c r="H18" s="102">
        <v>2013</v>
      </c>
      <c r="I18" s="106">
        <v>41227.531944444439</v>
      </c>
      <c r="J18" s="106">
        <v>41227.549305555556</v>
      </c>
      <c r="K18" s="105">
        <v>25</v>
      </c>
      <c r="L18" s="105">
        <v>599</v>
      </c>
      <c r="M18" s="104">
        <v>0.3196</v>
      </c>
      <c r="N18" s="102" t="s">
        <v>1353</v>
      </c>
      <c r="O18" s="102" t="s">
        <v>21</v>
      </c>
      <c r="P18" s="102" t="s">
        <v>1260</v>
      </c>
      <c r="Q18" s="102" t="s">
        <v>75</v>
      </c>
      <c r="R18" s="102"/>
      <c r="S18" s="102" t="s">
        <v>22</v>
      </c>
      <c r="T18" s="102" t="s">
        <v>23</v>
      </c>
      <c r="U18" s="102" t="s">
        <v>23</v>
      </c>
      <c r="V18" s="102" t="s">
        <v>1294</v>
      </c>
      <c r="W18" s="102" t="s">
        <v>1264</v>
      </c>
      <c r="X18" s="102" t="s">
        <v>25</v>
      </c>
      <c r="Y18" s="102"/>
      <c r="Z18" s="102"/>
      <c r="AA18" s="102"/>
      <c r="AB18" s="102"/>
      <c r="AC18" s="102" t="s">
        <v>1253</v>
      </c>
      <c r="AD18" s="103" t="b">
        <v>1</v>
      </c>
      <c r="AE18" s="103" t="b">
        <v>0</v>
      </c>
      <c r="AF18" s="103" t="b">
        <v>0</v>
      </c>
      <c r="AG18" s="103" t="b">
        <v>0</v>
      </c>
      <c r="AH18" s="103" t="b">
        <v>0</v>
      </c>
      <c r="AI18" s="103" t="b">
        <v>0</v>
      </c>
      <c r="AJ18" s="103" t="b">
        <v>0</v>
      </c>
      <c r="AK18" s="103" t="b">
        <v>0</v>
      </c>
      <c r="AL18" s="103" t="b">
        <v>0</v>
      </c>
      <c r="AM18" s="103" t="b">
        <v>0</v>
      </c>
      <c r="AN18" s="103" t="b">
        <v>0</v>
      </c>
      <c r="AO18" s="103" t="b">
        <v>0</v>
      </c>
      <c r="AP18" s="103" t="b">
        <v>0</v>
      </c>
      <c r="AQ18" s="103" t="b">
        <v>0</v>
      </c>
      <c r="AR18" s="102"/>
      <c r="AS18" s="102"/>
      <c r="AT18" s="102"/>
      <c r="AU18" s="101"/>
    </row>
    <row r="19" spans="1:47" ht="12.95" customHeight="1" x14ac:dyDescent="0.2">
      <c r="A19" s="107">
        <v>28120</v>
      </c>
      <c r="B19" s="102" t="s">
        <v>114</v>
      </c>
      <c r="C19" s="102" t="s">
        <v>113</v>
      </c>
      <c r="D19" s="102" t="s">
        <v>33</v>
      </c>
      <c r="E19" s="102" t="s">
        <v>1258</v>
      </c>
      <c r="F19" s="102"/>
      <c r="G19" s="102"/>
      <c r="H19" s="102">
        <v>2013</v>
      </c>
      <c r="I19" s="106">
        <v>41240.313888888886</v>
      </c>
      <c r="J19" s="106">
        <v>41240.32430555555</v>
      </c>
      <c r="K19" s="105">
        <v>15</v>
      </c>
      <c r="L19" s="105">
        <v>1901</v>
      </c>
      <c r="M19" s="104">
        <v>1.0144</v>
      </c>
      <c r="N19" s="102" t="s">
        <v>1352</v>
      </c>
      <c r="O19" s="102" t="s">
        <v>21</v>
      </c>
      <c r="P19" s="102" t="s">
        <v>1260</v>
      </c>
      <c r="Q19" s="102" t="s">
        <v>34</v>
      </c>
      <c r="R19" s="102" t="s">
        <v>1316</v>
      </c>
      <c r="S19" s="102" t="s">
        <v>23</v>
      </c>
      <c r="T19" s="102" t="s">
        <v>23</v>
      </c>
      <c r="U19" s="102" t="s">
        <v>22</v>
      </c>
      <c r="V19" s="102" t="s">
        <v>1294</v>
      </c>
      <c r="W19" s="102" t="s">
        <v>1272</v>
      </c>
      <c r="X19" s="102" t="s">
        <v>25</v>
      </c>
      <c r="Y19" s="102"/>
      <c r="Z19" s="102"/>
      <c r="AA19" s="102"/>
      <c r="AB19" s="102"/>
      <c r="AC19" s="102" t="s">
        <v>1253</v>
      </c>
      <c r="AD19" s="103" t="b">
        <v>1</v>
      </c>
      <c r="AE19" s="103" t="b">
        <v>1</v>
      </c>
      <c r="AF19" s="103" t="b">
        <v>0</v>
      </c>
      <c r="AG19" s="103" t="b">
        <v>0</v>
      </c>
      <c r="AH19" s="103" t="b">
        <v>0</v>
      </c>
      <c r="AI19" s="103" t="b">
        <v>0</v>
      </c>
      <c r="AJ19" s="103" t="b">
        <v>0</v>
      </c>
      <c r="AK19" s="103" t="b">
        <v>0</v>
      </c>
      <c r="AL19" s="103" t="b">
        <v>0</v>
      </c>
      <c r="AM19" s="103" t="b">
        <v>0</v>
      </c>
      <c r="AN19" s="103" t="b">
        <v>0</v>
      </c>
      <c r="AO19" s="103" t="b">
        <v>0</v>
      </c>
      <c r="AP19" s="103" t="b">
        <v>0</v>
      </c>
      <c r="AQ19" s="103" t="b">
        <v>0</v>
      </c>
      <c r="AR19" s="102"/>
      <c r="AS19" s="102"/>
      <c r="AT19" s="102"/>
      <c r="AU19" s="101"/>
    </row>
    <row r="20" spans="1:47" ht="12.95" customHeight="1" x14ac:dyDescent="0.2">
      <c r="A20" s="107">
        <v>28120</v>
      </c>
      <c r="B20" s="102" t="s">
        <v>111</v>
      </c>
      <c r="C20" s="102" t="s">
        <v>110</v>
      </c>
      <c r="D20" s="102" t="s">
        <v>26</v>
      </c>
      <c r="E20" s="102" t="s">
        <v>1258</v>
      </c>
      <c r="F20" s="102"/>
      <c r="G20" s="102"/>
      <c r="H20" s="102">
        <v>2013</v>
      </c>
      <c r="I20" s="106">
        <v>41240.313888888886</v>
      </c>
      <c r="J20" s="106">
        <v>41240.325694444444</v>
      </c>
      <c r="K20" s="105">
        <v>17</v>
      </c>
      <c r="L20" s="105">
        <v>0</v>
      </c>
      <c r="M20" s="104">
        <v>0</v>
      </c>
      <c r="N20" s="102" t="s">
        <v>1352</v>
      </c>
      <c r="O20" s="102" t="s">
        <v>21</v>
      </c>
      <c r="P20" s="102" t="s">
        <v>1260</v>
      </c>
      <c r="Q20" s="102" t="s">
        <v>34</v>
      </c>
      <c r="R20" s="102" t="s">
        <v>1316</v>
      </c>
      <c r="S20" s="102" t="s">
        <v>23</v>
      </c>
      <c r="T20" s="102" t="s">
        <v>23</v>
      </c>
      <c r="U20" s="102" t="s">
        <v>22</v>
      </c>
      <c r="V20" s="102" t="s">
        <v>1294</v>
      </c>
      <c r="W20" s="102" t="s">
        <v>1272</v>
      </c>
      <c r="X20" s="102" t="s">
        <v>25</v>
      </c>
      <c r="Y20" s="102"/>
      <c r="Z20" s="102"/>
      <c r="AA20" s="102"/>
      <c r="AB20" s="102"/>
      <c r="AC20" s="102" t="s">
        <v>1253</v>
      </c>
      <c r="AD20" s="103" t="b">
        <v>1</v>
      </c>
      <c r="AE20" s="103" t="b">
        <v>1</v>
      </c>
      <c r="AF20" s="103" t="b">
        <v>0</v>
      </c>
      <c r="AG20" s="103" t="b">
        <v>0</v>
      </c>
      <c r="AH20" s="103" t="b">
        <v>0</v>
      </c>
      <c r="AI20" s="103" t="b">
        <v>0</v>
      </c>
      <c r="AJ20" s="103" t="b">
        <v>0</v>
      </c>
      <c r="AK20" s="103" t="b">
        <v>0</v>
      </c>
      <c r="AL20" s="103" t="b">
        <v>0</v>
      </c>
      <c r="AM20" s="103" t="b">
        <v>0</v>
      </c>
      <c r="AN20" s="103" t="b">
        <v>0</v>
      </c>
      <c r="AO20" s="103" t="b">
        <v>0</v>
      </c>
      <c r="AP20" s="103" t="b">
        <v>0</v>
      </c>
      <c r="AQ20" s="103" t="b">
        <v>0</v>
      </c>
      <c r="AR20" s="102"/>
      <c r="AS20" s="102"/>
      <c r="AT20" s="102"/>
      <c r="AU20" s="101"/>
    </row>
    <row r="21" spans="1:47" ht="12.95" customHeight="1" x14ac:dyDescent="0.2">
      <c r="A21" s="107">
        <v>28120</v>
      </c>
      <c r="B21" s="102" t="s">
        <v>278</v>
      </c>
      <c r="C21" s="102" t="s">
        <v>277</v>
      </c>
      <c r="D21" s="102" t="s">
        <v>26</v>
      </c>
      <c r="E21" s="102" t="s">
        <v>1258</v>
      </c>
      <c r="F21" s="102"/>
      <c r="G21" s="102"/>
      <c r="H21" s="102">
        <v>2013</v>
      </c>
      <c r="I21" s="106">
        <v>41240.313888888886</v>
      </c>
      <c r="J21" s="106">
        <v>41240.335416666669</v>
      </c>
      <c r="K21" s="105">
        <v>31</v>
      </c>
      <c r="L21" s="105">
        <v>0</v>
      </c>
      <c r="M21" s="104">
        <v>0</v>
      </c>
      <c r="N21" s="102" t="s">
        <v>1352</v>
      </c>
      <c r="O21" s="102" t="s">
        <v>21</v>
      </c>
      <c r="P21" s="102" t="s">
        <v>1260</v>
      </c>
      <c r="Q21" s="102" t="s">
        <v>34</v>
      </c>
      <c r="R21" s="102" t="s">
        <v>1316</v>
      </c>
      <c r="S21" s="102" t="s">
        <v>23</v>
      </c>
      <c r="T21" s="102" t="s">
        <v>23</v>
      </c>
      <c r="U21" s="102" t="s">
        <v>22</v>
      </c>
      <c r="V21" s="102" t="s">
        <v>1294</v>
      </c>
      <c r="W21" s="102" t="s">
        <v>1272</v>
      </c>
      <c r="X21" s="102" t="s">
        <v>25</v>
      </c>
      <c r="Y21" s="102"/>
      <c r="Z21" s="102"/>
      <c r="AA21" s="102"/>
      <c r="AB21" s="102"/>
      <c r="AC21" s="102" t="s">
        <v>1253</v>
      </c>
      <c r="AD21" s="103" t="b">
        <v>1</v>
      </c>
      <c r="AE21" s="103" t="b">
        <v>1</v>
      </c>
      <c r="AF21" s="103" t="b">
        <v>0</v>
      </c>
      <c r="AG21" s="103" t="b">
        <v>0</v>
      </c>
      <c r="AH21" s="103" t="b">
        <v>0</v>
      </c>
      <c r="AI21" s="103" t="b">
        <v>0</v>
      </c>
      <c r="AJ21" s="103" t="b">
        <v>0</v>
      </c>
      <c r="AK21" s="103" t="b">
        <v>0</v>
      </c>
      <c r="AL21" s="103" t="b">
        <v>0</v>
      </c>
      <c r="AM21" s="103" t="b">
        <v>0</v>
      </c>
      <c r="AN21" s="103" t="b">
        <v>0</v>
      </c>
      <c r="AO21" s="103" t="b">
        <v>0</v>
      </c>
      <c r="AP21" s="103" t="b">
        <v>0</v>
      </c>
      <c r="AQ21" s="103" t="b">
        <v>0</v>
      </c>
      <c r="AR21" s="102"/>
      <c r="AS21" s="102"/>
      <c r="AT21" s="102"/>
      <c r="AU21" s="101"/>
    </row>
    <row r="22" spans="1:47" ht="12.95" customHeight="1" x14ac:dyDescent="0.2">
      <c r="A22" s="107">
        <v>28121</v>
      </c>
      <c r="B22" s="102" t="s">
        <v>116</v>
      </c>
      <c r="C22" s="102" t="s">
        <v>115</v>
      </c>
      <c r="D22" s="102" t="s">
        <v>37</v>
      </c>
      <c r="E22" s="102" t="s">
        <v>1278</v>
      </c>
      <c r="F22" s="102"/>
      <c r="G22" s="102"/>
      <c r="H22" s="102">
        <v>2013</v>
      </c>
      <c r="I22" s="106">
        <v>41243.859027777777</v>
      </c>
      <c r="J22" s="106">
        <v>41243.874305555553</v>
      </c>
      <c r="K22" s="105">
        <v>22</v>
      </c>
      <c r="L22" s="105">
        <v>173</v>
      </c>
      <c r="M22" s="104">
        <v>9.2299999999999993E-2</v>
      </c>
      <c r="N22" s="102" t="s">
        <v>1351</v>
      </c>
      <c r="O22" s="102" t="s">
        <v>21</v>
      </c>
      <c r="P22" s="102" t="s">
        <v>1260</v>
      </c>
      <c r="Q22" s="102" t="s">
        <v>75</v>
      </c>
      <c r="R22" s="102"/>
      <c r="S22" s="102" t="s">
        <v>22</v>
      </c>
      <c r="T22" s="102" t="s">
        <v>23</v>
      </c>
      <c r="U22" s="102" t="s">
        <v>23</v>
      </c>
      <c r="V22" s="102" t="s">
        <v>1294</v>
      </c>
      <c r="W22" s="102" t="s">
        <v>1264</v>
      </c>
      <c r="X22" s="102" t="s">
        <v>25</v>
      </c>
      <c r="Y22" s="102"/>
      <c r="Z22" s="102"/>
      <c r="AA22" s="102"/>
      <c r="AB22" s="102"/>
      <c r="AC22" s="102" t="s">
        <v>1253</v>
      </c>
      <c r="AD22" s="103" t="b">
        <v>1</v>
      </c>
      <c r="AE22" s="103" t="b">
        <v>0</v>
      </c>
      <c r="AF22" s="103" t="b">
        <v>0</v>
      </c>
      <c r="AG22" s="103" t="b">
        <v>0</v>
      </c>
      <c r="AH22" s="103" t="b">
        <v>0</v>
      </c>
      <c r="AI22" s="103" t="b">
        <v>0</v>
      </c>
      <c r="AJ22" s="103" t="b">
        <v>0</v>
      </c>
      <c r="AK22" s="103" t="b">
        <v>0</v>
      </c>
      <c r="AL22" s="103" t="b">
        <v>0</v>
      </c>
      <c r="AM22" s="103" t="b">
        <v>0</v>
      </c>
      <c r="AN22" s="103" t="b">
        <v>0</v>
      </c>
      <c r="AO22" s="103" t="b">
        <v>0</v>
      </c>
      <c r="AP22" s="103" t="b">
        <v>0</v>
      </c>
      <c r="AQ22" s="103" t="b">
        <v>0</v>
      </c>
      <c r="AR22" s="102"/>
      <c r="AS22" s="102"/>
      <c r="AT22" s="102"/>
      <c r="AU22" s="101"/>
    </row>
    <row r="23" spans="1:47" ht="12.95" customHeight="1" x14ac:dyDescent="0.2">
      <c r="A23" s="107">
        <v>28121</v>
      </c>
      <c r="B23" s="102" t="s">
        <v>471</v>
      </c>
      <c r="C23" s="102" t="s">
        <v>472</v>
      </c>
      <c r="D23" s="102" t="s">
        <v>37</v>
      </c>
      <c r="E23" s="102" t="s">
        <v>1278</v>
      </c>
      <c r="F23" s="102"/>
      <c r="G23" s="102"/>
      <c r="H23" s="102">
        <v>2013</v>
      </c>
      <c r="I23" s="106">
        <v>41243.859027777777</v>
      </c>
      <c r="J23" s="106">
        <v>41243.874305555553</v>
      </c>
      <c r="K23" s="105">
        <v>22</v>
      </c>
      <c r="L23" s="105">
        <v>0</v>
      </c>
      <c r="M23" s="104">
        <v>0</v>
      </c>
      <c r="N23" s="102" t="s">
        <v>1351</v>
      </c>
      <c r="O23" s="102" t="s">
        <v>21</v>
      </c>
      <c r="P23" s="102" t="s">
        <v>1260</v>
      </c>
      <c r="Q23" s="102" t="s">
        <v>75</v>
      </c>
      <c r="R23" s="102"/>
      <c r="S23" s="102" t="s">
        <v>22</v>
      </c>
      <c r="T23" s="102" t="s">
        <v>23</v>
      </c>
      <c r="U23" s="102" t="s">
        <v>23</v>
      </c>
      <c r="V23" s="102" t="s">
        <v>1294</v>
      </c>
      <c r="W23" s="102" t="s">
        <v>1264</v>
      </c>
      <c r="X23" s="102" t="s">
        <v>25</v>
      </c>
      <c r="Y23" s="102"/>
      <c r="Z23" s="102"/>
      <c r="AA23" s="102"/>
      <c r="AB23" s="102"/>
      <c r="AC23" s="102" t="s">
        <v>1253</v>
      </c>
      <c r="AD23" s="103" t="b">
        <v>1</v>
      </c>
      <c r="AE23" s="103" t="b">
        <v>0</v>
      </c>
      <c r="AF23" s="103" t="b">
        <v>0</v>
      </c>
      <c r="AG23" s="103" t="b">
        <v>0</v>
      </c>
      <c r="AH23" s="103" t="b">
        <v>0</v>
      </c>
      <c r="AI23" s="103" t="b">
        <v>0</v>
      </c>
      <c r="AJ23" s="103" t="b">
        <v>0</v>
      </c>
      <c r="AK23" s="103" t="b">
        <v>0</v>
      </c>
      <c r="AL23" s="103" t="b">
        <v>0</v>
      </c>
      <c r="AM23" s="103" t="b">
        <v>0</v>
      </c>
      <c r="AN23" s="103" t="b">
        <v>0</v>
      </c>
      <c r="AO23" s="103" t="b">
        <v>0</v>
      </c>
      <c r="AP23" s="103" t="b">
        <v>0</v>
      </c>
      <c r="AQ23" s="103" t="b">
        <v>0</v>
      </c>
      <c r="AR23" s="102"/>
      <c r="AS23" s="102"/>
      <c r="AT23" s="102"/>
      <c r="AU23" s="101"/>
    </row>
    <row r="24" spans="1:47" ht="12.95" customHeight="1" x14ac:dyDescent="0.2">
      <c r="A24" s="107">
        <v>28296</v>
      </c>
      <c r="B24" s="102" t="s">
        <v>123</v>
      </c>
      <c r="C24" s="102" t="s">
        <v>122</v>
      </c>
      <c r="D24" s="102" t="s">
        <v>37</v>
      </c>
      <c r="E24" s="102" t="s">
        <v>1255</v>
      </c>
      <c r="F24" s="102"/>
      <c r="G24" s="102"/>
      <c r="H24" s="102">
        <v>2013</v>
      </c>
      <c r="I24" s="106">
        <v>41258.461805555555</v>
      </c>
      <c r="J24" s="106">
        <v>41260.755555555552</v>
      </c>
      <c r="K24" s="105">
        <v>3303</v>
      </c>
      <c r="L24" s="105">
        <v>142</v>
      </c>
      <c r="M24" s="104">
        <v>7.5800000000000006E-2</v>
      </c>
      <c r="N24" s="102" t="s">
        <v>1350</v>
      </c>
      <c r="O24" s="102" t="s">
        <v>21</v>
      </c>
      <c r="P24" s="102" t="s">
        <v>1257</v>
      </c>
      <c r="Q24" s="102" t="s">
        <v>57</v>
      </c>
      <c r="R24" s="102"/>
      <c r="S24" s="102" t="s">
        <v>22</v>
      </c>
      <c r="T24" s="102" t="s">
        <v>23</v>
      </c>
      <c r="U24" s="102" t="s">
        <v>23</v>
      </c>
      <c r="V24" s="102" t="s">
        <v>1294</v>
      </c>
      <c r="W24" s="102" t="s">
        <v>1264</v>
      </c>
      <c r="X24" s="102" t="s">
        <v>25</v>
      </c>
      <c r="Y24" s="102" t="s">
        <v>1349</v>
      </c>
      <c r="Z24" s="102" t="s">
        <v>1348</v>
      </c>
      <c r="AA24" s="102"/>
      <c r="AB24" s="102"/>
      <c r="AC24" s="102" t="s">
        <v>1253</v>
      </c>
      <c r="AD24" s="103" t="b">
        <v>1</v>
      </c>
      <c r="AE24" s="103" t="b">
        <v>0</v>
      </c>
      <c r="AF24" s="103" t="b">
        <v>0</v>
      </c>
      <c r="AG24" s="103" t="b">
        <v>0</v>
      </c>
      <c r="AH24" s="103" t="b">
        <v>0</v>
      </c>
      <c r="AI24" s="103" t="b">
        <v>0</v>
      </c>
      <c r="AJ24" s="103" t="b">
        <v>0</v>
      </c>
      <c r="AK24" s="103" t="b">
        <v>0</v>
      </c>
      <c r="AL24" s="103" t="b">
        <v>0</v>
      </c>
      <c r="AM24" s="103" t="b">
        <v>0</v>
      </c>
      <c r="AN24" s="103" t="b">
        <v>0</v>
      </c>
      <c r="AO24" s="103" t="b">
        <v>0</v>
      </c>
      <c r="AP24" s="103" t="b">
        <v>0</v>
      </c>
      <c r="AQ24" s="103" t="b">
        <v>0</v>
      </c>
      <c r="AR24" s="102"/>
      <c r="AS24" s="102"/>
      <c r="AT24" s="102"/>
      <c r="AU24" s="101"/>
    </row>
    <row r="25" spans="1:47" ht="12.95" customHeight="1" x14ac:dyDescent="0.2">
      <c r="A25" s="107">
        <v>28526</v>
      </c>
      <c r="B25" s="102" t="s">
        <v>452</v>
      </c>
      <c r="C25" s="102" t="s">
        <v>453</v>
      </c>
      <c r="D25" s="102" t="s">
        <v>26</v>
      </c>
      <c r="E25" s="102" t="s">
        <v>1252</v>
      </c>
      <c r="F25" s="102"/>
      <c r="G25" s="102"/>
      <c r="H25" s="102">
        <v>2013</v>
      </c>
      <c r="I25" s="106">
        <v>41302.489583333328</v>
      </c>
      <c r="J25" s="106">
        <v>41302.693055555552</v>
      </c>
      <c r="K25" s="105">
        <v>293</v>
      </c>
      <c r="L25" s="105">
        <v>0</v>
      </c>
      <c r="M25" s="104">
        <v>0</v>
      </c>
      <c r="N25" s="102" t="s">
        <v>1347</v>
      </c>
      <c r="O25" s="102" t="s">
        <v>21</v>
      </c>
      <c r="P25" s="102" t="s">
        <v>1260</v>
      </c>
      <c r="Q25" s="102" t="s">
        <v>34</v>
      </c>
      <c r="R25" s="102" t="s">
        <v>1289</v>
      </c>
      <c r="S25" s="102" t="s">
        <v>23</v>
      </c>
      <c r="T25" s="102" t="s">
        <v>23</v>
      </c>
      <c r="U25" s="102" t="s">
        <v>22</v>
      </c>
      <c r="V25" s="102" t="s">
        <v>1294</v>
      </c>
      <c r="W25" s="102" t="s">
        <v>1264</v>
      </c>
      <c r="X25" s="102" t="s">
        <v>25</v>
      </c>
      <c r="Y25" s="102"/>
      <c r="Z25" s="102"/>
      <c r="AA25" s="102"/>
      <c r="AB25" s="102"/>
      <c r="AC25" s="102" t="s">
        <v>1253</v>
      </c>
      <c r="AD25" s="103" t="b">
        <v>1</v>
      </c>
      <c r="AE25" s="103" t="b">
        <v>1</v>
      </c>
      <c r="AF25" s="103" t="b">
        <v>0</v>
      </c>
      <c r="AG25" s="103" t="b">
        <v>0</v>
      </c>
      <c r="AH25" s="103" t="b">
        <v>0</v>
      </c>
      <c r="AI25" s="103" t="b">
        <v>0</v>
      </c>
      <c r="AJ25" s="103" t="b">
        <v>0</v>
      </c>
      <c r="AK25" s="103" t="b">
        <v>0</v>
      </c>
      <c r="AL25" s="103" t="b">
        <v>0</v>
      </c>
      <c r="AM25" s="103" t="b">
        <v>0</v>
      </c>
      <c r="AN25" s="103" t="b">
        <v>0</v>
      </c>
      <c r="AO25" s="103" t="b">
        <v>0</v>
      </c>
      <c r="AP25" s="103" t="b">
        <v>1</v>
      </c>
      <c r="AQ25" s="103" t="b">
        <v>0</v>
      </c>
      <c r="AR25" s="102"/>
      <c r="AS25" s="102"/>
      <c r="AT25" s="102"/>
      <c r="AU25" s="101"/>
    </row>
    <row r="26" spans="1:47" ht="12.95" customHeight="1" x14ac:dyDescent="0.2">
      <c r="A26" s="107">
        <v>28635</v>
      </c>
      <c r="B26" s="102" t="s">
        <v>128</v>
      </c>
      <c r="C26" s="102" t="s">
        <v>127</v>
      </c>
      <c r="D26" s="102" t="s">
        <v>37</v>
      </c>
      <c r="E26" s="102" t="s">
        <v>1252</v>
      </c>
      <c r="F26" s="102"/>
      <c r="G26" s="102"/>
      <c r="H26" s="102">
        <v>2013</v>
      </c>
      <c r="I26" s="106">
        <v>41311.268055555556</v>
      </c>
      <c r="J26" s="106">
        <v>41311.311805555553</v>
      </c>
      <c r="K26" s="105">
        <v>63</v>
      </c>
      <c r="L26" s="105">
        <v>299</v>
      </c>
      <c r="M26" s="104">
        <v>0.15959999999999999</v>
      </c>
      <c r="N26" s="102" t="s">
        <v>1346</v>
      </c>
      <c r="O26" s="102" t="s">
        <v>21</v>
      </c>
      <c r="P26" s="102" t="s">
        <v>1260</v>
      </c>
      <c r="Q26" s="102" t="s">
        <v>75</v>
      </c>
      <c r="R26" s="102"/>
      <c r="S26" s="102" t="s">
        <v>22</v>
      </c>
      <c r="T26" s="102" t="s">
        <v>23</v>
      </c>
      <c r="U26" s="102" t="s">
        <v>23</v>
      </c>
      <c r="V26" s="102" t="s">
        <v>1294</v>
      </c>
      <c r="W26" s="102" t="s">
        <v>1264</v>
      </c>
      <c r="X26" s="102" t="s">
        <v>25</v>
      </c>
      <c r="Y26" s="102"/>
      <c r="Z26" s="102"/>
      <c r="AA26" s="102"/>
      <c r="AB26" s="102"/>
      <c r="AC26" s="102" t="s">
        <v>1253</v>
      </c>
      <c r="AD26" s="103" t="b">
        <v>1</v>
      </c>
      <c r="AE26" s="103" t="b">
        <v>0</v>
      </c>
      <c r="AF26" s="103" t="b">
        <v>0</v>
      </c>
      <c r="AG26" s="103" t="b">
        <v>0</v>
      </c>
      <c r="AH26" s="103" t="b">
        <v>0</v>
      </c>
      <c r="AI26" s="103" t="b">
        <v>0</v>
      </c>
      <c r="AJ26" s="103" t="b">
        <v>0</v>
      </c>
      <c r="AK26" s="103" t="b">
        <v>0</v>
      </c>
      <c r="AL26" s="103" t="b">
        <v>0</v>
      </c>
      <c r="AM26" s="103" t="b">
        <v>0</v>
      </c>
      <c r="AN26" s="103" t="b">
        <v>0</v>
      </c>
      <c r="AO26" s="103" t="b">
        <v>0</v>
      </c>
      <c r="AP26" s="103" t="b">
        <v>0</v>
      </c>
      <c r="AQ26" s="103" t="b">
        <v>0</v>
      </c>
      <c r="AR26" s="102"/>
      <c r="AS26" s="102"/>
      <c r="AT26" s="102"/>
      <c r="AU26" s="101"/>
    </row>
    <row r="27" spans="1:47" ht="12.95" customHeight="1" x14ac:dyDescent="0.2">
      <c r="A27" s="107">
        <v>28635</v>
      </c>
      <c r="B27" s="102" t="s">
        <v>1017</v>
      </c>
      <c r="C27" s="102" t="s">
        <v>1018</v>
      </c>
      <c r="D27" s="102" t="s">
        <v>37</v>
      </c>
      <c r="E27" s="102" t="s">
        <v>1252</v>
      </c>
      <c r="F27" s="102"/>
      <c r="G27" s="102"/>
      <c r="H27" s="102">
        <v>2013</v>
      </c>
      <c r="I27" s="106">
        <v>41311.268055555556</v>
      </c>
      <c r="J27" s="106">
        <v>41311.311805555553</v>
      </c>
      <c r="K27" s="105">
        <v>63</v>
      </c>
      <c r="L27" s="105">
        <v>0</v>
      </c>
      <c r="M27" s="104">
        <v>0</v>
      </c>
      <c r="N27" s="102" t="s">
        <v>1346</v>
      </c>
      <c r="O27" s="102" t="s">
        <v>21</v>
      </c>
      <c r="P27" s="102" t="s">
        <v>1260</v>
      </c>
      <c r="Q27" s="102" t="s">
        <v>75</v>
      </c>
      <c r="R27" s="102"/>
      <c r="S27" s="102" t="s">
        <v>22</v>
      </c>
      <c r="T27" s="102" t="s">
        <v>23</v>
      </c>
      <c r="U27" s="102" t="s">
        <v>23</v>
      </c>
      <c r="V27" s="102" t="s">
        <v>1294</v>
      </c>
      <c r="W27" s="102" t="s">
        <v>1264</v>
      </c>
      <c r="X27" s="102" t="s">
        <v>25</v>
      </c>
      <c r="Y27" s="102"/>
      <c r="Z27" s="102"/>
      <c r="AA27" s="102"/>
      <c r="AB27" s="102"/>
      <c r="AC27" s="102" t="s">
        <v>1253</v>
      </c>
      <c r="AD27" s="103" t="b">
        <v>1</v>
      </c>
      <c r="AE27" s="103" t="b">
        <v>0</v>
      </c>
      <c r="AF27" s="103" t="b">
        <v>0</v>
      </c>
      <c r="AG27" s="103" t="b">
        <v>0</v>
      </c>
      <c r="AH27" s="103" t="b">
        <v>0</v>
      </c>
      <c r="AI27" s="103" t="b">
        <v>0</v>
      </c>
      <c r="AJ27" s="103" t="b">
        <v>0</v>
      </c>
      <c r="AK27" s="103" t="b">
        <v>0</v>
      </c>
      <c r="AL27" s="103" t="b">
        <v>0</v>
      </c>
      <c r="AM27" s="103" t="b">
        <v>0</v>
      </c>
      <c r="AN27" s="103" t="b">
        <v>0</v>
      </c>
      <c r="AO27" s="103" t="b">
        <v>0</v>
      </c>
      <c r="AP27" s="103" t="b">
        <v>0</v>
      </c>
      <c r="AQ27" s="103" t="b">
        <v>0</v>
      </c>
      <c r="AR27" s="102"/>
      <c r="AS27" s="102"/>
      <c r="AT27" s="102"/>
      <c r="AU27" s="101"/>
    </row>
    <row r="28" spans="1:47" ht="12.95" customHeight="1" x14ac:dyDescent="0.2">
      <c r="A28" s="107">
        <v>28711</v>
      </c>
      <c r="B28" s="102" t="s">
        <v>488</v>
      </c>
      <c r="C28" s="102" t="s">
        <v>489</v>
      </c>
      <c r="D28" s="102" t="s">
        <v>26</v>
      </c>
      <c r="E28" s="102" t="s">
        <v>1252</v>
      </c>
      <c r="F28" s="102"/>
      <c r="G28" s="102"/>
      <c r="H28" s="102">
        <v>2013</v>
      </c>
      <c r="I28" s="106">
        <v>41331.973611111112</v>
      </c>
      <c r="J28" s="106">
        <v>41332.009027777778</v>
      </c>
      <c r="K28" s="105">
        <v>51</v>
      </c>
      <c r="L28" s="105">
        <v>0</v>
      </c>
      <c r="M28" s="104">
        <v>0</v>
      </c>
      <c r="N28" s="102" t="s">
        <v>1345</v>
      </c>
      <c r="O28" s="102" t="s">
        <v>21</v>
      </c>
      <c r="P28" s="102" t="s">
        <v>1260</v>
      </c>
      <c r="Q28" s="102" t="s">
        <v>34</v>
      </c>
      <c r="R28" s="102" t="s">
        <v>1289</v>
      </c>
      <c r="S28" s="102" t="s">
        <v>22</v>
      </c>
      <c r="T28" s="102" t="s">
        <v>23</v>
      </c>
      <c r="U28" s="102" t="s">
        <v>23</v>
      </c>
      <c r="V28" s="102" t="s">
        <v>1294</v>
      </c>
      <c r="W28" s="102" t="s">
        <v>1264</v>
      </c>
      <c r="X28" s="102" t="s">
        <v>25</v>
      </c>
      <c r="Y28" s="102"/>
      <c r="Z28" s="102"/>
      <c r="AA28" s="102"/>
      <c r="AB28" s="102"/>
      <c r="AC28" s="102" t="s">
        <v>1253</v>
      </c>
      <c r="AD28" s="103" t="b">
        <v>1</v>
      </c>
      <c r="AE28" s="103" t="b">
        <v>1</v>
      </c>
      <c r="AF28" s="103" t="b">
        <v>0</v>
      </c>
      <c r="AG28" s="103" t="b">
        <v>0</v>
      </c>
      <c r="AH28" s="103" t="b">
        <v>0</v>
      </c>
      <c r="AI28" s="103" t="b">
        <v>0</v>
      </c>
      <c r="AJ28" s="103" t="b">
        <v>0</v>
      </c>
      <c r="AK28" s="103" t="b">
        <v>0</v>
      </c>
      <c r="AL28" s="103" t="b">
        <v>0</v>
      </c>
      <c r="AM28" s="103" t="b">
        <v>0</v>
      </c>
      <c r="AN28" s="103" t="b">
        <v>0</v>
      </c>
      <c r="AO28" s="103" t="b">
        <v>0</v>
      </c>
      <c r="AP28" s="103" t="b">
        <v>1</v>
      </c>
      <c r="AQ28" s="103" t="b">
        <v>0</v>
      </c>
      <c r="AR28" s="102"/>
      <c r="AS28" s="102"/>
      <c r="AT28" s="102"/>
      <c r="AU28" s="101"/>
    </row>
    <row r="29" spans="1:47" ht="12.95" customHeight="1" x14ac:dyDescent="0.2">
      <c r="A29" s="107">
        <v>28975</v>
      </c>
      <c r="B29" s="102" t="s">
        <v>383</v>
      </c>
      <c r="C29" s="102" t="s">
        <v>384</v>
      </c>
      <c r="D29" s="102" t="s">
        <v>26</v>
      </c>
      <c r="E29" s="102" t="s">
        <v>1252</v>
      </c>
      <c r="F29" s="102"/>
      <c r="G29" s="102"/>
      <c r="H29" s="102">
        <v>2013</v>
      </c>
      <c r="I29" s="106">
        <v>41351.544444444444</v>
      </c>
      <c r="J29" s="106">
        <v>41351.56527777778</v>
      </c>
      <c r="K29" s="105">
        <v>30</v>
      </c>
      <c r="L29" s="105">
        <v>0</v>
      </c>
      <c r="M29" s="104">
        <v>0</v>
      </c>
      <c r="N29" s="102" t="s">
        <v>1344</v>
      </c>
      <c r="O29" s="102" t="s">
        <v>21</v>
      </c>
      <c r="P29" s="102" t="s">
        <v>1260</v>
      </c>
      <c r="Q29" s="102" t="s">
        <v>34</v>
      </c>
      <c r="R29" s="102"/>
      <c r="S29" s="102" t="s">
        <v>23</v>
      </c>
      <c r="T29" s="102" t="s">
        <v>23</v>
      </c>
      <c r="U29" s="102" t="s">
        <v>22</v>
      </c>
      <c r="V29" s="102" t="s">
        <v>1294</v>
      </c>
      <c r="W29" s="102" t="s">
        <v>1264</v>
      </c>
      <c r="X29" s="102" t="s">
        <v>25</v>
      </c>
      <c r="Y29" s="102"/>
      <c r="Z29" s="102"/>
      <c r="AA29" s="102"/>
      <c r="AB29" s="102"/>
      <c r="AC29" s="102" t="s">
        <v>1253</v>
      </c>
      <c r="AD29" s="103" t="b">
        <v>0</v>
      </c>
      <c r="AE29" s="103" t="b">
        <v>0</v>
      </c>
      <c r="AF29" s="103" t="b">
        <v>0</v>
      </c>
      <c r="AG29" s="103" t="b">
        <v>0</v>
      </c>
      <c r="AH29" s="103" t="b">
        <v>0</v>
      </c>
      <c r="AI29" s="103" t="b">
        <v>0</v>
      </c>
      <c r="AJ29" s="103" t="b">
        <v>0</v>
      </c>
      <c r="AK29" s="103" t="b">
        <v>0</v>
      </c>
      <c r="AL29" s="103" t="b">
        <v>0</v>
      </c>
      <c r="AM29" s="103" t="b">
        <v>0</v>
      </c>
      <c r="AN29" s="103" t="b">
        <v>0</v>
      </c>
      <c r="AO29" s="103" t="b">
        <v>0</v>
      </c>
      <c r="AP29" s="103" t="b">
        <v>0</v>
      </c>
      <c r="AQ29" s="103" t="b">
        <v>0</v>
      </c>
      <c r="AR29" s="102"/>
      <c r="AS29" s="102"/>
      <c r="AT29" s="102"/>
      <c r="AU29" s="101"/>
    </row>
    <row r="30" spans="1:47" ht="12.95" customHeight="1" x14ac:dyDescent="0.2">
      <c r="A30" s="107">
        <v>28977</v>
      </c>
      <c r="B30" s="102" t="s">
        <v>440</v>
      </c>
      <c r="C30" s="102" t="s">
        <v>441</v>
      </c>
      <c r="D30" s="102" t="s">
        <v>26</v>
      </c>
      <c r="E30" s="102" t="s">
        <v>1252</v>
      </c>
      <c r="F30" s="102"/>
      <c r="G30" s="102"/>
      <c r="H30" s="102">
        <v>2013</v>
      </c>
      <c r="I30" s="106">
        <v>41360.001388888886</v>
      </c>
      <c r="J30" s="106">
        <v>41360.1</v>
      </c>
      <c r="K30" s="105">
        <v>142</v>
      </c>
      <c r="L30" s="105">
        <v>0</v>
      </c>
      <c r="M30" s="104">
        <v>0</v>
      </c>
      <c r="N30" s="102" t="s">
        <v>1343</v>
      </c>
      <c r="O30" s="102" t="s">
        <v>21</v>
      </c>
      <c r="P30" s="102" t="s">
        <v>1260</v>
      </c>
      <c r="Q30" s="102" t="s">
        <v>75</v>
      </c>
      <c r="R30" s="102"/>
      <c r="S30" s="102" t="s">
        <v>22</v>
      </c>
      <c r="T30" s="102" t="s">
        <v>23</v>
      </c>
      <c r="U30" s="102" t="s">
        <v>23</v>
      </c>
      <c r="V30" s="102" t="s">
        <v>1294</v>
      </c>
      <c r="W30" s="102" t="s">
        <v>1264</v>
      </c>
      <c r="X30" s="102" t="s">
        <v>40</v>
      </c>
      <c r="Y30" s="102"/>
      <c r="Z30" s="102"/>
      <c r="AA30" s="102"/>
      <c r="AB30" s="102"/>
      <c r="AC30" s="102" t="s">
        <v>1253</v>
      </c>
      <c r="AD30" s="103" t="b">
        <v>1</v>
      </c>
      <c r="AE30" s="103" t="b">
        <v>0</v>
      </c>
      <c r="AF30" s="103" t="b">
        <v>0</v>
      </c>
      <c r="AG30" s="103" t="b">
        <v>0</v>
      </c>
      <c r="AH30" s="103" t="b">
        <v>0</v>
      </c>
      <c r="AI30" s="103" t="b">
        <v>0</v>
      </c>
      <c r="AJ30" s="103" t="b">
        <v>0</v>
      </c>
      <c r="AK30" s="103" t="b">
        <v>0</v>
      </c>
      <c r="AL30" s="103" t="b">
        <v>0</v>
      </c>
      <c r="AM30" s="103" t="b">
        <v>0</v>
      </c>
      <c r="AN30" s="103" t="b">
        <v>0</v>
      </c>
      <c r="AO30" s="103" t="b">
        <v>0</v>
      </c>
      <c r="AP30" s="103" t="b">
        <v>0</v>
      </c>
      <c r="AQ30" s="103" t="b">
        <v>0</v>
      </c>
      <c r="AR30" s="102"/>
      <c r="AS30" s="102"/>
      <c r="AT30" s="102"/>
      <c r="AU30" s="101"/>
    </row>
    <row r="31" spans="1:47" ht="12.95" customHeight="1" x14ac:dyDescent="0.2">
      <c r="A31" s="107">
        <v>28978</v>
      </c>
      <c r="B31" s="102" t="s">
        <v>79</v>
      </c>
      <c r="C31" s="102" t="s">
        <v>78</v>
      </c>
      <c r="D31" s="102" t="s">
        <v>26</v>
      </c>
      <c r="E31" s="102" t="s">
        <v>1252</v>
      </c>
      <c r="F31" s="102"/>
      <c r="G31" s="102"/>
      <c r="H31" s="102">
        <v>2013</v>
      </c>
      <c r="I31" s="106">
        <v>41360.377083333333</v>
      </c>
      <c r="J31" s="106">
        <v>41360.386111111111</v>
      </c>
      <c r="K31" s="105">
        <v>13</v>
      </c>
      <c r="L31" s="105">
        <v>34</v>
      </c>
      <c r="M31" s="104">
        <v>1.8100000000000002E-2</v>
      </c>
      <c r="N31" s="102" t="s">
        <v>1342</v>
      </c>
      <c r="O31" s="102" t="s">
        <v>21</v>
      </c>
      <c r="P31" s="102" t="s">
        <v>1260</v>
      </c>
      <c r="Q31" s="102" t="s">
        <v>34</v>
      </c>
      <c r="R31" s="102"/>
      <c r="S31" s="102" t="s">
        <v>23</v>
      </c>
      <c r="T31" s="102" t="s">
        <v>23</v>
      </c>
      <c r="U31" s="102" t="s">
        <v>22</v>
      </c>
      <c r="V31" s="102" t="s">
        <v>1294</v>
      </c>
      <c r="W31" s="102" t="s">
        <v>1264</v>
      </c>
      <c r="X31" s="102" t="s">
        <v>25</v>
      </c>
      <c r="Y31" s="102"/>
      <c r="Z31" s="102"/>
      <c r="AA31" s="102"/>
      <c r="AB31" s="102"/>
      <c r="AC31" s="102" t="s">
        <v>1253</v>
      </c>
      <c r="AD31" s="103" t="b">
        <v>0</v>
      </c>
      <c r="AE31" s="103" t="b">
        <v>0</v>
      </c>
      <c r="AF31" s="103" t="b">
        <v>0</v>
      </c>
      <c r="AG31" s="103" t="b">
        <v>0</v>
      </c>
      <c r="AH31" s="103" t="b">
        <v>0</v>
      </c>
      <c r="AI31" s="103" t="b">
        <v>0</v>
      </c>
      <c r="AJ31" s="103" t="b">
        <v>0</v>
      </c>
      <c r="AK31" s="103" t="b">
        <v>0</v>
      </c>
      <c r="AL31" s="103" t="b">
        <v>0</v>
      </c>
      <c r="AM31" s="103" t="b">
        <v>0</v>
      </c>
      <c r="AN31" s="103" t="b">
        <v>0</v>
      </c>
      <c r="AO31" s="103" t="b">
        <v>0</v>
      </c>
      <c r="AP31" s="103" t="b">
        <v>0</v>
      </c>
      <c r="AQ31" s="103" t="b">
        <v>0</v>
      </c>
      <c r="AR31" s="102"/>
      <c r="AS31" s="102"/>
      <c r="AT31" s="102"/>
      <c r="AU31" s="101"/>
    </row>
    <row r="32" spans="1:47" ht="12.95" customHeight="1" x14ac:dyDescent="0.2">
      <c r="A32" s="107">
        <v>29720</v>
      </c>
      <c r="B32" s="102" t="s">
        <v>467</v>
      </c>
      <c r="C32" s="102" t="s">
        <v>468</v>
      </c>
      <c r="D32" s="102" t="s">
        <v>37</v>
      </c>
      <c r="E32" s="102" t="s">
        <v>1255</v>
      </c>
      <c r="F32" s="102"/>
      <c r="G32" s="102"/>
      <c r="H32" s="102">
        <v>2013</v>
      </c>
      <c r="I32" s="106">
        <v>41387.310416666667</v>
      </c>
      <c r="J32" s="106">
        <v>41387.313888888886</v>
      </c>
      <c r="K32" s="105">
        <v>5</v>
      </c>
      <c r="L32" s="105">
        <v>0</v>
      </c>
      <c r="M32" s="104">
        <v>0</v>
      </c>
      <c r="N32" s="102" t="s">
        <v>1341</v>
      </c>
      <c r="O32" s="102" t="s">
        <v>21</v>
      </c>
      <c r="P32" s="102" t="s">
        <v>1260</v>
      </c>
      <c r="Q32" s="102" t="s">
        <v>34</v>
      </c>
      <c r="R32" s="102" t="s">
        <v>1273</v>
      </c>
      <c r="S32" s="102" t="s">
        <v>23</v>
      </c>
      <c r="T32" s="102" t="s">
        <v>23</v>
      </c>
      <c r="U32" s="102" t="s">
        <v>22</v>
      </c>
      <c r="V32" s="102" t="s">
        <v>1294</v>
      </c>
      <c r="W32" s="102" t="s">
        <v>1264</v>
      </c>
      <c r="X32" s="102" t="s">
        <v>25</v>
      </c>
      <c r="Y32" s="102"/>
      <c r="Z32" s="102"/>
      <c r="AA32" s="102"/>
      <c r="AB32" s="102"/>
      <c r="AC32" s="102" t="s">
        <v>1253</v>
      </c>
      <c r="AD32" s="103" t="b">
        <v>1</v>
      </c>
      <c r="AE32" s="103" t="b">
        <v>1</v>
      </c>
      <c r="AF32" s="103" t="b">
        <v>0</v>
      </c>
      <c r="AG32" s="103" t="b">
        <v>0</v>
      </c>
      <c r="AH32" s="103" t="b">
        <v>0</v>
      </c>
      <c r="AI32" s="103" t="b">
        <v>0</v>
      </c>
      <c r="AJ32" s="103" t="b">
        <v>0</v>
      </c>
      <c r="AK32" s="103" t="b">
        <v>0</v>
      </c>
      <c r="AL32" s="103" t="b">
        <v>0</v>
      </c>
      <c r="AM32" s="103" t="b">
        <v>0</v>
      </c>
      <c r="AN32" s="103" t="b">
        <v>0</v>
      </c>
      <c r="AO32" s="103" t="b">
        <v>0</v>
      </c>
      <c r="AP32" s="103" t="b">
        <v>0</v>
      </c>
      <c r="AQ32" s="103" t="b">
        <v>0</v>
      </c>
      <c r="AR32" s="102"/>
      <c r="AS32" s="102"/>
      <c r="AT32" s="102"/>
      <c r="AU32" s="101"/>
    </row>
    <row r="33" spans="1:47" ht="12.95" customHeight="1" x14ac:dyDescent="0.2">
      <c r="A33" s="107">
        <v>29422</v>
      </c>
      <c r="B33" s="102" t="s">
        <v>140</v>
      </c>
      <c r="C33" s="102" t="s">
        <v>139</v>
      </c>
      <c r="D33" s="102" t="s">
        <v>33</v>
      </c>
      <c r="E33" s="102" t="s">
        <v>1252</v>
      </c>
      <c r="F33" s="102"/>
      <c r="G33" s="102"/>
      <c r="H33" s="102">
        <v>2013</v>
      </c>
      <c r="I33" s="106">
        <v>41403.689583333333</v>
      </c>
      <c r="J33" s="106">
        <v>41403.715277777774</v>
      </c>
      <c r="K33" s="105">
        <v>37</v>
      </c>
      <c r="L33" s="105">
        <v>464</v>
      </c>
      <c r="M33" s="104">
        <v>0.24759999999999999</v>
      </c>
      <c r="N33" s="102" t="s">
        <v>1340</v>
      </c>
      <c r="O33" s="102" t="s">
        <v>21</v>
      </c>
      <c r="P33" s="102" t="s">
        <v>1260</v>
      </c>
      <c r="Q33" s="102" t="s">
        <v>75</v>
      </c>
      <c r="R33" s="102"/>
      <c r="S33" s="102" t="s">
        <v>22</v>
      </c>
      <c r="T33" s="102" t="s">
        <v>23</v>
      </c>
      <c r="U33" s="102" t="s">
        <v>23</v>
      </c>
      <c r="V33" s="102" t="s">
        <v>1294</v>
      </c>
      <c r="W33" s="102" t="s">
        <v>1264</v>
      </c>
      <c r="X33" s="102" t="s">
        <v>25</v>
      </c>
      <c r="Y33" s="102"/>
      <c r="Z33" s="102"/>
      <c r="AA33" s="102"/>
      <c r="AB33" s="102"/>
      <c r="AC33" s="102" t="s">
        <v>1253</v>
      </c>
      <c r="AD33" s="103" t="b">
        <v>1</v>
      </c>
      <c r="AE33" s="103" t="b">
        <v>0</v>
      </c>
      <c r="AF33" s="103" t="b">
        <v>0</v>
      </c>
      <c r="AG33" s="103" t="b">
        <v>0</v>
      </c>
      <c r="AH33" s="103" t="b">
        <v>0</v>
      </c>
      <c r="AI33" s="103" t="b">
        <v>0</v>
      </c>
      <c r="AJ33" s="103" t="b">
        <v>0</v>
      </c>
      <c r="AK33" s="103" t="b">
        <v>0</v>
      </c>
      <c r="AL33" s="103" t="b">
        <v>0</v>
      </c>
      <c r="AM33" s="103" t="b">
        <v>0</v>
      </c>
      <c r="AN33" s="103" t="b">
        <v>0</v>
      </c>
      <c r="AO33" s="103" t="b">
        <v>0</v>
      </c>
      <c r="AP33" s="103" t="b">
        <v>0</v>
      </c>
      <c r="AQ33" s="103" t="b">
        <v>0</v>
      </c>
      <c r="AR33" s="102"/>
      <c r="AS33" s="102"/>
      <c r="AT33" s="102"/>
      <c r="AU33" s="101"/>
    </row>
    <row r="34" spans="1:47" ht="12.95" customHeight="1" x14ac:dyDescent="0.2">
      <c r="A34" s="107">
        <v>29422</v>
      </c>
      <c r="B34" s="102" t="s">
        <v>767</v>
      </c>
      <c r="C34" s="102" t="s">
        <v>768</v>
      </c>
      <c r="D34" s="102" t="s">
        <v>37</v>
      </c>
      <c r="E34" s="102" t="s">
        <v>1255</v>
      </c>
      <c r="F34" s="102"/>
      <c r="G34" s="102"/>
      <c r="H34" s="102">
        <v>2013</v>
      </c>
      <c r="I34" s="106">
        <v>41403.689583333333</v>
      </c>
      <c r="J34" s="106">
        <v>41403.71597222222</v>
      </c>
      <c r="K34" s="105">
        <v>38</v>
      </c>
      <c r="L34" s="105">
        <v>0</v>
      </c>
      <c r="M34" s="104">
        <v>0</v>
      </c>
      <c r="N34" s="102" t="s">
        <v>1340</v>
      </c>
      <c r="O34" s="102" t="s">
        <v>21</v>
      </c>
      <c r="P34" s="102" t="s">
        <v>1260</v>
      </c>
      <c r="Q34" s="102" t="s">
        <v>75</v>
      </c>
      <c r="R34" s="102"/>
      <c r="S34" s="102" t="s">
        <v>22</v>
      </c>
      <c r="T34" s="102" t="s">
        <v>23</v>
      </c>
      <c r="U34" s="102" t="s">
        <v>23</v>
      </c>
      <c r="V34" s="102" t="s">
        <v>1294</v>
      </c>
      <c r="W34" s="102" t="s">
        <v>1264</v>
      </c>
      <c r="X34" s="102" t="s">
        <v>25</v>
      </c>
      <c r="Y34" s="102"/>
      <c r="Z34" s="102"/>
      <c r="AA34" s="102"/>
      <c r="AB34" s="102"/>
      <c r="AC34" s="102" t="s">
        <v>1253</v>
      </c>
      <c r="AD34" s="103" t="b">
        <v>1</v>
      </c>
      <c r="AE34" s="103" t="b">
        <v>0</v>
      </c>
      <c r="AF34" s="103" t="b">
        <v>0</v>
      </c>
      <c r="AG34" s="103" t="b">
        <v>0</v>
      </c>
      <c r="AH34" s="103" t="b">
        <v>0</v>
      </c>
      <c r="AI34" s="103" t="b">
        <v>0</v>
      </c>
      <c r="AJ34" s="103" t="b">
        <v>0</v>
      </c>
      <c r="AK34" s="103" t="b">
        <v>0</v>
      </c>
      <c r="AL34" s="103" t="b">
        <v>0</v>
      </c>
      <c r="AM34" s="103" t="b">
        <v>0</v>
      </c>
      <c r="AN34" s="103" t="b">
        <v>0</v>
      </c>
      <c r="AO34" s="103" t="b">
        <v>0</v>
      </c>
      <c r="AP34" s="103" t="b">
        <v>0</v>
      </c>
      <c r="AQ34" s="103" t="b">
        <v>0</v>
      </c>
      <c r="AR34" s="102"/>
      <c r="AS34" s="102"/>
      <c r="AT34" s="102"/>
      <c r="AU34" s="101"/>
    </row>
    <row r="35" spans="1:47" ht="12.95" customHeight="1" x14ac:dyDescent="0.2">
      <c r="A35" s="107">
        <v>29422</v>
      </c>
      <c r="B35" s="102" t="s">
        <v>603</v>
      </c>
      <c r="C35" s="102" t="s">
        <v>604</v>
      </c>
      <c r="D35" s="102" t="s">
        <v>37</v>
      </c>
      <c r="E35" s="102" t="s">
        <v>1255</v>
      </c>
      <c r="F35" s="102"/>
      <c r="G35" s="102"/>
      <c r="H35" s="102">
        <v>2013</v>
      </c>
      <c r="I35" s="106">
        <v>41403.689583333333</v>
      </c>
      <c r="J35" s="106">
        <v>41403.689583333333</v>
      </c>
      <c r="K35" s="105">
        <v>0</v>
      </c>
      <c r="L35" s="105">
        <v>0</v>
      </c>
      <c r="M35" s="104">
        <v>0</v>
      </c>
      <c r="N35" s="102" t="s">
        <v>1340</v>
      </c>
      <c r="O35" s="102" t="s">
        <v>21</v>
      </c>
      <c r="P35" s="102" t="s">
        <v>1260</v>
      </c>
      <c r="Q35" s="102" t="s">
        <v>75</v>
      </c>
      <c r="R35" s="102"/>
      <c r="S35" s="102" t="s">
        <v>22</v>
      </c>
      <c r="T35" s="102" t="s">
        <v>23</v>
      </c>
      <c r="U35" s="102" t="s">
        <v>23</v>
      </c>
      <c r="V35" s="102" t="s">
        <v>1294</v>
      </c>
      <c r="W35" s="102" t="s">
        <v>1264</v>
      </c>
      <c r="X35" s="102" t="s">
        <v>25</v>
      </c>
      <c r="Y35" s="102"/>
      <c r="Z35" s="102"/>
      <c r="AA35" s="102"/>
      <c r="AB35" s="102"/>
      <c r="AC35" s="102" t="s">
        <v>1251</v>
      </c>
      <c r="AD35" s="103" t="b">
        <v>1</v>
      </c>
      <c r="AE35" s="103" t="b">
        <v>0</v>
      </c>
      <c r="AF35" s="103" t="b">
        <v>0</v>
      </c>
      <c r="AG35" s="103" t="b">
        <v>0</v>
      </c>
      <c r="AH35" s="103" t="b">
        <v>0</v>
      </c>
      <c r="AI35" s="103" t="b">
        <v>0</v>
      </c>
      <c r="AJ35" s="103" t="b">
        <v>0</v>
      </c>
      <c r="AK35" s="103" t="b">
        <v>0</v>
      </c>
      <c r="AL35" s="103" t="b">
        <v>0</v>
      </c>
      <c r="AM35" s="103" t="b">
        <v>0</v>
      </c>
      <c r="AN35" s="103" t="b">
        <v>0</v>
      </c>
      <c r="AO35" s="103" t="b">
        <v>0</v>
      </c>
      <c r="AP35" s="103" t="b">
        <v>0</v>
      </c>
      <c r="AQ35" s="103" t="b">
        <v>0</v>
      </c>
      <c r="AR35" s="102"/>
      <c r="AS35" s="102"/>
      <c r="AT35" s="102"/>
      <c r="AU35" s="101"/>
    </row>
    <row r="36" spans="1:47" ht="12.95" customHeight="1" x14ac:dyDescent="0.2">
      <c r="A36" s="107">
        <v>29422</v>
      </c>
      <c r="B36" s="102" t="s">
        <v>644</v>
      </c>
      <c r="C36" s="102" t="s">
        <v>645</v>
      </c>
      <c r="D36" s="102" t="s">
        <v>37</v>
      </c>
      <c r="E36" s="102" t="s">
        <v>1278</v>
      </c>
      <c r="F36" s="102"/>
      <c r="G36" s="102"/>
      <c r="H36" s="102">
        <v>2013</v>
      </c>
      <c r="I36" s="106">
        <v>41403.689583333333</v>
      </c>
      <c r="J36" s="106">
        <v>41403.689583333333</v>
      </c>
      <c r="K36" s="105">
        <v>0</v>
      </c>
      <c r="L36" s="105">
        <v>0</v>
      </c>
      <c r="M36" s="104">
        <v>0</v>
      </c>
      <c r="N36" s="102" t="s">
        <v>1340</v>
      </c>
      <c r="O36" s="102" t="s">
        <v>21</v>
      </c>
      <c r="P36" s="102" t="s">
        <v>1260</v>
      </c>
      <c r="Q36" s="102" t="s">
        <v>75</v>
      </c>
      <c r="R36" s="102"/>
      <c r="S36" s="102" t="s">
        <v>22</v>
      </c>
      <c r="T36" s="102" t="s">
        <v>23</v>
      </c>
      <c r="U36" s="102" t="s">
        <v>23</v>
      </c>
      <c r="V36" s="102" t="s">
        <v>1294</v>
      </c>
      <c r="W36" s="102" t="s">
        <v>1264</v>
      </c>
      <c r="X36" s="102" t="s">
        <v>25</v>
      </c>
      <c r="Y36" s="102"/>
      <c r="Z36" s="102"/>
      <c r="AA36" s="102"/>
      <c r="AB36" s="102"/>
      <c r="AC36" s="102" t="s">
        <v>1251</v>
      </c>
      <c r="AD36" s="103" t="b">
        <v>1</v>
      </c>
      <c r="AE36" s="103" t="b">
        <v>0</v>
      </c>
      <c r="AF36" s="103" t="b">
        <v>0</v>
      </c>
      <c r="AG36" s="103" t="b">
        <v>0</v>
      </c>
      <c r="AH36" s="103" t="b">
        <v>0</v>
      </c>
      <c r="AI36" s="103" t="b">
        <v>0</v>
      </c>
      <c r="AJ36" s="103" t="b">
        <v>0</v>
      </c>
      <c r="AK36" s="103" t="b">
        <v>0</v>
      </c>
      <c r="AL36" s="103" t="b">
        <v>0</v>
      </c>
      <c r="AM36" s="103" t="b">
        <v>0</v>
      </c>
      <c r="AN36" s="103" t="b">
        <v>0</v>
      </c>
      <c r="AO36" s="103" t="b">
        <v>0</v>
      </c>
      <c r="AP36" s="103" t="b">
        <v>0</v>
      </c>
      <c r="AQ36" s="103" t="b">
        <v>0</v>
      </c>
      <c r="AR36" s="102"/>
      <c r="AS36" s="102"/>
      <c r="AT36" s="102"/>
      <c r="AU36" s="101"/>
    </row>
    <row r="37" spans="1:47" ht="12.95" customHeight="1" x14ac:dyDescent="0.2">
      <c r="A37" s="107">
        <v>29422</v>
      </c>
      <c r="B37" s="102" t="s">
        <v>642</v>
      </c>
      <c r="C37" s="102" t="s">
        <v>643</v>
      </c>
      <c r="D37" s="102" t="s">
        <v>37</v>
      </c>
      <c r="E37" s="102" t="s">
        <v>1278</v>
      </c>
      <c r="F37" s="102"/>
      <c r="G37" s="102"/>
      <c r="H37" s="102">
        <v>2013</v>
      </c>
      <c r="I37" s="106">
        <v>41403.689583333333</v>
      </c>
      <c r="J37" s="106">
        <v>41403.718055555553</v>
      </c>
      <c r="K37" s="105">
        <v>41</v>
      </c>
      <c r="L37" s="105">
        <v>0</v>
      </c>
      <c r="M37" s="104">
        <v>0</v>
      </c>
      <c r="N37" s="102" t="s">
        <v>1340</v>
      </c>
      <c r="O37" s="102" t="s">
        <v>21</v>
      </c>
      <c r="P37" s="102" t="s">
        <v>1260</v>
      </c>
      <c r="Q37" s="102" t="s">
        <v>75</v>
      </c>
      <c r="R37" s="102"/>
      <c r="S37" s="102" t="s">
        <v>22</v>
      </c>
      <c r="T37" s="102" t="s">
        <v>23</v>
      </c>
      <c r="U37" s="102" t="s">
        <v>23</v>
      </c>
      <c r="V37" s="102" t="s">
        <v>1294</v>
      </c>
      <c r="W37" s="102" t="s">
        <v>1264</v>
      </c>
      <c r="X37" s="102" t="s">
        <v>25</v>
      </c>
      <c r="Y37" s="102"/>
      <c r="Z37" s="102"/>
      <c r="AA37" s="102"/>
      <c r="AB37" s="102"/>
      <c r="AC37" s="102" t="s">
        <v>1253</v>
      </c>
      <c r="AD37" s="103" t="b">
        <v>1</v>
      </c>
      <c r="AE37" s="103" t="b">
        <v>0</v>
      </c>
      <c r="AF37" s="103" t="b">
        <v>0</v>
      </c>
      <c r="AG37" s="103" t="b">
        <v>0</v>
      </c>
      <c r="AH37" s="103" t="b">
        <v>0</v>
      </c>
      <c r="AI37" s="103" t="b">
        <v>0</v>
      </c>
      <c r="AJ37" s="103" t="b">
        <v>0</v>
      </c>
      <c r="AK37" s="103" t="b">
        <v>0</v>
      </c>
      <c r="AL37" s="103" t="b">
        <v>0</v>
      </c>
      <c r="AM37" s="103" t="b">
        <v>0</v>
      </c>
      <c r="AN37" s="103" t="b">
        <v>0</v>
      </c>
      <c r="AO37" s="103" t="b">
        <v>0</v>
      </c>
      <c r="AP37" s="103" t="b">
        <v>0</v>
      </c>
      <c r="AQ37" s="103" t="b">
        <v>0</v>
      </c>
      <c r="AR37" s="102"/>
      <c r="AS37" s="102"/>
      <c r="AT37" s="102"/>
      <c r="AU37" s="101"/>
    </row>
    <row r="38" spans="1:47" ht="12.95" customHeight="1" x14ac:dyDescent="0.2">
      <c r="A38" s="107">
        <v>29424</v>
      </c>
      <c r="B38" s="102" t="s">
        <v>143</v>
      </c>
      <c r="C38" s="102" t="s">
        <v>142</v>
      </c>
      <c r="D38" s="102" t="s">
        <v>20</v>
      </c>
      <c r="E38" s="102" t="s">
        <v>1271</v>
      </c>
      <c r="F38" s="102"/>
      <c r="G38" s="102"/>
      <c r="H38" s="102">
        <v>2013</v>
      </c>
      <c r="I38" s="106">
        <v>41416.469444444439</v>
      </c>
      <c r="J38" s="106">
        <v>41416.481249999997</v>
      </c>
      <c r="K38" s="105">
        <v>17</v>
      </c>
      <c r="L38" s="105">
        <v>262</v>
      </c>
      <c r="M38" s="104">
        <v>0.13980000000000001</v>
      </c>
      <c r="N38" s="102" t="s">
        <v>1339</v>
      </c>
      <c r="O38" s="102" t="s">
        <v>21</v>
      </c>
      <c r="P38" s="102" t="s">
        <v>1260</v>
      </c>
      <c r="Q38" s="102" t="s">
        <v>34</v>
      </c>
      <c r="R38" s="102"/>
      <c r="S38" s="102" t="s">
        <v>23</v>
      </c>
      <c r="T38" s="102" t="s">
        <v>23</v>
      </c>
      <c r="U38" s="102" t="s">
        <v>22</v>
      </c>
      <c r="V38" s="102"/>
      <c r="W38" s="102"/>
      <c r="X38" s="102" t="s">
        <v>25</v>
      </c>
      <c r="Y38" s="102"/>
      <c r="Z38" s="102"/>
      <c r="AA38" s="102"/>
      <c r="AB38" s="102"/>
      <c r="AC38" s="102" t="s">
        <v>1253</v>
      </c>
      <c r="AD38" s="103" t="b">
        <v>0</v>
      </c>
      <c r="AE38" s="103" t="b">
        <v>0</v>
      </c>
      <c r="AF38" s="103" t="b">
        <v>0</v>
      </c>
      <c r="AG38" s="103" t="b">
        <v>0</v>
      </c>
      <c r="AH38" s="103" t="b">
        <v>0</v>
      </c>
      <c r="AI38" s="103" t="b">
        <v>0</v>
      </c>
      <c r="AJ38" s="103" t="b">
        <v>0</v>
      </c>
      <c r="AK38" s="103" t="b">
        <v>0</v>
      </c>
      <c r="AL38" s="103" t="b">
        <v>0</v>
      </c>
      <c r="AM38" s="103" t="b">
        <v>0</v>
      </c>
      <c r="AN38" s="103" t="b">
        <v>0</v>
      </c>
      <c r="AO38" s="103" t="b">
        <v>0</v>
      </c>
      <c r="AP38" s="103" t="b">
        <v>0</v>
      </c>
      <c r="AQ38" s="103" t="b">
        <v>0</v>
      </c>
      <c r="AR38" s="102"/>
      <c r="AS38" s="102"/>
      <c r="AT38" s="102"/>
      <c r="AU38" s="101"/>
    </row>
    <row r="39" spans="1:47" ht="12.95" customHeight="1" x14ac:dyDescent="0.2">
      <c r="A39" s="107">
        <v>29719</v>
      </c>
      <c r="B39" s="102" t="s">
        <v>1146</v>
      </c>
      <c r="C39" s="102" t="s">
        <v>1147</v>
      </c>
      <c r="D39" s="102" t="s">
        <v>415</v>
      </c>
      <c r="E39" s="102" t="s">
        <v>1262</v>
      </c>
      <c r="F39" s="102"/>
      <c r="G39" s="102"/>
      <c r="H39" s="102">
        <v>2013</v>
      </c>
      <c r="I39" s="106">
        <v>41422.378472222219</v>
      </c>
      <c r="J39" s="106">
        <v>41422.380555555552</v>
      </c>
      <c r="K39" s="105">
        <v>3</v>
      </c>
      <c r="L39" s="105">
        <v>0</v>
      </c>
      <c r="M39" s="104">
        <v>0</v>
      </c>
      <c r="N39" s="102" t="s">
        <v>1338</v>
      </c>
      <c r="O39" s="102" t="s">
        <v>21</v>
      </c>
      <c r="P39" s="102" t="s">
        <v>1260</v>
      </c>
      <c r="Q39" s="102" t="s">
        <v>34</v>
      </c>
      <c r="R39" s="102" t="s">
        <v>1289</v>
      </c>
      <c r="S39" s="102" t="s">
        <v>23</v>
      </c>
      <c r="T39" s="102" t="s">
        <v>23</v>
      </c>
      <c r="U39" s="102" t="s">
        <v>22</v>
      </c>
      <c r="V39" s="102" t="s">
        <v>1337</v>
      </c>
      <c r="W39" s="102" t="s">
        <v>1336</v>
      </c>
      <c r="X39" s="102" t="s">
        <v>25</v>
      </c>
      <c r="Y39" s="102"/>
      <c r="Z39" s="102"/>
      <c r="AA39" s="102"/>
      <c r="AB39" s="102"/>
      <c r="AC39" s="102" t="s">
        <v>1253</v>
      </c>
      <c r="AD39" s="103" t="b">
        <v>0</v>
      </c>
      <c r="AE39" s="103" t="b">
        <v>1</v>
      </c>
      <c r="AF39" s="103" t="b">
        <v>0</v>
      </c>
      <c r="AG39" s="103" t="b">
        <v>0</v>
      </c>
      <c r="AH39" s="103" t="b">
        <v>0</v>
      </c>
      <c r="AI39" s="103" t="b">
        <v>0</v>
      </c>
      <c r="AJ39" s="103" t="b">
        <v>0</v>
      </c>
      <c r="AK39" s="103" t="b">
        <v>0</v>
      </c>
      <c r="AL39" s="103" t="b">
        <v>0</v>
      </c>
      <c r="AM39" s="103" t="b">
        <v>0</v>
      </c>
      <c r="AN39" s="103" t="b">
        <v>0</v>
      </c>
      <c r="AO39" s="103" t="b">
        <v>0</v>
      </c>
      <c r="AP39" s="103" t="b">
        <v>0</v>
      </c>
      <c r="AQ39" s="103" t="b">
        <v>0</v>
      </c>
      <c r="AR39" s="102"/>
      <c r="AS39" s="102"/>
      <c r="AT39" s="102"/>
      <c r="AU39" s="101"/>
    </row>
    <row r="40" spans="1:47" ht="12.95" customHeight="1" x14ac:dyDescent="0.2">
      <c r="A40" s="107">
        <v>29625</v>
      </c>
      <c r="B40" s="102" t="s">
        <v>401</v>
      </c>
      <c r="C40" s="102" t="s">
        <v>402</v>
      </c>
      <c r="D40" s="102" t="s">
        <v>26</v>
      </c>
      <c r="E40" s="102" t="s">
        <v>1252</v>
      </c>
      <c r="F40" s="102"/>
      <c r="G40" s="102"/>
      <c r="H40" s="102">
        <v>2013</v>
      </c>
      <c r="I40" s="106">
        <v>41431.271527777775</v>
      </c>
      <c r="J40" s="106">
        <v>41431.275694444441</v>
      </c>
      <c r="K40" s="105">
        <v>6</v>
      </c>
      <c r="L40" s="105">
        <v>0</v>
      </c>
      <c r="M40" s="104">
        <v>0</v>
      </c>
      <c r="N40" s="102" t="s">
        <v>1335</v>
      </c>
      <c r="O40" s="102" t="s">
        <v>21</v>
      </c>
      <c r="P40" s="102" t="s">
        <v>1260</v>
      </c>
      <c r="Q40" s="102" t="s">
        <v>75</v>
      </c>
      <c r="R40" s="102"/>
      <c r="S40" s="102" t="s">
        <v>22</v>
      </c>
      <c r="T40" s="102" t="s">
        <v>23</v>
      </c>
      <c r="U40" s="102" t="s">
        <v>23</v>
      </c>
      <c r="V40" s="102"/>
      <c r="W40" s="102"/>
      <c r="X40" s="102" t="s">
        <v>25</v>
      </c>
      <c r="Y40" s="102"/>
      <c r="Z40" s="102"/>
      <c r="AA40" s="102"/>
      <c r="AB40" s="102"/>
      <c r="AC40" s="102" t="s">
        <v>1253</v>
      </c>
      <c r="AD40" s="103" t="b">
        <v>0</v>
      </c>
      <c r="AE40" s="103" t="b">
        <v>0</v>
      </c>
      <c r="AF40" s="103" t="b">
        <v>0</v>
      </c>
      <c r="AG40" s="103" t="b">
        <v>0</v>
      </c>
      <c r="AH40" s="103" t="b">
        <v>0</v>
      </c>
      <c r="AI40" s="103" t="b">
        <v>0</v>
      </c>
      <c r="AJ40" s="103" t="b">
        <v>0</v>
      </c>
      <c r="AK40" s="103" t="b">
        <v>0</v>
      </c>
      <c r="AL40" s="103" t="b">
        <v>0</v>
      </c>
      <c r="AM40" s="103" t="b">
        <v>0</v>
      </c>
      <c r="AN40" s="103" t="b">
        <v>0</v>
      </c>
      <c r="AO40" s="103" t="b">
        <v>0</v>
      </c>
      <c r="AP40" s="103" t="b">
        <v>0</v>
      </c>
      <c r="AQ40" s="103" t="b">
        <v>0</v>
      </c>
      <c r="AR40" s="102"/>
      <c r="AS40" s="102"/>
      <c r="AT40" s="102"/>
      <c r="AU40" s="101" t="s">
        <v>1334</v>
      </c>
    </row>
    <row r="41" spans="1:47" ht="12.95" customHeight="1" x14ac:dyDescent="0.2">
      <c r="A41" s="107">
        <v>29847</v>
      </c>
      <c r="B41" s="102" t="s">
        <v>1075</v>
      </c>
      <c r="C41" s="102" t="s">
        <v>1076</v>
      </c>
      <c r="D41" s="102" t="s">
        <v>26</v>
      </c>
      <c r="E41" s="102" t="s">
        <v>1252</v>
      </c>
      <c r="F41" s="102"/>
      <c r="G41" s="102"/>
      <c r="H41" s="102">
        <v>2014</v>
      </c>
      <c r="I41" s="106">
        <v>41464.630555555552</v>
      </c>
      <c r="J41" s="106">
        <v>41464.649305555555</v>
      </c>
      <c r="K41" s="105">
        <v>27</v>
      </c>
      <c r="L41" s="105">
        <v>0</v>
      </c>
      <c r="M41" s="104">
        <v>0</v>
      </c>
      <c r="N41" s="102" t="s">
        <v>1333</v>
      </c>
      <c r="O41" s="102" t="s">
        <v>21</v>
      </c>
      <c r="P41" s="102" t="s">
        <v>1260</v>
      </c>
      <c r="Q41" s="102" t="s">
        <v>34</v>
      </c>
      <c r="R41" s="102" t="s">
        <v>1289</v>
      </c>
      <c r="S41" s="102" t="s">
        <v>23</v>
      </c>
      <c r="T41" s="102" t="s">
        <v>23</v>
      </c>
      <c r="U41" s="102" t="s">
        <v>22</v>
      </c>
      <c r="V41" s="102"/>
      <c r="W41" s="102"/>
      <c r="X41" s="102" t="s">
        <v>25</v>
      </c>
      <c r="Y41" s="102"/>
      <c r="Z41" s="102"/>
      <c r="AA41" s="102"/>
      <c r="AB41" s="102"/>
      <c r="AC41" s="102" t="s">
        <v>1253</v>
      </c>
      <c r="AD41" s="103" t="b">
        <v>1</v>
      </c>
      <c r="AE41" s="103" t="b">
        <v>1</v>
      </c>
      <c r="AF41" s="103" t="b">
        <v>0</v>
      </c>
      <c r="AG41" s="103" t="b">
        <v>0</v>
      </c>
      <c r="AH41" s="103" t="b">
        <v>0</v>
      </c>
      <c r="AI41" s="103" t="b">
        <v>0</v>
      </c>
      <c r="AJ41" s="103" t="b">
        <v>0</v>
      </c>
      <c r="AK41" s="103" t="b">
        <v>0</v>
      </c>
      <c r="AL41" s="103" t="b">
        <v>0</v>
      </c>
      <c r="AM41" s="103" t="b">
        <v>0</v>
      </c>
      <c r="AN41" s="103" t="b">
        <v>0</v>
      </c>
      <c r="AO41" s="103" t="b">
        <v>0</v>
      </c>
      <c r="AP41" s="103" t="b">
        <v>0</v>
      </c>
      <c r="AQ41" s="103" t="b">
        <v>0</v>
      </c>
      <c r="AR41" s="102"/>
      <c r="AS41" s="102"/>
      <c r="AT41" s="102"/>
      <c r="AU41" s="101"/>
    </row>
    <row r="42" spans="1:47" ht="12.95" customHeight="1" x14ac:dyDescent="0.2">
      <c r="A42" s="107">
        <v>29851</v>
      </c>
      <c r="B42" s="102" t="s">
        <v>673</v>
      </c>
      <c r="C42" s="102" t="s">
        <v>674</v>
      </c>
      <c r="D42" s="102" t="s">
        <v>33</v>
      </c>
      <c r="E42" s="102" t="s">
        <v>1252</v>
      </c>
      <c r="F42" s="102"/>
      <c r="G42" s="102"/>
      <c r="H42" s="102">
        <v>2014</v>
      </c>
      <c r="I42" s="106">
        <v>41484.47152777778</v>
      </c>
      <c r="J42" s="106">
        <v>41484.482638888891</v>
      </c>
      <c r="K42" s="105">
        <v>16</v>
      </c>
      <c r="L42" s="105">
        <v>0</v>
      </c>
      <c r="M42" s="104">
        <v>0</v>
      </c>
      <c r="N42" s="102" t="s">
        <v>1332</v>
      </c>
      <c r="O42" s="102" t="s">
        <v>21</v>
      </c>
      <c r="P42" s="102" t="s">
        <v>1260</v>
      </c>
      <c r="Q42" s="102" t="s">
        <v>34</v>
      </c>
      <c r="R42" s="102" t="s">
        <v>1295</v>
      </c>
      <c r="S42" s="102" t="s">
        <v>23</v>
      </c>
      <c r="T42" s="102" t="s">
        <v>23</v>
      </c>
      <c r="U42" s="102" t="s">
        <v>22</v>
      </c>
      <c r="V42" s="102"/>
      <c r="W42" s="102"/>
      <c r="X42" s="102" t="s">
        <v>25</v>
      </c>
      <c r="Y42" s="102"/>
      <c r="Z42" s="102"/>
      <c r="AA42" s="102"/>
      <c r="AB42" s="102"/>
      <c r="AC42" s="102" t="s">
        <v>1253</v>
      </c>
      <c r="AD42" s="103" t="b">
        <v>0</v>
      </c>
      <c r="AE42" s="103" t="b">
        <v>0</v>
      </c>
      <c r="AF42" s="103" t="b">
        <v>0</v>
      </c>
      <c r="AG42" s="103" t="b">
        <v>0</v>
      </c>
      <c r="AH42" s="103" t="b">
        <v>0</v>
      </c>
      <c r="AI42" s="103" t="b">
        <v>0</v>
      </c>
      <c r="AJ42" s="103" t="b">
        <v>0</v>
      </c>
      <c r="AK42" s="103" t="b">
        <v>0</v>
      </c>
      <c r="AL42" s="103" t="b">
        <v>0</v>
      </c>
      <c r="AM42" s="103" t="b">
        <v>0</v>
      </c>
      <c r="AN42" s="103" t="b">
        <v>0</v>
      </c>
      <c r="AO42" s="103" t="b">
        <v>0</v>
      </c>
      <c r="AP42" s="103" t="b">
        <v>0</v>
      </c>
      <c r="AQ42" s="103" t="b">
        <v>0</v>
      </c>
      <c r="AR42" s="102"/>
      <c r="AS42" s="102"/>
      <c r="AT42" s="102"/>
      <c r="AU42" s="101" t="s">
        <v>1331</v>
      </c>
    </row>
    <row r="43" spans="1:47" ht="12.95" customHeight="1" x14ac:dyDescent="0.2">
      <c r="A43" s="107">
        <v>30274</v>
      </c>
      <c r="B43" s="102" t="s">
        <v>89</v>
      </c>
      <c r="C43" s="102" t="s">
        <v>88</v>
      </c>
      <c r="D43" s="102" t="s">
        <v>37</v>
      </c>
      <c r="E43" s="102" t="s">
        <v>1255</v>
      </c>
      <c r="F43" s="102"/>
      <c r="G43" s="102"/>
      <c r="H43" s="102">
        <v>2014</v>
      </c>
      <c r="I43" s="106">
        <v>41491.82708333333</v>
      </c>
      <c r="J43" s="106">
        <v>41491.838194444441</v>
      </c>
      <c r="K43" s="105">
        <v>16</v>
      </c>
      <c r="L43" s="105">
        <v>2</v>
      </c>
      <c r="M43" s="104">
        <v>1.1000000000000001E-3</v>
      </c>
      <c r="N43" s="102" t="s">
        <v>1330</v>
      </c>
      <c r="O43" s="102" t="s">
        <v>21</v>
      </c>
      <c r="P43" s="102" t="s">
        <v>1260</v>
      </c>
      <c r="Q43" s="102" t="s">
        <v>34</v>
      </c>
      <c r="R43" s="102" t="s">
        <v>1295</v>
      </c>
      <c r="S43" s="102" t="s">
        <v>22</v>
      </c>
      <c r="T43" s="102" t="s">
        <v>23</v>
      </c>
      <c r="U43" s="102" t="s">
        <v>23</v>
      </c>
      <c r="V43" s="102"/>
      <c r="W43" s="102"/>
      <c r="X43" s="102" t="s">
        <v>25</v>
      </c>
      <c r="Y43" s="102"/>
      <c r="Z43" s="102"/>
      <c r="AA43" s="102"/>
      <c r="AB43" s="102"/>
      <c r="AC43" s="102" t="s">
        <v>1253</v>
      </c>
      <c r="AD43" s="103" t="b">
        <v>1</v>
      </c>
      <c r="AE43" s="103" t="b">
        <v>0</v>
      </c>
      <c r="AF43" s="103" t="b">
        <v>0</v>
      </c>
      <c r="AG43" s="103" t="b">
        <v>0</v>
      </c>
      <c r="AH43" s="103" t="b">
        <v>0</v>
      </c>
      <c r="AI43" s="103" t="b">
        <v>0</v>
      </c>
      <c r="AJ43" s="103" t="b">
        <v>0</v>
      </c>
      <c r="AK43" s="103" t="b">
        <v>0</v>
      </c>
      <c r="AL43" s="103" t="b">
        <v>0</v>
      </c>
      <c r="AM43" s="103" t="b">
        <v>0</v>
      </c>
      <c r="AN43" s="103" t="b">
        <v>0</v>
      </c>
      <c r="AO43" s="103" t="b">
        <v>0</v>
      </c>
      <c r="AP43" s="103" t="b">
        <v>0</v>
      </c>
      <c r="AQ43" s="103" t="b">
        <v>0</v>
      </c>
      <c r="AR43" s="102"/>
      <c r="AS43" s="102"/>
      <c r="AT43" s="102"/>
      <c r="AU43" s="101"/>
    </row>
    <row r="44" spans="1:47" ht="12.95" customHeight="1" x14ac:dyDescent="0.2">
      <c r="A44" s="107">
        <v>30276</v>
      </c>
      <c r="B44" s="102" t="s">
        <v>603</v>
      </c>
      <c r="C44" s="102" t="s">
        <v>604</v>
      </c>
      <c r="D44" s="102" t="s">
        <v>37</v>
      </c>
      <c r="E44" s="102" t="s">
        <v>1255</v>
      </c>
      <c r="F44" s="102"/>
      <c r="G44" s="102"/>
      <c r="H44" s="102">
        <v>2014</v>
      </c>
      <c r="I44" s="106">
        <v>41504.944444444445</v>
      </c>
      <c r="J44" s="106">
        <v>41505.238194444442</v>
      </c>
      <c r="K44" s="105">
        <v>423</v>
      </c>
      <c r="L44" s="105">
        <v>0</v>
      </c>
      <c r="M44" s="104">
        <v>0</v>
      </c>
      <c r="N44" s="102" t="s">
        <v>1329</v>
      </c>
      <c r="O44" s="102" t="s">
        <v>21</v>
      </c>
      <c r="P44" s="102" t="s">
        <v>1260</v>
      </c>
      <c r="Q44" s="102" t="s">
        <v>75</v>
      </c>
      <c r="R44" s="102"/>
      <c r="S44" s="102" t="s">
        <v>22</v>
      </c>
      <c r="T44" s="102" t="s">
        <v>23</v>
      </c>
      <c r="U44" s="102" t="s">
        <v>23</v>
      </c>
      <c r="V44" s="102"/>
      <c r="W44" s="102"/>
      <c r="X44" s="102" t="s">
        <v>25</v>
      </c>
      <c r="Y44" s="102"/>
      <c r="Z44" s="102"/>
      <c r="AA44" s="102"/>
      <c r="AB44" s="102"/>
      <c r="AC44" s="102" t="s">
        <v>1253</v>
      </c>
      <c r="AD44" s="103" t="b">
        <v>0</v>
      </c>
      <c r="AE44" s="103" t="b">
        <v>0</v>
      </c>
      <c r="AF44" s="103" t="b">
        <v>0</v>
      </c>
      <c r="AG44" s="103" t="b">
        <v>0</v>
      </c>
      <c r="AH44" s="103" t="b">
        <v>0</v>
      </c>
      <c r="AI44" s="103" t="b">
        <v>0</v>
      </c>
      <c r="AJ44" s="103" t="b">
        <v>0</v>
      </c>
      <c r="AK44" s="103" t="b">
        <v>0</v>
      </c>
      <c r="AL44" s="103" t="b">
        <v>0</v>
      </c>
      <c r="AM44" s="103" t="b">
        <v>0</v>
      </c>
      <c r="AN44" s="103" t="b">
        <v>0</v>
      </c>
      <c r="AO44" s="103" t="b">
        <v>0</v>
      </c>
      <c r="AP44" s="103" t="b">
        <v>0</v>
      </c>
      <c r="AQ44" s="103" t="b">
        <v>0</v>
      </c>
      <c r="AR44" s="102"/>
      <c r="AS44" s="102"/>
      <c r="AT44" s="102"/>
      <c r="AU44" s="101"/>
    </row>
    <row r="45" spans="1:47" ht="12.95" customHeight="1" x14ac:dyDescent="0.2">
      <c r="A45" s="107">
        <v>30314</v>
      </c>
      <c r="B45" s="102" t="s">
        <v>89</v>
      </c>
      <c r="C45" s="102" t="s">
        <v>88</v>
      </c>
      <c r="D45" s="102" t="s">
        <v>37</v>
      </c>
      <c r="E45" s="102" t="s">
        <v>1255</v>
      </c>
      <c r="F45" s="102"/>
      <c r="G45" s="102"/>
      <c r="H45" s="102">
        <v>2014</v>
      </c>
      <c r="I45" s="106">
        <v>41506.28402777778</v>
      </c>
      <c r="J45" s="106">
        <v>41506.286805555552</v>
      </c>
      <c r="K45" s="105">
        <v>4</v>
      </c>
      <c r="L45" s="105">
        <v>1</v>
      </c>
      <c r="M45" s="104">
        <v>5.0000000000000001E-4</v>
      </c>
      <c r="N45" s="102" t="s">
        <v>1328</v>
      </c>
      <c r="O45" s="102" t="s">
        <v>21</v>
      </c>
      <c r="P45" s="102" t="s">
        <v>1260</v>
      </c>
      <c r="Q45" s="102" t="s">
        <v>34</v>
      </c>
      <c r="R45" s="102" t="s">
        <v>1295</v>
      </c>
      <c r="S45" s="102" t="s">
        <v>23</v>
      </c>
      <c r="T45" s="102" t="s">
        <v>23</v>
      </c>
      <c r="U45" s="102" t="s">
        <v>22</v>
      </c>
      <c r="V45" s="102"/>
      <c r="W45" s="102"/>
      <c r="X45" s="102" t="s">
        <v>25</v>
      </c>
      <c r="Y45" s="102"/>
      <c r="Z45" s="102"/>
      <c r="AA45" s="102"/>
      <c r="AB45" s="102"/>
      <c r="AC45" s="102" t="s">
        <v>1253</v>
      </c>
      <c r="AD45" s="103" t="b">
        <v>1</v>
      </c>
      <c r="AE45" s="103" t="b">
        <v>0</v>
      </c>
      <c r="AF45" s="103" t="b">
        <v>0</v>
      </c>
      <c r="AG45" s="103" t="b">
        <v>0</v>
      </c>
      <c r="AH45" s="103" t="b">
        <v>0</v>
      </c>
      <c r="AI45" s="103" t="b">
        <v>0</v>
      </c>
      <c r="AJ45" s="103" t="b">
        <v>0</v>
      </c>
      <c r="AK45" s="103" t="b">
        <v>0</v>
      </c>
      <c r="AL45" s="103" t="b">
        <v>0</v>
      </c>
      <c r="AM45" s="103" t="b">
        <v>0</v>
      </c>
      <c r="AN45" s="103" t="b">
        <v>0</v>
      </c>
      <c r="AO45" s="103" t="b">
        <v>0</v>
      </c>
      <c r="AP45" s="103" t="b">
        <v>0</v>
      </c>
      <c r="AQ45" s="103" t="b">
        <v>0</v>
      </c>
      <c r="AR45" s="102"/>
      <c r="AS45" s="102"/>
      <c r="AT45" s="102"/>
      <c r="AU45" s="101"/>
    </row>
    <row r="46" spans="1:47" ht="12.95" customHeight="1" x14ac:dyDescent="0.2">
      <c r="A46" s="107">
        <v>30471</v>
      </c>
      <c r="B46" s="102" t="s">
        <v>635</v>
      </c>
      <c r="C46" s="102" t="s">
        <v>636</v>
      </c>
      <c r="D46" s="102" t="s">
        <v>33</v>
      </c>
      <c r="E46" s="102" t="s">
        <v>1252</v>
      </c>
      <c r="F46" s="102"/>
      <c r="G46" s="102"/>
      <c r="H46" s="102">
        <v>2014</v>
      </c>
      <c r="I46" s="106">
        <v>41529.354861111111</v>
      </c>
      <c r="J46" s="106">
        <v>41529.388888888891</v>
      </c>
      <c r="K46" s="105">
        <v>49</v>
      </c>
      <c r="L46" s="105">
        <v>0</v>
      </c>
      <c r="M46" s="104">
        <v>0</v>
      </c>
      <c r="N46" s="102" t="s">
        <v>1327</v>
      </c>
      <c r="O46" s="102" t="s">
        <v>21</v>
      </c>
      <c r="P46" s="102" t="s">
        <v>1260</v>
      </c>
      <c r="Q46" s="102" t="s">
        <v>75</v>
      </c>
      <c r="R46" s="102"/>
      <c r="S46" s="102" t="s">
        <v>22</v>
      </c>
      <c r="T46" s="102" t="s">
        <v>23</v>
      </c>
      <c r="U46" s="102" t="s">
        <v>23</v>
      </c>
      <c r="V46" s="102"/>
      <c r="W46" s="102"/>
      <c r="X46" s="102" t="s">
        <v>25</v>
      </c>
      <c r="Y46" s="102"/>
      <c r="Z46" s="102"/>
      <c r="AA46" s="102"/>
      <c r="AB46" s="102"/>
      <c r="AC46" s="102" t="s">
        <v>1253</v>
      </c>
      <c r="AD46" s="103" t="b">
        <v>1</v>
      </c>
      <c r="AE46" s="103" t="b">
        <v>0</v>
      </c>
      <c r="AF46" s="103" t="b">
        <v>0</v>
      </c>
      <c r="AG46" s="103" t="b">
        <v>0</v>
      </c>
      <c r="AH46" s="103" t="b">
        <v>0</v>
      </c>
      <c r="AI46" s="103" t="b">
        <v>0</v>
      </c>
      <c r="AJ46" s="103" t="b">
        <v>0</v>
      </c>
      <c r="AK46" s="103" t="b">
        <v>0</v>
      </c>
      <c r="AL46" s="103" t="b">
        <v>0</v>
      </c>
      <c r="AM46" s="103" t="b">
        <v>0</v>
      </c>
      <c r="AN46" s="103" t="b">
        <v>0</v>
      </c>
      <c r="AO46" s="103" t="b">
        <v>0</v>
      </c>
      <c r="AP46" s="103" t="b">
        <v>0</v>
      </c>
      <c r="AQ46" s="103" t="b">
        <v>0</v>
      </c>
      <c r="AR46" s="102"/>
      <c r="AS46" s="102"/>
      <c r="AT46" s="102"/>
      <c r="AU46" s="101"/>
    </row>
    <row r="47" spans="1:47" ht="12.95" customHeight="1" x14ac:dyDescent="0.2">
      <c r="A47" s="107">
        <v>30471</v>
      </c>
      <c r="B47" s="102" t="s">
        <v>268</v>
      </c>
      <c r="C47" s="102" t="s">
        <v>267</v>
      </c>
      <c r="D47" s="102" t="s">
        <v>37</v>
      </c>
      <c r="E47" s="102" t="s">
        <v>1255</v>
      </c>
      <c r="F47" s="102"/>
      <c r="G47" s="102"/>
      <c r="H47" s="102">
        <v>2014</v>
      </c>
      <c r="I47" s="106">
        <v>41529.354861111111</v>
      </c>
      <c r="J47" s="106">
        <v>41529.388888888891</v>
      </c>
      <c r="K47" s="105">
        <v>49</v>
      </c>
      <c r="L47" s="105">
        <v>0</v>
      </c>
      <c r="M47" s="104">
        <v>0</v>
      </c>
      <c r="N47" s="102" t="s">
        <v>1327</v>
      </c>
      <c r="O47" s="102" t="s">
        <v>21</v>
      </c>
      <c r="P47" s="102" t="s">
        <v>1260</v>
      </c>
      <c r="Q47" s="102" t="s">
        <v>75</v>
      </c>
      <c r="R47" s="102"/>
      <c r="S47" s="102" t="s">
        <v>22</v>
      </c>
      <c r="T47" s="102" t="s">
        <v>23</v>
      </c>
      <c r="U47" s="102" t="s">
        <v>23</v>
      </c>
      <c r="V47" s="102"/>
      <c r="W47" s="102"/>
      <c r="X47" s="102" t="s">
        <v>25</v>
      </c>
      <c r="Y47" s="102"/>
      <c r="Z47" s="102"/>
      <c r="AA47" s="102"/>
      <c r="AB47" s="102"/>
      <c r="AC47" s="102" t="s">
        <v>1253</v>
      </c>
      <c r="AD47" s="103" t="b">
        <v>1</v>
      </c>
      <c r="AE47" s="103" t="b">
        <v>0</v>
      </c>
      <c r="AF47" s="103" t="b">
        <v>0</v>
      </c>
      <c r="AG47" s="103" t="b">
        <v>0</v>
      </c>
      <c r="AH47" s="103" t="b">
        <v>0</v>
      </c>
      <c r="AI47" s="103" t="b">
        <v>0</v>
      </c>
      <c r="AJ47" s="103" t="b">
        <v>0</v>
      </c>
      <c r="AK47" s="103" t="b">
        <v>0</v>
      </c>
      <c r="AL47" s="103" t="b">
        <v>0</v>
      </c>
      <c r="AM47" s="103" t="b">
        <v>0</v>
      </c>
      <c r="AN47" s="103" t="b">
        <v>0</v>
      </c>
      <c r="AO47" s="103" t="b">
        <v>0</v>
      </c>
      <c r="AP47" s="103" t="b">
        <v>0</v>
      </c>
      <c r="AQ47" s="103" t="b">
        <v>0</v>
      </c>
      <c r="AR47" s="102"/>
      <c r="AS47" s="102"/>
      <c r="AT47" s="102"/>
      <c r="AU47" s="101"/>
    </row>
    <row r="48" spans="1:47" ht="12.95" customHeight="1" x14ac:dyDescent="0.2">
      <c r="A48" s="107">
        <v>30467</v>
      </c>
      <c r="B48" s="102" t="s">
        <v>140</v>
      </c>
      <c r="C48" s="102" t="s">
        <v>139</v>
      </c>
      <c r="D48" s="102" t="s">
        <v>33</v>
      </c>
      <c r="E48" s="102" t="s">
        <v>1252</v>
      </c>
      <c r="F48" s="102"/>
      <c r="G48" s="102"/>
      <c r="H48" s="102">
        <v>2014</v>
      </c>
      <c r="I48" s="106">
        <v>41541.689583333333</v>
      </c>
      <c r="J48" s="106">
        <v>41541.704166666663</v>
      </c>
      <c r="K48" s="105">
        <v>21</v>
      </c>
      <c r="L48" s="105">
        <v>0</v>
      </c>
      <c r="M48" s="104">
        <v>0</v>
      </c>
      <c r="N48" s="102" t="s">
        <v>1325</v>
      </c>
      <c r="O48" s="102" t="s">
        <v>21</v>
      </c>
      <c r="P48" s="102" t="s">
        <v>1260</v>
      </c>
      <c r="Q48" s="102" t="s">
        <v>34</v>
      </c>
      <c r="R48" s="102" t="s">
        <v>1295</v>
      </c>
      <c r="S48" s="102" t="s">
        <v>23</v>
      </c>
      <c r="T48" s="102" t="s">
        <v>23</v>
      </c>
      <c r="U48" s="102" t="s">
        <v>22</v>
      </c>
      <c r="V48" s="102"/>
      <c r="W48" s="102"/>
      <c r="X48" s="102" t="s">
        <v>25</v>
      </c>
      <c r="Y48" s="102"/>
      <c r="Z48" s="102"/>
      <c r="AA48" s="102"/>
      <c r="AB48" s="102"/>
      <c r="AC48" s="102" t="s">
        <v>1253</v>
      </c>
      <c r="AD48" s="103" t="b">
        <v>0</v>
      </c>
      <c r="AE48" s="103" t="b">
        <v>0</v>
      </c>
      <c r="AF48" s="103" t="b">
        <v>0</v>
      </c>
      <c r="AG48" s="103" t="b">
        <v>0</v>
      </c>
      <c r="AH48" s="103" t="b">
        <v>0</v>
      </c>
      <c r="AI48" s="103" t="b">
        <v>0</v>
      </c>
      <c r="AJ48" s="103" t="b">
        <v>0</v>
      </c>
      <c r="AK48" s="103" t="b">
        <v>0</v>
      </c>
      <c r="AL48" s="103" t="b">
        <v>0</v>
      </c>
      <c r="AM48" s="103" t="b">
        <v>0</v>
      </c>
      <c r="AN48" s="103" t="b">
        <v>0</v>
      </c>
      <c r="AO48" s="103" t="b">
        <v>0</v>
      </c>
      <c r="AP48" s="103" t="b">
        <v>0</v>
      </c>
      <c r="AQ48" s="103" t="b">
        <v>0</v>
      </c>
      <c r="AR48" s="102"/>
      <c r="AS48" s="102"/>
      <c r="AT48" s="102"/>
      <c r="AU48" s="101"/>
    </row>
    <row r="49" spans="1:47" ht="12.95" customHeight="1" x14ac:dyDescent="0.2">
      <c r="A49" s="107">
        <v>30467</v>
      </c>
      <c r="B49" s="102" t="s">
        <v>724</v>
      </c>
      <c r="C49" s="102" t="s">
        <v>725</v>
      </c>
      <c r="D49" s="102" t="s">
        <v>37</v>
      </c>
      <c r="E49" s="102" t="s">
        <v>1326</v>
      </c>
      <c r="F49" s="102"/>
      <c r="G49" s="102"/>
      <c r="H49" s="102">
        <v>2014</v>
      </c>
      <c r="I49" s="106">
        <v>41541.689583333333</v>
      </c>
      <c r="J49" s="106">
        <v>41541.702777777777</v>
      </c>
      <c r="K49" s="105">
        <v>19</v>
      </c>
      <c r="L49" s="105">
        <v>0</v>
      </c>
      <c r="M49" s="104">
        <v>0</v>
      </c>
      <c r="N49" s="102" t="s">
        <v>1325</v>
      </c>
      <c r="O49" s="102" t="s">
        <v>21</v>
      </c>
      <c r="P49" s="102" t="s">
        <v>1260</v>
      </c>
      <c r="Q49" s="102" t="s">
        <v>34</v>
      </c>
      <c r="R49" s="102" t="s">
        <v>1295</v>
      </c>
      <c r="S49" s="102" t="s">
        <v>23</v>
      </c>
      <c r="T49" s="102" t="s">
        <v>23</v>
      </c>
      <c r="U49" s="102" t="s">
        <v>22</v>
      </c>
      <c r="V49" s="102"/>
      <c r="W49" s="102"/>
      <c r="X49" s="102" t="s">
        <v>25</v>
      </c>
      <c r="Y49" s="102"/>
      <c r="Z49" s="102"/>
      <c r="AA49" s="102"/>
      <c r="AB49" s="102"/>
      <c r="AC49" s="102" t="s">
        <v>1253</v>
      </c>
      <c r="AD49" s="103" t="b">
        <v>0</v>
      </c>
      <c r="AE49" s="103" t="b">
        <v>0</v>
      </c>
      <c r="AF49" s="103" t="b">
        <v>0</v>
      </c>
      <c r="AG49" s="103" t="b">
        <v>0</v>
      </c>
      <c r="AH49" s="103" t="b">
        <v>0</v>
      </c>
      <c r="AI49" s="103" t="b">
        <v>0</v>
      </c>
      <c r="AJ49" s="103" t="b">
        <v>0</v>
      </c>
      <c r="AK49" s="103" t="b">
        <v>0</v>
      </c>
      <c r="AL49" s="103" t="b">
        <v>0</v>
      </c>
      <c r="AM49" s="103" t="b">
        <v>0</v>
      </c>
      <c r="AN49" s="103" t="b">
        <v>0</v>
      </c>
      <c r="AO49" s="103" t="b">
        <v>0</v>
      </c>
      <c r="AP49" s="103" t="b">
        <v>0</v>
      </c>
      <c r="AQ49" s="103" t="b">
        <v>0</v>
      </c>
      <c r="AR49" s="102"/>
      <c r="AS49" s="102"/>
      <c r="AT49" s="102"/>
      <c r="AU49" s="101"/>
    </row>
    <row r="50" spans="1:47" ht="12.95" customHeight="1" x14ac:dyDescent="0.2">
      <c r="A50" s="107">
        <v>30467</v>
      </c>
      <c r="B50" s="102" t="s">
        <v>44</v>
      </c>
      <c r="C50" s="102" t="s">
        <v>403</v>
      </c>
      <c r="D50" s="102" t="s">
        <v>26</v>
      </c>
      <c r="E50" s="102" t="s">
        <v>1252</v>
      </c>
      <c r="F50" s="102"/>
      <c r="G50" s="102"/>
      <c r="H50" s="102">
        <v>2014</v>
      </c>
      <c r="I50" s="106">
        <v>41541.689583333333</v>
      </c>
      <c r="J50" s="106">
        <v>41541.706249999996</v>
      </c>
      <c r="K50" s="105">
        <v>24</v>
      </c>
      <c r="L50" s="105">
        <v>925</v>
      </c>
      <c r="M50" s="104">
        <v>0.49359999999999998</v>
      </c>
      <c r="N50" s="102" t="s">
        <v>1325</v>
      </c>
      <c r="O50" s="102" t="s">
        <v>21</v>
      </c>
      <c r="P50" s="102" t="s">
        <v>1260</v>
      </c>
      <c r="Q50" s="102" t="s">
        <v>34</v>
      </c>
      <c r="R50" s="102" t="s">
        <v>1295</v>
      </c>
      <c r="S50" s="102" t="s">
        <v>23</v>
      </c>
      <c r="T50" s="102" t="s">
        <v>23</v>
      </c>
      <c r="U50" s="102" t="s">
        <v>22</v>
      </c>
      <c r="V50" s="102"/>
      <c r="W50" s="102"/>
      <c r="X50" s="102" t="s">
        <v>25</v>
      </c>
      <c r="Y50" s="102"/>
      <c r="Z50" s="102"/>
      <c r="AA50" s="102"/>
      <c r="AB50" s="102"/>
      <c r="AC50" s="102" t="s">
        <v>1253</v>
      </c>
      <c r="AD50" s="103" t="b">
        <v>0</v>
      </c>
      <c r="AE50" s="103" t="b">
        <v>0</v>
      </c>
      <c r="AF50" s="103" t="b">
        <v>0</v>
      </c>
      <c r="AG50" s="103" t="b">
        <v>0</v>
      </c>
      <c r="AH50" s="103" t="b">
        <v>0</v>
      </c>
      <c r="AI50" s="103" t="b">
        <v>0</v>
      </c>
      <c r="AJ50" s="103" t="b">
        <v>0</v>
      </c>
      <c r="AK50" s="103" t="b">
        <v>0</v>
      </c>
      <c r="AL50" s="103" t="b">
        <v>0</v>
      </c>
      <c r="AM50" s="103" t="b">
        <v>0</v>
      </c>
      <c r="AN50" s="103" t="b">
        <v>0</v>
      </c>
      <c r="AO50" s="103" t="b">
        <v>0</v>
      </c>
      <c r="AP50" s="103" t="b">
        <v>0</v>
      </c>
      <c r="AQ50" s="103" t="b">
        <v>0</v>
      </c>
      <c r="AR50" s="102"/>
      <c r="AS50" s="102"/>
      <c r="AT50" s="102"/>
      <c r="AU50" s="101"/>
    </row>
    <row r="51" spans="1:47" ht="12.95" customHeight="1" x14ac:dyDescent="0.2">
      <c r="A51" s="107">
        <v>30605</v>
      </c>
      <c r="B51" s="102" t="s">
        <v>571</v>
      </c>
      <c r="C51" s="102" t="s">
        <v>572</v>
      </c>
      <c r="D51" s="102" t="s">
        <v>37</v>
      </c>
      <c r="E51" s="102" t="s">
        <v>1278</v>
      </c>
      <c r="F51" s="102"/>
      <c r="G51" s="102"/>
      <c r="H51" s="102">
        <v>2014</v>
      </c>
      <c r="I51" s="106">
        <v>41548.693749999999</v>
      </c>
      <c r="J51" s="106">
        <v>41548.723611111112</v>
      </c>
      <c r="K51" s="105">
        <v>43</v>
      </c>
      <c r="L51" s="105">
        <v>0</v>
      </c>
      <c r="M51" s="104">
        <v>0</v>
      </c>
      <c r="N51" s="102" t="s">
        <v>1324</v>
      </c>
      <c r="O51" s="102" t="s">
        <v>21</v>
      </c>
      <c r="P51" s="102" t="s">
        <v>1260</v>
      </c>
      <c r="Q51" s="102" t="s">
        <v>34</v>
      </c>
      <c r="R51" s="102" t="s">
        <v>1273</v>
      </c>
      <c r="S51" s="102" t="s">
        <v>23</v>
      </c>
      <c r="T51" s="102" t="s">
        <v>23</v>
      </c>
      <c r="U51" s="102" t="s">
        <v>22</v>
      </c>
      <c r="V51" s="102"/>
      <c r="W51" s="102"/>
      <c r="X51" s="102" t="s">
        <v>25</v>
      </c>
      <c r="Y51" s="102"/>
      <c r="Z51" s="102"/>
      <c r="AA51" s="102"/>
      <c r="AB51" s="102"/>
      <c r="AC51" s="102" t="s">
        <v>1253</v>
      </c>
      <c r="AD51" s="103" t="b">
        <v>1</v>
      </c>
      <c r="AE51" s="103" t="b">
        <v>0</v>
      </c>
      <c r="AF51" s="103" t="b">
        <v>0</v>
      </c>
      <c r="AG51" s="103" t="b">
        <v>0</v>
      </c>
      <c r="AH51" s="103" t="b">
        <v>0</v>
      </c>
      <c r="AI51" s="103" t="b">
        <v>0</v>
      </c>
      <c r="AJ51" s="103" t="b">
        <v>0</v>
      </c>
      <c r="AK51" s="103" t="b">
        <v>0</v>
      </c>
      <c r="AL51" s="103" t="b">
        <v>0</v>
      </c>
      <c r="AM51" s="103" t="b">
        <v>0</v>
      </c>
      <c r="AN51" s="103" t="b">
        <v>0</v>
      </c>
      <c r="AO51" s="103" t="b">
        <v>0</v>
      </c>
      <c r="AP51" s="103" t="b">
        <v>0</v>
      </c>
      <c r="AQ51" s="103" t="b">
        <v>0</v>
      </c>
      <c r="AR51" s="102"/>
      <c r="AS51" s="102"/>
      <c r="AT51" s="102"/>
      <c r="AU51" s="101"/>
    </row>
    <row r="52" spans="1:47" ht="12.95" customHeight="1" x14ac:dyDescent="0.2">
      <c r="A52" s="107">
        <v>30653</v>
      </c>
      <c r="B52" s="102" t="s">
        <v>164</v>
      </c>
      <c r="C52" s="102" t="s">
        <v>163</v>
      </c>
      <c r="D52" s="102" t="s">
        <v>33</v>
      </c>
      <c r="E52" s="102" t="s">
        <v>1271</v>
      </c>
      <c r="F52" s="102"/>
      <c r="G52" s="102"/>
      <c r="H52" s="102">
        <v>2014</v>
      </c>
      <c r="I52" s="106">
        <v>41562.637499999997</v>
      </c>
      <c r="J52" s="106">
        <v>41562.641666666663</v>
      </c>
      <c r="K52" s="105">
        <v>6</v>
      </c>
      <c r="L52" s="105">
        <v>23</v>
      </c>
      <c r="M52" s="104">
        <v>1.23E-2</v>
      </c>
      <c r="N52" s="102" t="s">
        <v>1323</v>
      </c>
      <c r="O52" s="102" t="s">
        <v>21</v>
      </c>
      <c r="P52" s="102" t="s">
        <v>1257</v>
      </c>
      <c r="Q52" s="102" t="s">
        <v>57</v>
      </c>
      <c r="R52" s="102"/>
      <c r="S52" s="102" t="s">
        <v>22</v>
      </c>
      <c r="T52" s="102" t="s">
        <v>23</v>
      </c>
      <c r="U52" s="102" t="s">
        <v>23</v>
      </c>
      <c r="V52" s="102"/>
      <c r="W52" s="102"/>
      <c r="X52" s="102" t="s">
        <v>25</v>
      </c>
      <c r="Y52" s="102"/>
      <c r="Z52" s="102"/>
      <c r="AA52" s="102"/>
      <c r="AB52" s="102"/>
      <c r="AC52" s="102" t="s">
        <v>1253</v>
      </c>
      <c r="AD52" s="103" t="b">
        <v>0</v>
      </c>
      <c r="AE52" s="103" t="b">
        <v>0</v>
      </c>
      <c r="AF52" s="103" t="b">
        <v>0</v>
      </c>
      <c r="AG52" s="103" t="b">
        <v>0</v>
      </c>
      <c r="AH52" s="103" t="b">
        <v>0</v>
      </c>
      <c r="AI52" s="103" t="b">
        <v>0</v>
      </c>
      <c r="AJ52" s="103" t="b">
        <v>0</v>
      </c>
      <c r="AK52" s="103" t="b">
        <v>0</v>
      </c>
      <c r="AL52" s="103" t="b">
        <v>0</v>
      </c>
      <c r="AM52" s="103" t="b">
        <v>0</v>
      </c>
      <c r="AN52" s="103" t="b">
        <v>0</v>
      </c>
      <c r="AO52" s="103" t="b">
        <v>0</v>
      </c>
      <c r="AP52" s="103" t="b">
        <v>0</v>
      </c>
      <c r="AQ52" s="103" t="b">
        <v>0</v>
      </c>
      <c r="AR52" s="102"/>
      <c r="AS52" s="102"/>
      <c r="AT52" s="102"/>
      <c r="AU52" s="101"/>
    </row>
    <row r="53" spans="1:47" ht="12.95" customHeight="1" x14ac:dyDescent="0.2">
      <c r="A53" s="107">
        <v>30851</v>
      </c>
      <c r="B53" s="102" t="s">
        <v>990</v>
      </c>
      <c r="C53" s="102" t="s">
        <v>991</v>
      </c>
      <c r="D53" s="102" t="s">
        <v>26</v>
      </c>
      <c r="E53" s="102" t="s">
        <v>1252</v>
      </c>
      <c r="F53" s="102"/>
      <c r="G53" s="102"/>
      <c r="H53" s="102">
        <v>2014</v>
      </c>
      <c r="I53" s="106">
        <v>41611.586111111108</v>
      </c>
      <c r="J53" s="106">
        <v>41611.600694444445</v>
      </c>
      <c r="K53" s="105">
        <v>21</v>
      </c>
      <c r="L53" s="105">
        <v>0</v>
      </c>
      <c r="M53" s="104">
        <v>0</v>
      </c>
      <c r="N53" s="102" t="s">
        <v>1322</v>
      </c>
      <c r="O53" s="102" t="s">
        <v>21</v>
      </c>
      <c r="P53" s="102" t="s">
        <v>1260</v>
      </c>
      <c r="Q53" s="102" t="s">
        <v>34</v>
      </c>
      <c r="R53" s="102" t="s">
        <v>1273</v>
      </c>
      <c r="S53" s="102" t="s">
        <v>23</v>
      </c>
      <c r="T53" s="102" t="s">
        <v>23</v>
      </c>
      <c r="U53" s="102" t="s">
        <v>22</v>
      </c>
      <c r="V53" s="102"/>
      <c r="W53" s="102"/>
      <c r="X53" s="102" t="s">
        <v>25</v>
      </c>
      <c r="Y53" s="102"/>
      <c r="Z53" s="102"/>
      <c r="AA53" s="102"/>
      <c r="AB53" s="102"/>
      <c r="AC53" s="102" t="s">
        <v>1253</v>
      </c>
      <c r="AD53" s="103" t="b">
        <v>0</v>
      </c>
      <c r="AE53" s="103" t="b">
        <v>0</v>
      </c>
      <c r="AF53" s="103" t="b">
        <v>0</v>
      </c>
      <c r="AG53" s="103" t="b">
        <v>0</v>
      </c>
      <c r="AH53" s="103" t="b">
        <v>0</v>
      </c>
      <c r="AI53" s="103" t="b">
        <v>0</v>
      </c>
      <c r="AJ53" s="103" t="b">
        <v>0</v>
      </c>
      <c r="AK53" s="103" t="b">
        <v>0</v>
      </c>
      <c r="AL53" s="103" t="b">
        <v>0</v>
      </c>
      <c r="AM53" s="103" t="b">
        <v>0</v>
      </c>
      <c r="AN53" s="103" t="b">
        <v>0</v>
      </c>
      <c r="AO53" s="103" t="b">
        <v>0</v>
      </c>
      <c r="AP53" s="103" t="b">
        <v>0</v>
      </c>
      <c r="AQ53" s="103" t="b">
        <v>0</v>
      </c>
      <c r="AR53" s="102"/>
      <c r="AS53" s="102"/>
      <c r="AT53" s="102"/>
      <c r="AU53" s="101"/>
    </row>
    <row r="54" spans="1:47" ht="12.95" customHeight="1" x14ac:dyDescent="0.2">
      <c r="A54" s="107">
        <v>30851</v>
      </c>
      <c r="B54" s="102" t="s">
        <v>1151</v>
      </c>
      <c r="C54" s="102" t="s">
        <v>1152</v>
      </c>
      <c r="D54" s="102" t="s">
        <v>415</v>
      </c>
      <c r="E54" s="102" t="s">
        <v>1252</v>
      </c>
      <c r="F54" s="102"/>
      <c r="G54" s="102"/>
      <c r="H54" s="102">
        <v>2014</v>
      </c>
      <c r="I54" s="106">
        <v>41611.597916666666</v>
      </c>
      <c r="J54" s="106">
        <v>41611.599999999999</v>
      </c>
      <c r="K54" s="105">
        <v>3</v>
      </c>
      <c r="L54" s="105">
        <v>0</v>
      </c>
      <c r="M54" s="104">
        <v>0</v>
      </c>
      <c r="N54" s="102" t="s">
        <v>1322</v>
      </c>
      <c r="O54" s="102" t="s">
        <v>21</v>
      </c>
      <c r="P54" s="102" t="s">
        <v>1260</v>
      </c>
      <c r="Q54" s="102" t="s">
        <v>34</v>
      </c>
      <c r="R54" s="102" t="s">
        <v>1273</v>
      </c>
      <c r="S54" s="102" t="s">
        <v>23</v>
      </c>
      <c r="T54" s="102" t="s">
        <v>23</v>
      </c>
      <c r="U54" s="102" t="s">
        <v>22</v>
      </c>
      <c r="V54" s="102"/>
      <c r="W54" s="102"/>
      <c r="X54" s="102" t="s">
        <v>25</v>
      </c>
      <c r="Y54" s="102"/>
      <c r="Z54" s="102"/>
      <c r="AA54" s="102"/>
      <c r="AB54" s="102"/>
      <c r="AC54" s="102" t="s">
        <v>1253</v>
      </c>
      <c r="AD54" s="103" t="b">
        <v>0</v>
      </c>
      <c r="AE54" s="103" t="b">
        <v>0</v>
      </c>
      <c r="AF54" s="103" t="b">
        <v>0</v>
      </c>
      <c r="AG54" s="103" t="b">
        <v>0</v>
      </c>
      <c r="AH54" s="103" t="b">
        <v>0</v>
      </c>
      <c r="AI54" s="103" t="b">
        <v>0</v>
      </c>
      <c r="AJ54" s="103" t="b">
        <v>0</v>
      </c>
      <c r="AK54" s="103" t="b">
        <v>0</v>
      </c>
      <c r="AL54" s="103" t="b">
        <v>0</v>
      </c>
      <c r="AM54" s="103" t="b">
        <v>0</v>
      </c>
      <c r="AN54" s="103" t="b">
        <v>0</v>
      </c>
      <c r="AO54" s="103" t="b">
        <v>0</v>
      </c>
      <c r="AP54" s="103" t="b">
        <v>0</v>
      </c>
      <c r="AQ54" s="103" t="b">
        <v>0</v>
      </c>
      <c r="AR54" s="102"/>
      <c r="AS54" s="102"/>
      <c r="AT54" s="102"/>
      <c r="AU54" s="101"/>
    </row>
    <row r="55" spans="1:47" ht="12.95" customHeight="1" x14ac:dyDescent="0.2">
      <c r="A55" s="107">
        <v>30852</v>
      </c>
      <c r="B55" s="102" t="s">
        <v>571</v>
      </c>
      <c r="C55" s="102" t="s">
        <v>572</v>
      </c>
      <c r="D55" s="102" t="s">
        <v>37</v>
      </c>
      <c r="E55" s="102" t="s">
        <v>1278</v>
      </c>
      <c r="F55" s="102"/>
      <c r="G55" s="102"/>
      <c r="H55" s="102">
        <v>2014</v>
      </c>
      <c r="I55" s="106">
        <v>41612.396527777775</v>
      </c>
      <c r="J55" s="106">
        <v>41612.46597222222</v>
      </c>
      <c r="K55" s="105">
        <v>100</v>
      </c>
      <c r="L55" s="105">
        <v>0</v>
      </c>
      <c r="M55" s="104">
        <v>0</v>
      </c>
      <c r="N55" s="102" t="s">
        <v>1321</v>
      </c>
      <c r="O55" s="102" t="s">
        <v>21</v>
      </c>
      <c r="P55" s="102" t="s">
        <v>1260</v>
      </c>
      <c r="Q55" s="102" t="s">
        <v>75</v>
      </c>
      <c r="R55" s="102"/>
      <c r="S55" s="102" t="s">
        <v>22</v>
      </c>
      <c r="T55" s="102" t="s">
        <v>23</v>
      </c>
      <c r="U55" s="102" t="s">
        <v>23</v>
      </c>
      <c r="V55" s="102"/>
      <c r="W55" s="102"/>
      <c r="X55" s="102" t="s">
        <v>25</v>
      </c>
      <c r="Y55" s="102"/>
      <c r="Z55" s="102"/>
      <c r="AA55" s="102"/>
      <c r="AB55" s="102"/>
      <c r="AC55" s="102" t="s">
        <v>1253</v>
      </c>
      <c r="AD55" s="103" t="b">
        <v>1</v>
      </c>
      <c r="AE55" s="103" t="b">
        <v>0</v>
      </c>
      <c r="AF55" s="103" t="b">
        <v>0</v>
      </c>
      <c r="AG55" s="103" t="b">
        <v>0</v>
      </c>
      <c r="AH55" s="103" t="b">
        <v>0</v>
      </c>
      <c r="AI55" s="103" t="b">
        <v>0</v>
      </c>
      <c r="AJ55" s="103" t="b">
        <v>0</v>
      </c>
      <c r="AK55" s="103" t="b">
        <v>0</v>
      </c>
      <c r="AL55" s="103" t="b">
        <v>0</v>
      </c>
      <c r="AM55" s="103" t="b">
        <v>0</v>
      </c>
      <c r="AN55" s="103" t="b">
        <v>0</v>
      </c>
      <c r="AO55" s="103" t="b">
        <v>0</v>
      </c>
      <c r="AP55" s="103" t="b">
        <v>0</v>
      </c>
      <c r="AQ55" s="103" t="b">
        <v>0</v>
      </c>
      <c r="AR55" s="102"/>
      <c r="AS55" s="102"/>
      <c r="AT55" s="102"/>
      <c r="AU55" s="101" t="s">
        <v>1320</v>
      </c>
    </row>
    <row r="56" spans="1:47" ht="12.95" customHeight="1" x14ac:dyDescent="0.2">
      <c r="A56" s="107">
        <v>30852</v>
      </c>
      <c r="B56" s="102" t="s">
        <v>1122</v>
      </c>
      <c r="C56" s="102" t="s">
        <v>1123</v>
      </c>
      <c r="D56" s="102" t="s">
        <v>20</v>
      </c>
      <c r="E56" s="102" t="s">
        <v>1271</v>
      </c>
      <c r="F56" s="102"/>
      <c r="G56" s="102"/>
      <c r="H56" s="102">
        <v>2014</v>
      </c>
      <c r="I56" s="106">
        <v>41612.396527777775</v>
      </c>
      <c r="J56" s="106">
        <v>41612.407638888886</v>
      </c>
      <c r="K56" s="105">
        <v>16</v>
      </c>
      <c r="L56" s="105">
        <v>0</v>
      </c>
      <c r="M56" s="104">
        <v>0</v>
      </c>
      <c r="N56" s="102" t="s">
        <v>1321</v>
      </c>
      <c r="O56" s="102" t="s">
        <v>21</v>
      </c>
      <c r="P56" s="102" t="s">
        <v>1260</v>
      </c>
      <c r="Q56" s="102" t="s">
        <v>75</v>
      </c>
      <c r="R56" s="102"/>
      <c r="S56" s="102" t="s">
        <v>22</v>
      </c>
      <c r="T56" s="102" t="s">
        <v>23</v>
      </c>
      <c r="U56" s="102" t="s">
        <v>23</v>
      </c>
      <c r="V56" s="102"/>
      <c r="W56" s="102"/>
      <c r="X56" s="102" t="s">
        <v>25</v>
      </c>
      <c r="Y56" s="102"/>
      <c r="Z56" s="102"/>
      <c r="AA56" s="102"/>
      <c r="AB56" s="102"/>
      <c r="AC56" s="102" t="s">
        <v>1253</v>
      </c>
      <c r="AD56" s="103" t="b">
        <v>1</v>
      </c>
      <c r="AE56" s="103" t="b">
        <v>0</v>
      </c>
      <c r="AF56" s="103" t="b">
        <v>0</v>
      </c>
      <c r="AG56" s="103" t="b">
        <v>0</v>
      </c>
      <c r="AH56" s="103" t="b">
        <v>0</v>
      </c>
      <c r="AI56" s="103" t="b">
        <v>0</v>
      </c>
      <c r="AJ56" s="103" t="b">
        <v>0</v>
      </c>
      <c r="AK56" s="103" t="b">
        <v>0</v>
      </c>
      <c r="AL56" s="103" t="b">
        <v>0</v>
      </c>
      <c r="AM56" s="103" t="b">
        <v>0</v>
      </c>
      <c r="AN56" s="103" t="b">
        <v>0</v>
      </c>
      <c r="AO56" s="103" t="b">
        <v>0</v>
      </c>
      <c r="AP56" s="103" t="b">
        <v>0</v>
      </c>
      <c r="AQ56" s="103" t="b">
        <v>0</v>
      </c>
      <c r="AR56" s="102"/>
      <c r="AS56" s="102"/>
      <c r="AT56" s="102"/>
      <c r="AU56" s="101" t="s">
        <v>1320</v>
      </c>
    </row>
    <row r="57" spans="1:47" ht="12.95" customHeight="1" x14ac:dyDescent="0.2">
      <c r="A57" s="107">
        <v>30896</v>
      </c>
      <c r="B57" s="102" t="s">
        <v>74</v>
      </c>
      <c r="C57" s="102" t="s">
        <v>73</v>
      </c>
      <c r="D57" s="102" t="s">
        <v>33</v>
      </c>
      <c r="E57" s="102" t="s">
        <v>1262</v>
      </c>
      <c r="F57" s="102"/>
      <c r="G57" s="102"/>
      <c r="H57" s="102">
        <v>2014</v>
      </c>
      <c r="I57" s="106">
        <v>41619.029166666667</v>
      </c>
      <c r="J57" s="106">
        <v>41619.077777777777</v>
      </c>
      <c r="K57" s="105">
        <v>70</v>
      </c>
      <c r="L57" s="105">
        <v>855</v>
      </c>
      <c r="M57" s="104">
        <v>0.45619999999999999</v>
      </c>
      <c r="N57" s="102" t="s">
        <v>1319</v>
      </c>
      <c r="O57" s="102" t="s">
        <v>21</v>
      </c>
      <c r="P57" s="102" t="s">
        <v>1257</v>
      </c>
      <c r="Q57" s="102" t="s">
        <v>167</v>
      </c>
      <c r="R57" s="102"/>
      <c r="S57" s="102" t="s">
        <v>22</v>
      </c>
      <c r="T57" s="102" t="s">
        <v>23</v>
      </c>
      <c r="U57" s="102" t="s">
        <v>23</v>
      </c>
      <c r="V57" s="102"/>
      <c r="W57" s="102"/>
      <c r="X57" s="102" t="s">
        <v>25</v>
      </c>
      <c r="Y57" s="102"/>
      <c r="Z57" s="102"/>
      <c r="AA57" s="102"/>
      <c r="AB57" s="102"/>
      <c r="AC57" s="102" t="s">
        <v>1253</v>
      </c>
      <c r="AD57" s="103" t="b">
        <v>1</v>
      </c>
      <c r="AE57" s="103" t="b">
        <v>0</v>
      </c>
      <c r="AF57" s="103" t="b">
        <v>0</v>
      </c>
      <c r="AG57" s="103" t="b">
        <v>0</v>
      </c>
      <c r="AH57" s="103" t="b">
        <v>0</v>
      </c>
      <c r="AI57" s="103" t="b">
        <v>0</v>
      </c>
      <c r="AJ57" s="103" t="b">
        <v>0</v>
      </c>
      <c r="AK57" s="103" t="b">
        <v>0</v>
      </c>
      <c r="AL57" s="103" t="b">
        <v>0</v>
      </c>
      <c r="AM57" s="103" t="b">
        <v>0</v>
      </c>
      <c r="AN57" s="103" t="b">
        <v>0</v>
      </c>
      <c r="AO57" s="103" t="b">
        <v>0</v>
      </c>
      <c r="AP57" s="103" t="b">
        <v>0</v>
      </c>
      <c r="AQ57" s="103" t="b">
        <v>0</v>
      </c>
      <c r="AR57" s="102"/>
      <c r="AS57" s="102"/>
      <c r="AT57" s="102"/>
      <c r="AU57" s="101"/>
    </row>
    <row r="58" spans="1:47" ht="12.95" customHeight="1" x14ac:dyDescent="0.2">
      <c r="A58" s="107">
        <v>30915</v>
      </c>
      <c r="B58" s="102" t="s">
        <v>633</v>
      </c>
      <c r="C58" s="102" t="s">
        <v>634</v>
      </c>
      <c r="D58" s="102" t="s">
        <v>37</v>
      </c>
      <c r="E58" s="102" t="s">
        <v>1278</v>
      </c>
      <c r="F58" s="102"/>
      <c r="G58" s="102"/>
      <c r="H58" s="102">
        <v>2014</v>
      </c>
      <c r="I58" s="106">
        <v>41621.429166666661</v>
      </c>
      <c r="J58" s="106">
        <v>41621.499305555553</v>
      </c>
      <c r="K58" s="105">
        <v>101</v>
      </c>
      <c r="L58" s="105">
        <v>0</v>
      </c>
      <c r="M58" s="104">
        <v>0</v>
      </c>
      <c r="N58" s="102" t="s">
        <v>1318</v>
      </c>
      <c r="O58" s="102" t="s">
        <v>21</v>
      </c>
      <c r="P58" s="102" t="s">
        <v>1260</v>
      </c>
      <c r="Q58" s="102" t="s">
        <v>65</v>
      </c>
      <c r="R58" s="102"/>
      <c r="S58" s="102" t="s">
        <v>23</v>
      </c>
      <c r="T58" s="102" t="s">
        <v>23</v>
      </c>
      <c r="U58" s="102" t="s">
        <v>22</v>
      </c>
      <c r="V58" s="102"/>
      <c r="W58" s="102"/>
      <c r="X58" s="102" t="s">
        <v>25</v>
      </c>
      <c r="Y58" s="102"/>
      <c r="Z58" s="102"/>
      <c r="AA58" s="102"/>
      <c r="AB58" s="102"/>
      <c r="AC58" s="102" t="s">
        <v>1253</v>
      </c>
      <c r="AD58" s="103" t="b">
        <v>1</v>
      </c>
      <c r="AE58" s="103" t="b">
        <v>1</v>
      </c>
      <c r="AF58" s="103" t="b">
        <v>0</v>
      </c>
      <c r="AG58" s="103" t="b">
        <v>0</v>
      </c>
      <c r="AH58" s="103" t="b">
        <v>0</v>
      </c>
      <c r="AI58" s="103" t="b">
        <v>0</v>
      </c>
      <c r="AJ58" s="103" t="b">
        <v>0</v>
      </c>
      <c r="AK58" s="103" t="b">
        <v>0</v>
      </c>
      <c r="AL58" s="103" t="b">
        <v>0</v>
      </c>
      <c r="AM58" s="103" t="b">
        <v>0</v>
      </c>
      <c r="AN58" s="103" t="b">
        <v>0</v>
      </c>
      <c r="AO58" s="103" t="b">
        <v>0</v>
      </c>
      <c r="AP58" s="103" t="b">
        <v>0</v>
      </c>
      <c r="AQ58" s="103" t="b">
        <v>0</v>
      </c>
      <c r="AR58" s="102"/>
      <c r="AS58" s="102"/>
      <c r="AT58" s="102"/>
      <c r="AU58" s="101"/>
    </row>
    <row r="59" spans="1:47" ht="12.95" customHeight="1" x14ac:dyDescent="0.2">
      <c r="A59" s="107">
        <v>31170</v>
      </c>
      <c r="B59" s="102" t="s">
        <v>171</v>
      </c>
      <c r="C59" s="102" t="s">
        <v>170</v>
      </c>
      <c r="D59" s="102" t="s">
        <v>37</v>
      </c>
      <c r="E59" s="102" t="s">
        <v>1255</v>
      </c>
      <c r="F59" s="102"/>
      <c r="G59" s="102"/>
      <c r="H59" s="102">
        <v>2014</v>
      </c>
      <c r="I59" s="106">
        <v>41659.51180555555</v>
      </c>
      <c r="J59" s="106">
        <v>41659.516666666663</v>
      </c>
      <c r="K59" s="105">
        <v>7</v>
      </c>
      <c r="L59" s="105">
        <v>11</v>
      </c>
      <c r="M59" s="104">
        <v>5.8999999999999999E-3</v>
      </c>
      <c r="N59" s="102" t="s">
        <v>1317</v>
      </c>
      <c r="O59" s="102" t="s">
        <v>21</v>
      </c>
      <c r="P59" s="102" t="s">
        <v>1260</v>
      </c>
      <c r="Q59" s="102" t="s">
        <v>34</v>
      </c>
      <c r="R59" s="102" t="s">
        <v>1316</v>
      </c>
      <c r="S59" s="102" t="s">
        <v>23</v>
      </c>
      <c r="T59" s="102" t="s">
        <v>23</v>
      </c>
      <c r="U59" s="102" t="s">
        <v>22</v>
      </c>
      <c r="V59" s="102"/>
      <c r="W59" s="102"/>
      <c r="X59" s="102" t="s">
        <v>25</v>
      </c>
      <c r="Y59" s="102"/>
      <c r="Z59" s="102"/>
      <c r="AA59" s="102"/>
      <c r="AB59" s="102"/>
      <c r="AC59" s="102" t="s">
        <v>1253</v>
      </c>
      <c r="AD59" s="103" t="b">
        <v>1</v>
      </c>
      <c r="AE59" s="103" t="b">
        <v>0</v>
      </c>
      <c r="AF59" s="103" t="b">
        <v>0</v>
      </c>
      <c r="AG59" s="103" t="b">
        <v>0</v>
      </c>
      <c r="AH59" s="103" t="b">
        <v>0</v>
      </c>
      <c r="AI59" s="103" t="b">
        <v>0</v>
      </c>
      <c r="AJ59" s="103" t="b">
        <v>0</v>
      </c>
      <c r="AK59" s="103" t="b">
        <v>0</v>
      </c>
      <c r="AL59" s="103" t="b">
        <v>0</v>
      </c>
      <c r="AM59" s="103" t="b">
        <v>0</v>
      </c>
      <c r="AN59" s="103" t="b">
        <v>0</v>
      </c>
      <c r="AO59" s="103" t="b">
        <v>0</v>
      </c>
      <c r="AP59" s="103" t="b">
        <v>0</v>
      </c>
      <c r="AQ59" s="103" t="b">
        <v>0</v>
      </c>
      <c r="AR59" s="102"/>
      <c r="AS59" s="102"/>
      <c r="AT59" s="102"/>
      <c r="AU59" s="101"/>
    </row>
    <row r="60" spans="1:47" ht="12.95" customHeight="1" x14ac:dyDescent="0.2">
      <c r="A60" s="107">
        <v>31348</v>
      </c>
      <c r="B60" s="102" t="s">
        <v>391</v>
      </c>
      <c r="C60" s="102" t="s">
        <v>392</v>
      </c>
      <c r="D60" s="102" t="s">
        <v>26</v>
      </c>
      <c r="E60" s="102" t="s">
        <v>1258</v>
      </c>
      <c r="F60" s="102"/>
      <c r="G60" s="102"/>
      <c r="H60" s="102">
        <v>2014</v>
      </c>
      <c r="I60" s="106">
        <v>41688.561111111107</v>
      </c>
      <c r="J60" s="106">
        <v>41688.631249999999</v>
      </c>
      <c r="K60" s="105">
        <v>101</v>
      </c>
      <c r="L60" s="105">
        <v>0</v>
      </c>
      <c r="M60" s="104">
        <v>0</v>
      </c>
      <c r="N60" s="102" t="s">
        <v>1315</v>
      </c>
      <c r="O60" s="102" t="s">
        <v>21</v>
      </c>
      <c r="P60" s="102" t="s">
        <v>1260</v>
      </c>
      <c r="Q60" s="102" t="s">
        <v>34</v>
      </c>
      <c r="R60" s="102" t="s">
        <v>1273</v>
      </c>
      <c r="S60" s="102" t="s">
        <v>23</v>
      </c>
      <c r="T60" s="102" t="s">
        <v>23</v>
      </c>
      <c r="U60" s="102" t="s">
        <v>22</v>
      </c>
      <c r="V60" s="102"/>
      <c r="W60" s="102"/>
      <c r="X60" s="102" t="s">
        <v>25</v>
      </c>
      <c r="Y60" s="102"/>
      <c r="Z60" s="102"/>
      <c r="AA60" s="102"/>
      <c r="AB60" s="102"/>
      <c r="AC60" s="102" t="s">
        <v>1253</v>
      </c>
      <c r="AD60" s="103" t="b">
        <v>0</v>
      </c>
      <c r="AE60" s="103" t="b">
        <v>0</v>
      </c>
      <c r="AF60" s="103" t="b">
        <v>0</v>
      </c>
      <c r="AG60" s="103" t="b">
        <v>0</v>
      </c>
      <c r="AH60" s="103" t="b">
        <v>0</v>
      </c>
      <c r="AI60" s="103" t="b">
        <v>0</v>
      </c>
      <c r="AJ60" s="103" t="b">
        <v>0</v>
      </c>
      <c r="AK60" s="103" t="b">
        <v>0</v>
      </c>
      <c r="AL60" s="103" t="b">
        <v>0</v>
      </c>
      <c r="AM60" s="103" t="b">
        <v>0</v>
      </c>
      <c r="AN60" s="103" t="b">
        <v>0</v>
      </c>
      <c r="AO60" s="103" t="b">
        <v>0</v>
      </c>
      <c r="AP60" s="103" t="b">
        <v>0</v>
      </c>
      <c r="AQ60" s="103" t="b">
        <v>0</v>
      </c>
      <c r="AR60" s="102"/>
      <c r="AS60" s="102"/>
      <c r="AT60" s="102"/>
      <c r="AU60" s="101"/>
    </row>
    <row r="61" spans="1:47" ht="12.95" customHeight="1" x14ac:dyDescent="0.2">
      <c r="A61" s="107">
        <v>31707</v>
      </c>
      <c r="B61" s="102" t="s">
        <v>179</v>
      </c>
      <c r="C61" s="102" t="s">
        <v>178</v>
      </c>
      <c r="D61" s="102" t="s">
        <v>20</v>
      </c>
      <c r="E61" s="102" t="s">
        <v>1262</v>
      </c>
      <c r="F61" s="102"/>
      <c r="G61" s="102"/>
      <c r="H61" s="102">
        <v>2014</v>
      </c>
      <c r="I61" s="106">
        <v>41703.321527777778</v>
      </c>
      <c r="J61" s="106">
        <v>41703.338194444441</v>
      </c>
      <c r="K61" s="105">
        <v>24</v>
      </c>
      <c r="L61" s="105">
        <v>55</v>
      </c>
      <c r="M61" s="104">
        <v>2.93E-2</v>
      </c>
      <c r="N61" s="102" t="s">
        <v>1314</v>
      </c>
      <c r="O61" s="102" t="s">
        <v>21</v>
      </c>
      <c r="P61" s="102" t="s">
        <v>1260</v>
      </c>
      <c r="Q61" s="102" t="s">
        <v>56</v>
      </c>
      <c r="R61" s="102" t="s">
        <v>1300</v>
      </c>
      <c r="S61" s="102" t="s">
        <v>23</v>
      </c>
      <c r="T61" s="102" t="s">
        <v>23</v>
      </c>
      <c r="U61" s="102" t="s">
        <v>22</v>
      </c>
      <c r="V61" s="102"/>
      <c r="W61" s="102"/>
      <c r="X61" s="102" t="s">
        <v>25</v>
      </c>
      <c r="Y61" s="102"/>
      <c r="Z61" s="102"/>
      <c r="AA61" s="102"/>
      <c r="AB61" s="102"/>
      <c r="AC61" s="102" t="s">
        <v>1253</v>
      </c>
      <c r="AD61" s="103" t="b">
        <v>0</v>
      </c>
      <c r="AE61" s="103" t="b">
        <v>0</v>
      </c>
      <c r="AF61" s="103" t="b">
        <v>0</v>
      </c>
      <c r="AG61" s="103" t="b">
        <v>0</v>
      </c>
      <c r="AH61" s="103" t="b">
        <v>0</v>
      </c>
      <c r="AI61" s="103" t="b">
        <v>0</v>
      </c>
      <c r="AJ61" s="103" t="b">
        <v>0</v>
      </c>
      <c r="AK61" s="103" t="b">
        <v>0</v>
      </c>
      <c r="AL61" s="103" t="b">
        <v>0</v>
      </c>
      <c r="AM61" s="103" t="b">
        <v>0</v>
      </c>
      <c r="AN61" s="103" t="b">
        <v>0</v>
      </c>
      <c r="AO61" s="103" t="b">
        <v>0</v>
      </c>
      <c r="AP61" s="103" t="b">
        <v>0</v>
      </c>
      <c r="AQ61" s="103" t="b">
        <v>0</v>
      </c>
      <c r="AR61" s="102"/>
      <c r="AS61" s="102"/>
      <c r="AT61" s="102"/>
      <c r="AU61" s="101"/>
    </row>
    <row r="62" spans="1:47" ht="12.95" customHeight="1" x14ac:dyDescent="0.2">
      <c r="A62" s="107">
        <v>31692</v>
      </c>
      <c r="B62" s="102" t="s">
        <v>555</v>
      </c>
      <c r="C62" s="102" t="s">
        <v>556</v>
      </c>
      <c r="D62" s="102" t="s">
        <v>37</v>
      </c>
      <c r="E62" s="102" t="s">
        <v>1266</v>
      </c>
      <c r="F62" s="102"/>
      <c r="G62" s="102"/>
      <c r="H62" s="102">
        <v>2014</v>
      </c>
      <c r="I62" s="106">
        <v>41736.612499999996</v>
      </c>
      <c r="J62" s="106">
        <v>41736.640972222223</v>
      </c>
      <c r="K62" s="105">
        <v>41</v>
      </c>
      <c r="L62" s="105">
        <v>0</v>
      </c>
      <c r="M62" s="104">
        <v>0</v>
      </c>
      <c r="N62" s="102" t="s">
        <v>1313</v>
      </c>
      <c r="O62" s="102" t="s">
        <v>21</v>
      </c>
      <c r="P62" s="102" t="s">
        <v>1260</v>
      </c>
      <c r="Q62" s="102" t="s">
        <v>34</v>
      </c>
      <c r="R62" s="102" t="s">
        <v>1295</v>
      </c>
      <c r="S62" s="102" t="s">
        <v>23</v>
      </c>
      <c r="T62" s="102" t="s">
        <v>23</v>
      </c>
      <c r="U62" s="102" t="s">
        <v>22</v>
      </c>
      <c r="V62" s="102"/>
      <c r="W62" s="102"/>
      <c r="X62" s="102" t="s">
        <v>25</v>
      </c>
      <c r="Y62" s="102"/>
      <c r="Z62" s="102"/>
      <c r="AA62" s="102"/>
      <c r="AB62" s="102"/>
      <c r="AC62" s="102" t="s">
        <v>1253</v>
      </c>
      <c r="AD62" s="103" t="b">
        <v>0</v>
      </c>
      <c r="AE62" s="103" t="b">
        <v>0</v>
      </c>
      <c r="AF62" s="103" t="b">
        <v>0</v>
      </c>
      <c r="AG62" s="103" t="b">
        <v>0</v>
      </c>
      <c r="AH62" s="103" t="b">
        <v>0</v>
      </c>
      <c r="AI62" s="103" t="b">
        <v>0</v>
      </c>
      <c r="AJ62" s="103" t="b">
        <v>0</v>
      </c>
      <c r="AK62" s="103" t="b">
        <v>0</v>
      </c>
      <c r="AL62" s="103" t="b">
        <v>0</v>
      </c>
      <c r="AM62" s="103" t="b">
        <v>0</v>
      </c>
      <c r="AN62" s="103" t="b">
        <v>0</v>
      </c>
      <c r="AO62" s="103" t="b">
        <v>0</v>
      </c>
      <c r="AP62" s="103" t="b">
        <v>0</v>
      </c>
      <c r="AQ62" s="103" t="b">
        <v>0</v>
      </c>
      <c r="AR62" s="102"/>
      <c r="AS62" s="102"/>
      <c r="AT62" s="102"/>
      <c r="AU62" s="101"/>
    </row>
    <row r="63" spans="1:47" ht="12.95" customHeight="1" x14ac:dyDescent="0.2">
      <c r="A63" s="107">
        <v>31914</v>
      </c>
      <c r="B63" s="102" t="s">
        <v>949</v>
      </c>
      <c r="C63" s="102" t="s">
        <v>950</v>
      </c>
      <c r="D63" s="102" t="s">
        <v>367</v>
      </c>
      <c r="E63" s="102" t="s">
        <v>1280</v>
      </c>
      <c r="F63" s="102"/>
      <c r="G63" s="102"/>
      <c r="H63" s="102">
        <v>2014</v>
      </c>
      <c r="I63" s="106">
        <v>41766.524305555555</v>
      </c>
      <c r="J63" s="106">
        <v>41766.589583333334</v>
      </c>
      <c r="K63" s="105">
        <v>94</v>
      </c>
      <c r="L63" s="105">
        <v>0</v>
      </c>
      <c r="M63" s="104">
        <v>0</v>
      </c>
      <c r="N63" s="102" t="s">
        <v>1312</v>
      </c>
      <c r="O63" s="102" t="s">
        <v>21</v>
      </c>
      <c r="P63" s="102" t="s">
        <v>1260</v>
      </c>
      <c r="Q63" s="102" t="s">
        <v>34</v>
      </c>
      <c r="R63" s="102" t="s">
        <v>1295</v>
      </c>
      <c r="S63" s="102" t="s">
        <v>23</v>
      </c>
      <c r="T63" s="102" t="s">
        <v>23</v>
      </c>
      <c r="U63" s="102" t="s">
        <v>22</v>
      </c>
      <c r="V63" s="102"/>
      <c r="W63" s="102"/>
      <c r="X63" s="102" t="s">
        <v>25</v>
      </c>
      <c r="Y63" s="102"/>
      <c r="Z63" s="102"/>
      <c r="AA63" s="102"/>
      <c r="AB63" s="102"/>
      <c r="AC63" s="102" t="s">
        <v>1253</v>
      </c>
      <c r="AD63" s="103" t="b">
        <v>0</v>
      </c>
      <c r="AE63" s="103" t="b">
        <v>0</v>
      </c>
      <c r="AF63" s="103" t="b">
        <v>0</v>
      </c>
      <c r="AG63" s="103" t="b">
        <v>0</v>
      </c>
      <c r="AH63" s="103" t="b">
        <v>0</v>
      </c>
      <c r="AI63" s="103" t="b">
        <v>0</v>
      </c>
      <c r="AJ63" s="103" t="b">
        <v>0</v>
      </c>
      <c r="AK63" s="103" t="b">
        <v>0</v>
      </c>
      <c r="AL63" s="103" t="b">
        <v>0</v>
      </c>
      <c r="AM63" s="103" t="b">
        <v>0</v>
      </c>
      <c r="AN63" s="103" t="b">
        <v>0</v>
      </c>
      <c r="AO63" s="103" t="b">
        <v>0</v>
      </c>
      <c r="AP63" s="103" t="b">
        <v>0</v>
      </c>
      <c r="AQ63" s="103" t="b">
        <v>0</v>
      </c>
      <c r="AR63" s="102"/>
      <c r="AS63" s="102"/>
      <c r="AT63" s="102"/>
      <c r="AU63" s="101"/>
    </row>
    <row r="64" spans="1:47" ht="12.95" customHeight="1" x14ac:dyDescent="0.2">
      <c r="A64" s="107">
        <v>32239</v>
      </c>
      <c r="B64" s="102" t="s">
        <v>875</v>
      </c>
      <c r="C64" s="102" t="s">
        <v>876</v>
      </c>
      <c r="D64" s="102" t="s">
        <v>33</v>
      </c>
      <c r="E64" s="102" t="s">
        <v>1252</v>
      </c>
      <c r="F64" s="102"/>
      <c r="G64" s="102"/>
      <c r="H64" s="102">
        <v>2015</v>
      </c>
      <c r="I64" s="106">
        <v>41851.511111111111</v>
      </c>
      <c r="J64" s="106">
        <v>41851.544444444444</v>
      </c>
      <c r="K64" s="105">
        <v>48</v>
      </c>
      <c r="L64" s="105">
        <v>0</v>
      </c>
      <c r="M64" s="104">
        <v>0</v>
      </c>
      <c r="N64" s="102" t="s">
        <v>1310</v>
      </c>
      <c r="O64" s="102" t="s">
        <v>21</v>
      </c>
      <c r="P64" s="102" t="s">
        <v>1260</v>
      </c>
      <c r="Q64" s="102" t="s">
        <v>34</v>
      </c>
      <c r="R64" s="102" t="s">
        <v>1273</v>
      </c>
      <c r="S64" s="102" t="s">
        <v>23</v>
      </c>
      <c r="T64" s="102" t="s">
        <v>23</v>
      </c>
      <c r="U64" s="102" t="s">
        <v>22</v>
      </c>
      <c r="V64" s="102"/>
      <c r="W64" s="102"/>
      <c r="X64" s="102" t="s">
        <v>25</v>
      </c>
      <c r="Y64" s="102"/>
      <c r="Z64" s="102"/>
      <c r="AA64" s="102"/>
      <c r="AB64" s="102"/>
      <c r="AC64" s="102" t="s">
        <v>1253</v>
      </c>
      <c r="AD64" s="103" t="b">
        <v>0</v>
      </c>
      <c r="AE64" s="103" t="b">
        <v>0</v>
      </c>
      <c r="AF64" s="103" t="b">
        <v>0</v>
      </c>
      <c r="AG64" s="103" t="b">
        <v>0</v>
      </c>
      <c r="AH64" s="103" t="b">
        <v>0</v>
      </c>
      <c r="AI64" s="103" t="b">
        <v>0</v>
      </c>
      <c r="AJ64" s="103" t="b">
        <v>0</v>
      </c>
      <c r="AK64" s="103" t="b">
        <v>0</v>
      </c>
      <c r="AL64" s="103" t="b">
        <v>0</v>
      </c>
      <c r="AM64" s="103" t="b">
        <v>0</v>
      </c>
      <c r="AN64" s="103" t="b">
        <v>0</v>
      </c>
      <c r="AO64" s="103" t="b">
        <v>0</v>
      </c>
      <c r="AP64" s="103" t="b">
        <v>0</v>
      </c>
      <c r="AQ64" s="103" t="b">
        <v>0</v>
      </c>
      <c r="AR64" s="102"/>
      <c r="AS64" s="102"/>
      <c r="AT64" s="102"/>
      <c r="AU64" s="101" t="s">
        <v>1309</v>
      </c>
    </row>
    <row r="65" spans="1:47" ht="12.95" customHeight="1" x14ac:dyDescent="0.2">
      <c r="A65" s="107">
        <v>32239</v>
      </c>
      <c r="B65" s="102" t="s">
        <v>569</v>
      </c>
      <c r="C65" s="102" t="s">
        <v>570</v>
      </c>
      <c r="D65" s="102" t="s">
        <v>264</v>
      </c>
      <c r="E65" s="102" t="s">
        <v>1252</v>
      </c>
      <c r="F65" s="102"/>
      <c r="G65" s="102"/>
      <c r="H65" s="102">
        <v>2015</v>
      </c>
      <c r="I65" s="106">
        <v>41851.511111111111</v>
      </c>
      <c r="J65" s="106">
        <v>41851.545138888891</v>
      </c>
      <c r="K65" s="105">
        <v>49</v>
      </c>
      <c r="L65" s="105">
        <v>0</v>
      </c>
      <c r="M65" s="104">
        <v>0</v>
      </c>
      <c r="N65" s="102" t="s">
        <v>1310</v>
      </c>
      <c r="O65" s="102" t="s">
        <v>21</v>
      </c>
      <c r="P65" s="102" t="s">
        <v>1260</v>
      </c>
      <c r="Q65" s="102" t="s">
        <v>34</v>
      </c>
      <c r="R65" s="102" t="s">
        <v>1273</v>
      </c>
      <c r="S65" s="102" t="s">
        <v>23</v>
      </c>
      <c r="T65" s="102" t="s">
        <v>23</v>
      </c>
      <c r="U65" s="102" t="s">
        <v>22</v>
      </c>
      <c r="V65" s="102"/>
      <c r="W65" s="102"/>
      <c r="X65" s="102" t="s">
        <v>25</v>
      </c>
      <c r="Y65" s="102"/>
      <c r="Z65" s="102"/>
      <c r="AA65" s="102"/>
      <c r="AB65" s="102"/>
      <c r="AC65" s="102" t="s">
        <v>1253</v>
      </c>
      <c r="AD65" s="103" t="b">
        <v>0</v>
      </c>
      <c r="AE65" s="103" t="b">
        <v>0</v>
      </c>
      <c r="AF65" s="103" t="b">
        <v>0</v>
      </c>
      <c r="AG65" s="103" t="b">
        <v>0</v>
      </c>
      <c r="AH65" s="103" t="b">
        <v>0</v>
      </c>
      <c r="AI65" s="103" t="b">
        <v>0</v>
      </c>
      <c r="AJ65" s="103" t="b">
        <v>0</v>
      </c>
      <c r="AK65" s="103" t="b">
        <v>0</v>
      </c>
      <c r="AL65" s="103" t="b">
        <v>0</v>
      </c>
      <c r="AM65" s="103" t="b">
        <v>0</v>
      </c>
      <c r="AN65" s="103" t="b">
        <v>0</v>
      </c>
      <c r="AO65" s="103" t="b">
        <v>0</v>
      </c>
      <c r="AP65" s="103" t="b">
        <v>0</v>
      </c>
      <c r="AQ65" s="103" t="b">
        <v>0</v>
      </c>
      <c r="AR65" s="102"/>
      <c r="AS65" s="102"/>
      <c r="AT65" s="102"/>
      <c r="AU65" s="101" t="s">
        <v>1309</v>
      </c>
    </row>
    <row r="66" spans="1:47" ht="12.95" customHeight="1" x14ac:dyDescent="0.2">
      <c r="A66" s="107">
        <v>32239</v>
      </c>
      <c r="B66" s="102" t="s">
        <v>193</v>
      </c>
      <c r="C66" s="102" t="s">
        <v>192</v>
      </c>
      <c r="D66" s="102" t="s">
        <v>37</v>
      </c>
      <c r="E66" s="102" t="s">
        <v>1255</v>
      </c>
      <c r="F66" s="102"/>
      <c r="G66" s="102"/>
      <c r="H66" s="102">
        <v>2015</v>
      </c>
      <c r="I66" s="106">
        <v>41851.511111111111</v>
      </c>
      <c r="J66" s="106">
        <v>41851.545138888891</v>
      </c>
      <c r="K66" s="105">
        <v>49</v>
      </c>
      <c r="L66" s="105">
        <v>115</v>
      </c>
      <c r="M66" s="104">
        <v>6.1400000000000003E-2</v>
      </c>
      <c r="N66" s="102" t="s">
        <v>1310</v>
      </c>
      <c r="O66" s="102" t="s">
        <v>21</v>
      </c>
      <c r="P66" s="102" t="s">
        <v>1260</v>
      </c>
      <c r="Q66" s="102" t="s">
        <v>34</v>
      </c>
      <c r="R66" s="102" t="s">
        <v>1273</v>
      </c>
      <c r="S66" s="102" t="s">
        <v>23</v>
      </c>
      <c r="T66" s="102" t="s">
        <v>23</v>
      </c>
      <c r="U66" s="102" t="s">
        <v>22</v>
      </c>
      <c r="V66" s="102"/>
      <c r="W66" s="102"/>
      <c r="X66" s="102" t="s">
        <v>25</v>
      </c>
      <c r="Y66" s="102"/>
      <c r="Z66" s="102"/>
      <c r="AA66" s="102"/>
      <c r="AB66" s="102"/>
      <c r="AC66" s="102" t="s">
        <v>1253</v>
      </c>
      <c r="AD66" s="103" t="b">
        <v>0</v>
      </c>
      <c r="AE66" s="103" t="b">
        <v>0</v>
      </c>
      <c r="AF66" s="103" t="b">
        <v>0</v>
      </c>
      <c r="AG66" s="103" t="b">
        <v>0</v>
      </c>
      <c r="AH66" s="103" t="b">
        <v>0</v>
      </c>
      <c r="AI66" s="103" t="b">
        <v>0</v>
      </c>
      <c r="AJ66" s="103" t="b">
        <v>0</v>
      </c>
      <c r="AK66" s="103" t="b">
        <v>0</v>
      </c>
      <c r="AL66" s="103" t="b">
        <v>0</v>
      </c>
      <c r="AM66" s="103" t="b">
        <v>0</v>
      </c>
      <c r="AN66" s="103" t="b">
        <v>0</v>
      </c>
      <c r="AO66" s="103" t="b">
        <v>0</v>
      </c>
      <c r="AP66" s="103" t="b">
        <v>0</v>
      </c>
      <c r="AQ66" s="103" t="b">
        <v>0</v>
      </c>
      <c r="AR66" s="102"/>
      <c r="AS66" s="102"/>
      <c r="AT66" s="102"/>
      <c r="AU66" s="101" t="s">
        <v>1309</v>
      </c>
    </row>
    <row r="67" spans="1:47" ht="12.95" customHeight="1" x14ac:dyDescent="0.2">
      <c r="A67" s="107">
        <v>32239</v>
      </c>
      <c r="B67" s="102" t="s">
        <v>829</v>
      </c>
      <c r="C67" s="102" t="s">
        <v>830</v>
      </c>
      <c r="D67" s="102" t="s">
        <v>37</v>
      </c>
      <c r="E67" s="102" t="s">
        <v>1311</v>
      </c>
      <c r="F67" s="102"/>
      <c r="G67" s="102"/>
      <c r="H67" s="102">
        <v>2015</v>
      </c>
      <c r="I67" s="106">
        <v>41851.511111111111</v>
      </c>
      <c r="J67" s="106">
        <v>41851.544444444444</v>
      </c>
      <c r="K67" s="105">
        <v>48</v>
      </c>
      <c r="L67" s="105">
        <v>0</v>
      </c>
      <c r="M67" s="104">
        <v>0</v>
      </c>
      <c r="N67" s="102" t="s">
        <v>1310</v>
      </c>
      <c r="O67" s="102" t="s">
        <v>21</v>
      </c>
      <c r="P67" s="102" t="s">
        <v>1260</v>
      </c>
      <c r="Q67" s="102" t="s">
        <v>34</v>
      </c>
      <c r="R67" s="102" t="s">
        <v>1273</v>
      </c>
      <c r="S67" s="102" t="s">
        <v>23</v>
      </c>
      <c r="T67" s="102" t="s">
        <v>23</v>
      </c>
      <c r="U67" s="102" t="s">
        <v>22</v>
      </c>
      <c r="V67" s="102"/>
      <c r="W67" s="102"/>
      <c r="X67" s="102" t="s">
        <v>25</v>
      </c>
      <c r="Y67" s="102"/>
      <c r="Z67" s="102"/>
      <c r="AA67" s="102"/>
      <c r="AB67" s="102"/>
      <c r="AC67" s="102" t="s">
        <v>1253</v>
      </c>
      <c r="AD67" s="103" t="b">
        <v>0</v>
      </c>
      <c r="AE67" s="103" t="b">
        <v>0</v>
      </c>
      <c r="AF67" s="103" t="b">
        <v>0</v>
      </c>
      <c r="AG67" s="103" t="b">
        <v>0</v>
      </c>
      <c r="AH67" s="103" t="b">
        <v>0</v>
      </c>
      <c r="AI67" s="103" t="b">
        <v>0</v>
      </c>
      <c r="AJ67" s="103" t="b">
        <v>0</v>
      </c>
      <c r="AK67" s="103" t="b">
        <v>0</v>
      </c>
      <c r="AL67" s="103" t="b">
        <v>0</v>
      </c>
      <c r="AM67" s="103" t="b">
        <v>0</v>
      </c>
      <c r="AN67" s="103" t="b">
        <v>0</v>
      </c>
      <c r="AO67" s="103" t="b">
        <v>0</v>
      </c>
      <c r="AP67" s="103" t="b">
        <v>0</v>
      </c>
      <c r="AQ67" s="103" t="b">
        <v>0</v>
      </c>
      <c r="AR67" s="102"/>
      <c r="AS67" s="102"/>
      <c r="AT67" s="102"/>
      <c r="AU67" s="101" t="s">
        <v>1309</v>
      </c>
    </row>
    <row r="68" spans="1:47" ht="12.95" customHeight="1" x14ac:dyDescent="0.2">
      <c r="A68" s="107">
        <v>32239</v>
      </c>
      <c r="B68" s="102" t="s">
        <v>398</v>
      </c>
      <c r="C68" s="102" t="s">
        <v>399</v>
      </c>
      <c r="D68" s="102" t="s">
        <v>26</v>
      </c>
      <c r="E68" s="102" t="s">
        <v>1252</v>
      </c>
      <c r="F68" s="102"/>
      <c r="G68" s="102"/>
      <c r="H68" s="102">
        <v>2015</v>
      </c>
      <c r="I68" s="106">
        <v>41851.511111111111</v>
      </c>
      <c r="J68" s="106">
        <v>41851.545138888891</v>
      </c>
      <c r="K68" s="105">
        <v>49</v>
      </c>
      <c r="L68" s="105">
        <v>0</v>
      </c>
      <c r="M68" s="104">
        <v>0</v>
      </c>
      <c r="N68" s="102" t="s">
        <v>1310</v>
      </c>
      <c r="O68" s="102" t="s">
        <v>21</v>
      </c>
      <c r="P68" s="102" t="s">
        <v>1260</v>
      </c>
      <c r="Q68" s="102" t="s">
        <v>34</v>
      </c>
      <c r="R68" s="102" t="s">
        <v>1273</v>
      </c>
      <c r="S68" s="102" t="s">
        <v>23</v>
      </c>
      <c r="T68" s="102" t="s">
        <v>23</v>
      </c>
      <c r="U68" s="102" t="s">
        <v>22</v>
      </c>
      <c r="V68" s="102"/>
      <c r="W68" s="102"/>
      <c r="X68" s="102" t="s">
        <v>25</v>
      </c>
      <c r="Y68" s="102"/>
      <c r="Z68" s="102"/>
      <c r="AA68" s="102"/>
      <c r="AB68" s="102"/>
      <c r="AC68" s="102" t="s">
        <v>1253</v>
      </c>
      <c r="AD68" s="103" t="b">
        <v>0</v>
      </c>
      <c r="AE68" s="103" t="b">
        <v>0</v>
      </c>
      <c r="AF68" s="103" t="b">
        <v>0</v>
      </c>
      <c r="AG68" s="103" t="b">
        <v>0</v>
      </c>
      <c r="AH68" s="103" t="b">
        <v>0</v>
      </c>
      <c r="AI68" s="103" t="b">
        <v>0</v>
      </c>
      <c r="AJ68" s="103" t="b">
        <v>0</v>
      </c>
      <c r="AK68" s="103" t="b">
        <v>0</v>
      </c>
      <c r="AL68" s="103" t="b">
        <v>0</v>
      </c>
      <c r="AM68" s="103" t="b">
        <v>0</v>
      </c>
      <c r="AN68" s="103" t="b">
        <v>0</v>
      </c>
      <c r="AO68" s="103" t="b">
        <v>0</v>
      </c>
      <c r="AP68" s="103" t="b">
        <v>0</v>
      </c>
      <c r="AQ68" s="103" t="b">
        <v>0</v>
      </c>
      <c r="AR68" s="102"/>
      <c r="AS68" s="102"/>
      <c r="AT68" s="102"/>
      <c r="AU68" s="101" t="s">
        <v>1309</v>
      </c>
    </row>
    <row r="69" spans="1:47" ht="12.95" customHeight="1" x14ac:dyDescent="0.2">
      <c r="A69" s="107">
        <v>32788</v>
      </c>
      <c r="B69" s="102" t="s">
        <v>808</v>
      </c>
      <c r="C69" s="102" t="s">
        <v>809</v>
      </c>
      <c r="D69" s="102" t="s">
        <v>415</v>
      </c>
      <c r="E69" s="102" t="s">
        <v>1258</v>
      </c>
      <c r="F69" s="106">
        <v>41956.523611111108</v>
      </c>
      <c r="G69" s="106">
        <v>41956.625</v>
      </c>
      <c r="H69" s="102">
        <v>2015</v>
      </c>
      <c r="I69" s="106">
        <v>41956.523611111108</v>
      </c>
      <c r="J69" s="106">
        <v>41956.62777777778</v>
      </c>
      <c r="K69" s="105">
        <v>150</v>
      </c>
      <c r="L69" s="105">
        <v>0</v>
      </c>
      <c r="M69" s="104">
        <v>0</v>
      </c>
      <c r="N69" s="102" t="s">
        <v>1308</v>
      </c>
      <c r="O69" s="102" t="s">
        <v>21</v>
      </c>
      <c r="P69" s="102" t="s">
        <v>1260</v>
      </c>
      <c r="Q69" s="102" t="s">
        <v>34</v>
      </c>
      <c r="R69" s="102"/>
      <c r="S69" s="102" t="s">
        <v>23</v>
      </c>
      <c r="T69" s="102" t="s">
        <v>23</v>
      </c>
      <c r="U69" s="102" t="s">
        <v>22</v>
      </c>
      <c r="V69" s="102"/>
      <c r="W69" s="102"/>
      <c r="X69" s="102" t="s">
        <v>25</v>
      </c>
      <c r="Y69" s="102"/>
      <c r="Z69" s="102"/>
      <c r="AA69" s="102"/>
      <c r="AB69" s="102"/>
      <c r="AC69" s="102" t="s">
        <v>1253</v>
      </c>
      <c r="AD69" s="103" t="b">
        <v>0</v>
      </c>
      <c r="AE69" s="103" t="b">
        <v>0</v>
      </c>
      <c r="AF69" s="103" t="b">
        <v>0</v>
      </c>
      <c r="AG69" s="103" t="b">
        <v>0</v>
      </c>
      <c r="AH69" s="103" t="b">
        <v>0</v>
      </c>
      <c r="AI69" s="103" t="b">
        <v>0</v>
      </c>
      <c r="AJ69" s="103" t="b">
        <v>0</v>
      </c>
      <c r="AK69" s="103" t="b">
        <v>0</v>
      </c>
      <c r="AL69" s="103" t="b">
        <v>0</v>
      </c>
      <c r="AM69" s="103" t="b">
        <v>0</v>
      </c>
      <c r="AN69" s="103" t="b">
        <v>0</v>
      </c>
      <c r="AO69" s="103" t="b">
        <v>0</v>
      </c>
      <c r="AP69" s="103" t="b">
        <v>0</v>
      </c>
      <c r="AQ69" s="103" t="b">
        <v>0</v>
      </c>
      <c r="AR69" s="102"/>
      <c r="AS69" s="102"/>
      <c r="AT69" s="102"/>
      <c r="AU69" s="101" t="s">
        <v>1307</v>
      </c>
    </row>
    <row r="70" spans="1:47" ht="12.95" customHeight="1" x14ac:dyDescent="0.2">
      <c r="A70" s="107">
        <v>32788</v>
      </c>
      <c r="B70" s="102" t="s">
        <v>892</v>
      </c>
      <c r="C70" s="102" t="s">
        <v>893</v>
      </c>
      <c r="D70" s="102" t="s">
        <v>33</v>
      </c>
      <c r="E70" s="102" t="s">
        <v>1258</v>
      </c>
      <c r="F70" s="106">
        <v>41956.523611111108</v>
      </c>
      <c r="G70" s="106">
        <v>41956.625</v>
      </c>
      <c r="H70" s="102">
        <v>2015</v>
      </c>
      <c r="I70" s="106">
        <v>41956.523611111108</v>
      </c>
      <c r="J70" s="106">
        <v>41956.62777777778</v>
      </c>
      <c r="K70" s="105">
        <v>150</v>
      </c>
      <c r="L70" s="105">
        <v>0</v>
      </c>
      <c r="M70" s="104">
        <v>0</v>
      </c>
      <c r="N70" s="102" t="s">
        <v>1308</v>
      </c>
      <c r="O70" s="102" t="s">
        <v>21</v>
      </c>
      <c r="P70" s="102" t="s">
        <v>1260</v>
      </c>
      <c r="Q70" s="102" t="s">
        <v>34</v>
      </c>
      <c r="R70" s="102"/>
      <c r="S70" s="102" t="s">
        <v>23</v>
      </c>
      <c r="T70" s="102" t="s">
        <v>23</v>
      </c>
      <c r="U70" s="102" t="s">
        <v>22</v>
      </c>
      <c r="V70" s="102"/>
      <c r="W70" s="102"/>
      <c r="X70" s="102" t="s">
        <v>25</v>
      </c>
      <c r="Y70" s="102"/>
      <c r="Z70" s="102"/>
      <c r="AA70" s="102"/>
      <c r="AB70" s="102"/>
      <c r="AC70" s="102" t="s">
        <v>1253</v>
      </c>
      <c r="AD70" s="103" t="b">
        <v>0</v>
      </c>
      <c r="AE70" s="103" t="b">
        <v>0</v>
      </c>
      <c r="AF70" s="103" t="b">
        <v>0</v>
      </c>
      <c r="AG70" s="103" t="b">
        <v>0</v>
      </c>
      <c r="AH70" s="103" t="b">
        <v>0</v>
      </c>
      <c r="AI70" s="103" t="b">
        <v>0</v>
      </c>
      <c r="AJ70" s="103" t="b">
        <v>0</v>
      </c>
      <c r="AK70" s="103" t="b">
        <v>0</v>
      </c>
      <c r="AL70" s="103" t="b">
        <v>0</v>
      </c>
      <c r="AM70" s="103" t="b">
        <v>0</v>
      </c>
      <c r="AN70" s="103" t="b">
        <v>0</v>
      </c>
      <c r="AO70" s="103" t="b">
        <v>0</v>
      </c>
      <c r="AP70" s="103" t="b">
        <v>0</v>
      </c>
      <c r="AQ70" s="103" t="b">
        <v>0</v>
      </c>
      <c r="AR70" s="102"/>
      <c r="AS70" s="102"/>
      <c r="AT70" s="102"/>
      <c r="AU70" s="101" t="s">
        <v>1307</v>
      </c>
    </row>
    <row r="71" spans="1:47" ht="12.95" customHeight="1" x14ac:dyDescent="0.2">
      <c r="A71" s="107">
        <v>32788</v>
      </c>
      <c r="B71" s="102" t="s">
        <v>806</v>
      </c>
      <c r="C71" s="102" t="s">
        <v>807</v>
      </c>
      <c r="D71" s="102" t="s">
        <v>415</v>
      </c>
      <c r="E71" s="102" t="s">
        <v>1258</v>
      </c>
      <c r="F71" s="106">
        <v>41956.523611111108</v>
      </c>
      <c r="G71" s="106">
        <v>41956.625</v>
      </c>
      <c r="H71" s="102">
        <v>2015</v>
      </c>
      <c r="I71" s="106">
        <v>41956.523611111108</v>
      </c>
      <c r="J71" s="106">
        <v>41956.62777777778</v>
      </c>
      <c r="K71" s="105">
        <v>150</v>
      </c>
      <c r="L71" s="105">
        <v>0</v>
      </c>
      <c r="M71" s="104">
        <v>0</v>
      </c>
      <c r="N71" s="102" t="s">
        <v>1308</v>
      </c>
      <c r="O71" s="102" t="s">
        <v>21</v>
      </c>
      <c r="P71" s="102" t="s">
        <v>1260</v>
      </c>
      <c r="Q71" s="102" t="s">
        <v>34</v>
      </c>
      <c r="R71" s="102"/>
      <c r="S71" s="102" t="s">
        <v>23</v>
      </c>
      <c r="T71" s="102" t="s">
        <v>23</v>
      </c>
      <c r="U71" s="102" t="s">
        <v>22</v>
      </c>
      <c r="V71" s="102"/>
      <c r="W71" s="102"/>
      <c r="X71" s="102" t="s">
        <v>25</v>
      </c>
      <c r="Y71" s="102"/>
      <c r="Z71" s="102"/>
      <c r="AA71" s="102"/>
      <c r="AB71" s="102"/>
      <c r="AC71" s="102" t="s">
        <v>1253</v>
      </c>
      <c r="AD71" s="103" t="b">
        <v>0</v>
      </c>
      <c r="AE71" s="103" t="b">
        <v>0</v>
      </c>
      <c r="AF71" s="103" t="b">
        <v>0</v>
      </c>
      <c r="AG71" s="103" t="b">
        <v>0</v>
      </c>
      <c r="AH71" s="103" t="b">
        <v>0</v>
      </c>
      <c r="AI71" s="103" t="b">
        <v>0</v>
      </c>
      <c r="AJ71" s="103" t="b">
        <v>0</v>
      </c>
      <c r="AK71" s="103" t="b">
        <v>0</v>
      </c>
      <c r="AL71" s="103" t="b">
        <v>0</v>
      </c>
      <c r="AM71" s="103" t="b">
        <v>0</v>
      </c>
      <c r="AN71" s="103" t="b">
        <v>0</v>
      </c>
      <c r="AO71" s="103" t="b">
        <v>0</v>
      </c>
      <c r="AP71" s="103" t="b">
        <v>0</v>
      </c>
      <c r="AQ71" s="103" t="b">
        <v>0</v>
      </c>
      <c r="AR71" s="102"/>
      <c r="AS71" s="102"/>
      <c r="AT71" s="102"/>
      <c r="AU71" s="101" t="s">
        <v>1307</v>
      </c>
    </row>
    <row r="72" spans="1:47" ht="12.95" customHeight="1" x14ac:dyDescent="0.2">
      <c r="A72" s="107">
        <v>33145</v>
      </c>
      <c r="B72" s="102" t="s">
        <v>659</v>
      </c>
      <c r="C72" s="102" t="s">
        <v>660</v>
      </c>
      <c r="D72" s="102" t="s">
        <v>37</v>
      </c>
      <c r="E72" s="102" t="s">
        <v>1266</v>
      </c>
      <c r="F72" s="102"/>
      <c r="G72" s="102"/>
      <c r="H72" s="102">
        <v>2015</v>
      </c>
      <c r="I72" s="106">
        <v>42025.407638888886</v>
      </c>
      <c r="J72" s="106">
        <v>42025.432638888888</v>
      </c>
      <c r="K72" s="105">
        <v>36</v>
      </c>
      <c r="L72" s="105">
        <v>0</v>
      </c>
      <c r="M72" s="104">
        <v>0</v>
      </c>
      <c r="N72" s="102" t="s">
        <v>1306</v>
      </c>
      <c r="O72" s="102" t="s">
        <v>21</v>
      </c>
      <c r="P72" s="102" t="s">
        <v>1260</v>
      </c>
      <c r="Q72" s="102" t="s">
        <v>878</v>
      </c>
      <c r="R72" s="102"/>
      <c r="S72" s="102" t="s">
        <v>23</v>
      </c>
      <c r="T72" s="102" t="s">
        <v>23</v>
      </c>
      <c r="U72" s="102" t="s">
        <v>22</v>
      </c>
      <c r="V72" s="102"/>
      <c r="W72" s="102"/>
      <c r="X72" s="102" t="s">
        <v>25</v>
      </c>
      <c r="Y72" s="102"/>
      <c r="Z72" s="102"/>
      <c r="AA72" s="102"/>
      <c r="AB72" s="102"/>
      <c r="AC72" s="102" t="s">
        <v>1253</v>
      </c>
      <c r="AD72" s="103" t="b">
        <v>0</v>
      </c>
      <c r="AE72" s="103" t="b">
        <v>0</v>
      </c>
      <c r="AF72" s="103" t="b">
        <v>0</v>
      </c>
      <c r="AG72" s="103" t="b">
        <v>0</v>
      </c>
      <c r="AH72" s="103" t="b">
        <v>0</v>
      </c>
      <c r="AI72" s="103" t="b">
        <v>0</v>
      </c>
      <c r="AJ72" s="103" t="b">
        <v>0</v>
      </c>
      <c r="AK72" s="103" t="b">
        <v>0</v>
      </c>
      <c r="AL72" s="103" t="b">
        <v>0</v>
      </c>
      <c r="AM72" s="103" t="b">
        <v>0</v>
      </c>
      <c r="AN72" s="103" t="b">
        <v>0</v>
      </c>
      <c r="AO72" s="103" t="b">
        <v>0</v>
      </c>
      <c r="AP72" s="103" t="b">
        <v>0</v>
      </c>
      <c r="AQ72" s="103" t="b">
        <v>0</v>
      </c>
      <c r="AR72" s="102"/>
      <c r="AS72" s="102"/>
      <c r="AT72" s="102"/>
      <c r="AU72" s="101" t="s">
        <v>1305</v>
      </c>
    </row>
    <row r="73" spans="1:47" ht="12.95" customHeight="1" x14ac:dyDescent="0.2">
      <c r="A73" s="107">
        <v>33306</v>
      </c>
      <c r="B73" s="102" t="s">
        <v>812</v>
      </c>
      <c r="C73" s="102" t="s">
        <v>813</v>
      </c>
      <c r="D73" s="102" t="s">
        <v>26</v>
      </c>
      <c r="E73" s="102" t="s">
        <v>1252</v>
      </c>
      <c r="F73" s="102"/>
      <c r="G73" s="102"/>
      <c r="H73" s="102">
        <v>2015</v>
      </c>
      <c r="I73" s="106">
        <v>42057.563194444439</v>
      </c>
      <c r="J73" s="106">
        <v>42058.565972222219</v>
      </c>
      <c r="K73" s="105">
        <v>1444</v>
      </c>
      <c r="L73" s="105">
        <v>0</v>
      </c>
      <c r="M73" s="104">
        <v>0</v>
      </c>
      <c r="N73" s="102" t="s">
        <v>1304</v>
      </c>
      <c r="O73" s="102" t="s">
        <v>21</v>
      </c>
      <c r="P73" s="102" t="s">
        <v>1257</v>
      </c>
      <c r="Q73" s="102" t="s">
        <v>39</v>
      </c>
      <c r="R73" s="102"/>
      <c r="S73" s="102" t="s">
        <v>22</v>
      </c>
      <c r="T73" s="102" t="s">
        <v>23</v>
      </c>
      <c r="U73" s="102" t="s">
        <v>23</v>
      </c>
      <c r="V73" s="102"/>
      <c r="W73" s="102"/>
      <c r="X73" s="102" t="s">
        <v>25</v>
      </c>
      <c r="Y73" s="102"/>
      <c r="Z73" s="102"/>
      <c r="AA73" s="102"/>
      <c r="AB73" s="102"/>
      <c r="AC73" s="102" t="s">
        <v>1253</v>
      </c>
      <c r="AD73" s="103" t="b">
        <v>0</v>
      </c>
      <c r="AE73" s="103" t="b">
        <v>0</v>
      </c>
      <c r="AF73" s="103" t="b">
        <v>0</v>
      </c>
      <c r="AG73" s="103" t="b">
        <v>0</v>
      </c>
      <c r="AH73" s="103" t="b">
        <v>0</v>
      </c>
      <c r="AI73" s="103" t="b">
        <v>0</v>
      </c>
      <c r="AJ73" s="103" t="b">
        <v>0</v>
      </c>
      <c r="AK73" s="103" t="b">
        <v>0</v>
      </c>
      <c r="AL73" s="103" t="b">
        <v>0</v>
      </c>
      <c r="AM73" s="103" t="b">
        <v>0</v>
      </c>
      <c r="AN73" s="103" t="b">
        <v>0</v>
      </c>
      <c r="AO73" s="103" t="b">
        <v>0</v>
      </c>
      <c r="AP73" s="103" t="b">
        <v>0</v>
      </c>
      <c r="AQ73" s="103" t="b">
        <v>0</v>
      </c>
      <c r="AR73" s="102"/>
      <c r="AS73" s="102"/>
      <c r="AT73" s="102"/>
      <c r="AU73" s="101"/>
    </row>
    <row r="74" spans="1:47" ht="12.95" customHeight="1" x14ac:dyDescent="0.2">
      <c r="A74" s="107">
        <v>33483</v>
      </c>
      <c r="B74" s="102" t="s">
        <v>619</v>
      </c>
      <c r="C74" s="102" t="s">
        <v>620</v>
      </c>
      <c r="D74" s="102" t="s">
        <v>37</v>
      </c>
      <c r="E74" s="102" t="s">
        <v>1255</v>
      </c>
      <c r="F74" s="102"/>
      <c r="G74" s="102"/>
      <c r="H74" s="102">
        <v>2015</v>
      </c>
      <c r="I74" s="106">
        <v>42075.40902777778</v>
      </c>
      <c r="J74" s="106">
        <v>42075.440972222219</v>
      </c>
      <c r="K74" s="105">
        <v>46</v>
      </c>
      <c r="L74" s="105">
        <v>0</v>
      </c>
      <c r="M74" s="104">
        <v>0</v>
      </c>
      <c r="N74" s="102" t="s">
        <v>1303</v>
      </c>
      <c r="O74" s="102" t="s">
        <v>21</v>
      </c>
      <c r="P74" s="102" t="s">
        <v>1260</v>
      </c>
      <c r="Q74" s="102" t="s">
        <v>75</v>
      </c>
      <c r="R74" s="102"/>
      <c r="S74" s="102" t="s">
        <v>22</v>
      </c>
      <c r="T74" s="102" t="s">
        <v>23</v>
      </c>
      <c r="U74" s="102" t="s">
        <v>23</v>
      </c>
      <c r="V74" s="102"/>
      <c r="W74" s="102"/>
      <c r="X74" s="102" t="s">
        <v>25</v>
      </c>
      <c r="Y74" s="102"/>
      <c r="Z74" s="102"/>
      <c r="AA74" s="102"/>
      <c r="AB74" s="102"/>
      <c r="AC74" s="102" t="s">
        <v>1253</v>
      </c>
      <c r="AD74" s="103" t="b">
        <v>0</v>
      </c>
      <c r="AE74" s="103" t="b">
        <v>0</v>
      </c>
      <c r="AF74" s="103" t="b">
        <v>0</v>
      </c>
      <c r="AG74" s="103" t="b">
        <v>0</v>
      </c>
      <c r="AH74" s="103" t="b">
        <v>0</v>
      </c>
      <c r="AI74" s="103" t="b">
        <v>0</v>
      </c>
      <c r="AJ74" s="103" t="b">
        <v>0</v>
      </c>
      <c r="AK74" s="103" t="b">
        <v>0</v>
      </c>
      <c r="AL74" s="103" t="b">
        <v>0</v>
      </c>
      <c r="AM74" s="103" t="b">
        <v>0</v>
      </c>
      <c r="AN74" s="103" t="b">
        <v>0</v>
      </c>
      <c r="AO74" s="103" t="b">
        <v>0</v>
      </c>
      <c r="AP74" s="103" t="b">
        <v>0</v>
      </c>
      <c r="AQ74" s="103" t="b">
        <v>0</v>
      </c>
      <c r="AR74" s="102"/>
      <c r="AS74" s="102"/>
      <c r="AT74" s="102"/>
      <c r="AU74" s="101"/>
    </row>
    <row r="75" spans="1:47" ht="12.95" customHeight="1" x14ac:dyDescent="0.2">
      <c r="A75" s="107">
        <v>33483</v>
      </c>
      <c r="B75" s="102" t="s">
        <v>619</v>
      </c>
      <c r="C75" s="102" t="s">
        <v>620</v>
      </c>
      <c r="D75" s="102" t="s">
        <v>37</v>
      </c>
      <c r="E75" s="102" t="s">
        <v>1255</v>
      </c>
      <c r="F75" s="102"/>
      <c r="G75" s="102"/>
      <c r="H75" s="102">
        <v>2015</v>
      </c>
      <c r="I75" s="106">
        <v>42076.508333333331</v>
      </c>
      <c r="J75" s="106">
        <v>42076.614583333328</v>
      </c>
      <c r="K75" s="105">
        <v>153</v>
      </c>
      <c r="L75" s="105">
        <v>0</v>
      </c>
      <c r="M75" s="104">
        <v>0</v>
      </c>
      <c r="N75" s="102" t="s">
        <v>1303</v>
      </c>
      <c r="O75" s="102" t="s">
        <v>21</v>
      </c>
      <c r="P75" s="102" t="s">
        <v>1260</v>
      </c>
      <c r="Q75" s="102" t="s">
        <v>75</v>
      </c>
      <c r="R75" s="102"/>
      <c r="S75" s="102" t="s">
        <v>22</v>
      </c>
      <c r="T75" s="102" t="s">
        <v>23</v>
      </c>
      <c r="U75" s="102" t="s">
        <v>23</v>
      </c>
      <c r="V75" s="102"/>
      <c r="W75" s="102"/>
      <c r="X75" s="102" t="s">
        <v>25</v>
      </c>
      <c r="Y75" s="102"/>
      <c r="Z75" s="102"/>
      <c r="AA75" s="102"/>
      <c r="AB75" s="102"/>
      <c r="AC75" s="102" t="s">
        <v>1253</v>
      </c>
      <c r="AD75" s="103" t="b">
        <v>0</v>
      </c>
      <c r="AE75" s="103" t="b">
        <v>0</v>
      </c>
      <c r="AF75" s="103" t="b">
        <v>0</v>
      </c>
      <c r="AG75" s="103" t="b">
        <v>0</v>
      </c>
      <c r="AH75" s="103" t="b">
        <v>0</v>
      </c>
      <c r="AI75" s="103" t="b">
        <v>0</v>
      </c>
      <c r="AJ75" s="103" t="b">
        <v>0</v>
      </c>
      <c r="AK75" s="103" t="b">
        <v>0</v>
      </c>
      <c r="AL75" s="103" t="b">
        <v>0</v>
      </c>
      <c r="AM75" s="103" t="b">
        <v>0</v>
      </c>
      <c r="AN75" s="103" t="b">
        <v>0</v>
      </c>
      <c r="AO75" s="103" t="b">
        <v>0</v>
      </c>
      <c r="AP75" s="103" t="b">
        <v>0</v>
      </c>
      <c r="AQ75" s="103" t="b">
        <v>0</v>
      </c>
      <c r="AR75" s="102"/>
      <c r="AS75" s="102"/>
      <c r="AT75" s="102"/>
      <c r="AU75" s="101"/>
    </row>
    <row r="76" spans="1:47" ht="12.95" customHeight="1" x14ac:dyDescent="0.2">
      <c r="A76" s="107">
        <v>33644</v>
      </c>
      <c r="B76" s="102" t="s">
        <v>199</v>
      </c>
      <c r="C76" s="102" t="s">
        <v>198</v>
      </c>
      <c r="D76" s="102" t="s">
        <v>33</v>
      </c>
      <c r="E76" s="102" t="s">
        <v>1252</v>
      </c>
      <c r="F76" s="102"/>
      <c r="G76" s="102"/>
      <c r="H76" s="102">
        <v>2015</v>
      </c>
      <c r="I76" s="106">
        <v>42120.354166666664</v>
      </c>
      <c r="J76" s="106">
        <v>42120.35833333333</v>
      </c>
      <c r="K76" s="105">
        <v>6</v>
      </c>
      <c r="L76" s="105">
        <v>17</v>
      </c>
      <c r="M76" s="104">
        <v>9.1000000000000004E-3</v>
      </c>
      <c r="N76" s="102" t="s">
        <v>1302</v>
      </c>
      <c r="O76" s="102" t="s">
        <v>21</v>
      </c>
      <c r="P76" s="102" t="s">
        <v>1254</v>
      </c>
      <c r="Q76" s="102" t="s">
        <v>53</v>
      </c>
      <c r="R76" s="102"/>
      <c r="S76" s="102" t="s">
        <v>23</v>
      </c>
      <c r="T76" s="102" t="s">
        <v>23</v>
      </c>
      <c r="U76" s="102" t="s">
        <v>22</v>
      </c>
      <c r="V76" s="102"/>
      <c r="W76" s="102"/>
      <c r="X76" s="102" t="s">
        <v>25</v>
      </c>
      <c r="Y76" s="102"/>
      <c r="Z76" s="102"/>
      <c r="AA76" s="102"/>
      <c r="AB76" s="102"/>
      <c r="AC76" s="102" t="s">
        <v>1253</v>
      </c>
      <c r="AD76" s="103" t="b">
        <v>0</v>
      </c>
      <c r="AE76" s="103" t="b">
        <v>0</v>
      </c>
      <c r="AF76" s="103" t="b">
        <v>0</v>
      </c>
      <c r="AG76" s="103" t="b">
        <v>0</v>
      </c>
      <c r="AH76" s="103" t="b">
        <v>0</v>
      </c>
      <c r="AI76" s="103" t="b">
        <v>0</v>
      </c>
      <c r="AJ76" s="103" t="b">
        <v>0</v>
      </c>
      <c r="AK76" s="103" t="b">
        <v>0</v>
      </c>
      <c r="AL76" s="103" t="b">
        <v>0</v>
      </c>
      <c r="AM76" s="103" t="b">
        <v>0</v>
      </c>
      <c r="AN76" s="103" t="b">
        <v>0</v>
      </c>
      <c r="AO76" s="103" t="b">
        <v>0</v>
      </c>
      <c r="AP76" s="103" t="b">
        <v>0</v>
      </c>
      <c r="AQ76" s="103" t="b">
        <v>0</v>
      </c>
      <c r="AR76" s="102"/>
      <c r="AS76" s="102"/>
      <c r="AT76" s="102"/>
      <c r="AU76" s="101"/>
    </row>
    <row r="77" spans="1:47" ht="12.95" customHeight="1" x14ac:dyDescent="0.2">
      <c r="A77" s="107">
        <v>33644</v>
      </c>
      <c r="B77" s="102" t="s">
        <v>171</v>
      </c>
      <c r="C77" s="102" t="s">
        <v>170</v>
      </c>
      <c r="D77" s="102" t="s">
        <v>37</v>
      </c>
      <c r="E77" s="102" t="s">
        <v>1255</v>
      </c>
      <c r="F77" s="102"/>
      <c r="G77" s="102"/>
      <c r="H77" s="102">
        <v>2015</v>
      </c>
      <c r="I77" s="106">
        <v>42120.354166666664</v>
      </c>
      <c r="J77" s="106">
        <v>42120.35833333333</v>
      </c>
      <c r="K77" s="105">
        <v>6</v>
      </c>
      <c r="L77" s="105">
        <v>0</v>
      </c>
      <c r="M77" s="104">
        <v>0</v>
      </c>
      <c r="N77" s="102" t="s">
        <v>1302</v>
      </c>
      <c r="O77" s="102" t="s">
        <v>21</v>
      </c>
      <c r="P77" s="102" t="s">
        <v>1254</v>
      </c>
      <c r="Q77" s="102" t="s">
        <v>53</v>
      </c>
      <c r="R77" s="102"/>
      <c r="S77" s="102" t="s">
        <v>23</v>
      </c>
      <c r="T77" s="102" t="s">
        <v>23</v>
      </c>
      <c r="U77" s="102" t="s">
        <v>22</v>
      </c>
      <c r="V77" s="102"/>
      <c r="W77" s="102"/>
      <c r="X77" s="102" t="s">
        <v>25</v>
      </c>
      <c r="Y77" s="102"/>
      <c r="Z77" s="102"/>
      <c r="AA77" s="102"/>
      <c r="AB77" s="102"/>
      <c r="AC77" s="102" t="s">
        <v>1253</v>
      </c>
      <c r="AD77" s="103" t="b">
        <v>0</v>
      </c>
      <c r="AE77" s="103" t="b">
        <v>0</v>
      </c>
      <c r="AF77" s="103" t="b">
        <v>0</v>
      </c>
      <c r="AG77" s="103" t="b">
        <v>0</v>
      </c>
      <c r="AH77" s="103" t="b">
        <v>0</v>
      </c>
      <c r="AI77" s="103" t="b">
        <v>0</v>
      </c>
      <c r="AJ77" s="103" t="b">
        <v>0</v>
      </c>
      <c r="AK77" s="103" t="b">
        <v>0</v>
      </c>
      <c r="AL77" s="103" t="b">
        <v>0</v>
      </c>
      <c r="AM77" s="103" t="b">
        <v>0</v>
      </c>
      <c r="AN77" s="103" t="b">
        <v>0</v>
      </c>
      <c r="AO77" s="103" t="b">
        <v>0</v>
      </c>
      <c r="AP77" s="103" t="b">
        <v>0</v>
      </c>
      <c r="AQ77" s="103" t="b">
        <v>0</v>
      </c>
      <c r="AR77" s="102"/>
      <c r="AS77" s="102"/>
      <c r="AT77" s="102"/>
      <c r="AU77" s="101"/>
    </row>
    <row r="78" spans="1:47" ht="12.95" customHeight="1" x14ac:dyDescent="0.2">
      <c r="A78" s="107">
        <v>33644</v>
      </c>
      <c r="B78" s="102" t="s">
        <v>706</v>
      </c>
      <c r="C78" s="102" t="s">
        <v>707</v>
      </c>
      <c r="D78" s="102" t="s">
        <v>33</v>
      </c>
      <c r="E78" s="102" t="s">
        <v>1256</v>
      </c>
      <c r="F78" s="102"/>
      <c r="G78" s="102"/>
      <c r="H78" s="102">
        <v>2015</v>
      </c>
      <c r="I78" s="106">
        <v>42120.354166666664</v>
      </c>
      <c r="J78" s="106">
        <v>42120.35833333333</v>
      </c>
      <c r="K78" s="105">
        <v>6</v>
      </c>
      <c r="L78" s="105">
        <v>0</v>
      </c>
      <c r="M78" s="104">
        <v>0</v>
      </c>
      <c r="N78" s="102" t="s">
        <v>1302</v>
      </c>
      <c r="O78" s="102" t="s">
        <v>21</v>
      </c>
      <c r="P78" s="102" t="s">
        <v>1254</v>
      </c>
      <c r="Q78" s="102" t="s">
        <v>53</v>
      </c>
      <c r="R78" s="102"/>
      <c r="S78" s="102" t="s">
        <v>23</v>
      </c>
      <c r="T78" s="102" t="s">
        <v>23</v>
      </c>
      <c r="U78" s="102" t="s">
        <v>22</v>
      </c>
      <c r="V78" s="102"/>
      <c r="W78" s="102"/>
      <c r="X78" s="102" t="s">
        <v>25</v>
      </c>
      <c r="Y78" s="102"/>
      <c r="Z78" s="102"/>
      <c r="AA78" s="102"/>
      <c r="AB78" s="102"/>
      <c r="AC78" s="102" t="s">
        <v>1253</v>
      </c>
      <c r="AD78" s="103" t="b">
        <v>0</v>
      </c>
      <c r="AE78" s="103" t="b">
        <v>0</v>
      </c>
      <c r="AF78" s="103" t="b">
        <v>0</v>
      </c>
      <c r="AG78" s="103" t="b">
        <v>0</v>
      </c>
      <c r="AH78" s="103" t="b">
        <v>0</v>
      </c>
      <c r="AI78" s="103" t="b">
        <v>0</v>
      </c>
      <c r="AJ78" s="103" t="b">
        <v>0</v>
      </c>
      <c r="AK78" s="103" t="b">
        <v>0</v>
      </c>
      <c r="AL78" s="103" t="b">
        <v>0</v>
      </c>
      <c r="AM78" s="103" t="b">
        <v>0</v>
      </c>
      <c r="AN78" s="103" t="b">
        <v>0</v>
      </c>
      <c r="AO78" s="103" t="b">
        <v>0</v>
      </c>
      <c r="AP78" s="103" t="b">
        <v>0</v>
      </c>
      <c r="AQ78" s="103" t="b">
        <v>0</v>
      </c>
      <c r="AR78" s="102"/>
      <c r="AS78" s="102"/>
      <c r="AT78" s="102"/>
      <c r="AU78" s="101"/>
    </row>
    <row r="79" spans="1:47" ht="12.95" customHeight="1" x14ac:dyDescent="0.2">
      <c r="A79" s="107">
        <v>33644</v>
      </c>
      <c r="B79" s="102" t="s">
        <v>914</v>
      </c>
      <c r="C79" s="102" t="s">
        <v>915</v>
      </c>
      <c r="D79" s="102" t="s">
        <v>26</v>
      </c>
      <c r="E79" s="102" t="s">
        <v>1252</v>
      </c>
      <c r="F79" s="102"/>
      <c r="G79" s="102"/>
      <c r="H79" s="102">
        <v>2015</v>
      </c>
      <c r="I79" s="106">
        <v>42120.354166666664</v>
      </c>
      <c r="J79" s="106">
        <v>42120.35833333333</v>
      </c>
      <c r="K79" s="105">
        <v>6</v>
      </c>
      <c r="L79" s="105">
        <v>0</v>
      </c>
      <c r="M79" s="104">
        <v>0</v>
      </c>
      <c r="N79" s="102" t="s">
        <v>1302</v>
      </c>
      <c r="O79" s="102" t="s">
        <v>21</v>
      </c>
      <c r="P79" s="102" t="s">
        <v>1254</v>
      </c>
      <c r="Q79" s="102" t="s">
        <v>53</v>
      </c>
      <c r="R79" s="102"/>
      <c r="S79" s="102" t="s">
        <v>23</v>
      </c>
      <c r="T79" s="102" t="s">
        <v>23</v>
      </c>
      <c r="U79" s="102" t="s">
        <v>22</v>
      </c>
      <c r="V79" s="102"/>
      <c r="W79" s="102"/>
      <c r="X79" s="102" t="s">
        <v>25</v>
      </c>
      <c r="Y79" s="102"/>
      <c r="Z79" s="102"/>
      <c r="AA79" s="102"/>
      <c r="AB79" s="102"/>
      <c r="AC79" s="102" t="s">
        <v>1253</v>
      </c>
      <c r="AD79" s="103" t="b">
        <v>0</v>
      </c>
      <c r="AE79" s="103" t="b">
        <v>0</v>
      </c>
      <c r="AF79" s="103" t="b">
        <v>0</v>
      </c>
      <c r="AG79" s="103" t="b">
        <v>0</v>
      </c>
      <c r="AH79" s="103" t="b">
        <v>0</v>
      </c>
      <c r="AI79" s="103" t="b">
        <v>0</v>
      </c>
      <c r="AJ79" s="103" t="b">
        <v>0</v>
      </c>
      <c r="AK79" s="103" t="b">
        <v>0</v>
      </c>
      <c r="AL79" s="103" t="b">
        <v>0</v>
      </c>
      <c r="AM79" s="103" t="b">
        <v>0</v>
      </c>
      <c r="AN79" s="103" t="b">
        <v>0</v>
      </c>
      <c r="AO79" s="103" t="b">
        <v>0</v>
      </c>
      <c r="AP79" s="103" t="b">
        <v>0</v>
      </c>
      <c r="AQ79" s="103" t="b">
        <v>0</v>
      </c>
      <c r="AR79" s="102"/>
      <c r="AS79" s="102"/>
      <c r="AT79" s="102"/>
      <c r="AU79" s="101"/>
    </row>
    <row r="80" spans="1:47" ht="12.95" customHeight="1" x14ac:dyDescent="0.2">
      <c r="A80" s="107">
        <v>33805</v>
      </c>
      <c r="B80" s="102" t="s">
        <v>111</v>
      </c>
      <c r="C80" s="102" t="s">
        <v>110</v>
      </c>
      <c r="D80" s="102" t="s">
        <v>26</v>
      </c>
      <c r="E80" s="102" t="s">
        <v>1258</v>
      </c>
      <c r="F80" s="102"/>
      <c r="G80" s="102"/>
      <c r="H80" s="102">
        <v>2015</v>
      </c>
      <c r="I80" s="106">
        <v>42153.673611111109</v>
      </c>
      <c r="J80" s="106">
        <v>42153.677777777775</v>
      </c>
      <c r="K80" s="105">
        <v>6</v>
      </c>
      <c r="L80" s="105">
        <v>656</v>
      </c>
      <c r="M80" s="104">
        <v>0.35010000000000002</v>
      </c>
      <c r="N80" s="102" t="s">
        <v>1301</v>
      </c>
      <c r="O80" s="102" t="s">
        <v>21</v>
      </c>
      <c r="P80" s="102" t="s">
        <v>1260</v>
      </c>
      <c r="Q80" s="102" t="s">
        <v>34</v>
      </c>
      <c r="R80" s="102" t="s">
        <v>1300</v>
      </c>
      <c r="S80" s="102" t="s">
        <v>23</v>
      </c>
      <c r="T80" s="102" t="s">
        <v>23</v>
      </c>
      <c r="U80" s="102" t="s">
        <v>22</v>
      </c>
      <c r="V80" s="102"/>
      <c r="W80" s="102"/>
      <c r="X80" s="102" t="s">
        <v>25</v>
      </c>
      <c r="Y80" s="102"/>
      <c r="Z80" s="102"/>
      <c r="AA80" s="102"/>
      <c r="AB80" s="102"/>
      <c r="AC80" s="102" t="s">
        <v>1253</v>
      </c>
      <c r="AD80" s="103" t="b">
        <v>0</v>
      </c>
      <c r="AE80" s="103" t="b">
        <v>0</v>
      </c>
      <c r="AF80" s="103" t="b">
        <v>0</v>
      </c>
      <c r="AG80" s="103" t="b">
        <v>0</v>
      </c>
      <c r="AH80" s="103" t="b">
        <v>0</v>
      </c>
      <c r="AI80" s="103" t="b">
        <v>0</v>
      </c>
      <c r="AJ80" s="103" t="b">
        <v>0</v>
      </c>
      <c r="AK80" s="103" t="b">
        <v>0</v>
      </c>
      <c r="AL80" s="103" t="b">
        <v>0</v>
      </c>
      <c r="AM80" s="103" t="b">
        <v>0</v>
      </c>
      <c r="AN80" s="103" t="b">
        <v>0</v>
      </c>
      <c r="AO80" s="103" t="b">
        <v>0</v>
      </c>
      <c r="AP80" s="103" t="b">
        <v>0</v>
      </c>
      <c r="AQ80" s="103" t="b">
        <v>0</v>
      </c>
      <c r="AR80" s="102"/>
      <c r="AS80" s="102"/>
      <c r="AT80" s="102"/>
      <c r="AU80" s="101"/>
    </row>
    <row r="81" spans="1:47" ht="12.95" customHeight="1" x14ac:dyDescent="0.2">
      <c r="A81" s="107">
        <v>34028</v>
      </c>
      <c r="B81" s="102" t="s">
        <v>210</v>
      </c>
      <c r="C81" s="102" t="s">
        <v>209</v>
      </c>
      <c r="D81" s="102" t="s">
        <v>33</v>
      </c>
      <c r="E81" s="102" t="s">
        <v>1252</v>
      </c>
      <c r="F81" s="102"/>
      <c r="G81" s="102"/>
      <c r="H81" s="102">
        <v>2016</v>
      </c>
      <c r="I81" s="106">
        <v>42188.334027777775</v>
      </c>
      <c r="J81" s="106">
        <v>42188.335416666661</v>
      </c>
      <c r="K81" s="105">
        <v>2</v>
      </c>
      <c r="L81" s="105">
        <v>34</v>
      </c>
      <c r="M81" s="104">
        <v>1.8100000000000002E-2</v>
      </c>
      <c r="N81" s="102" t="s">
        <v>1299</v>
      </c>
      <c r="O81" s="102" t="s">
        <v>21</v>
      </c>
      <c r="P81" s="102" t="s">
        <v>1260</v>
      </c>
      <c r="Q81" s="102" t="s">
        <v>34</v>
      </c>
      <c r="R81" s="102"/>
      <c r="S81" s="102" t="s">
        <v>22</v>
      </c>
      <c r="T81" s="102" t="s">
        <v>23</v>
      </c>
      <c r="U81" s="102" t="s">
        <v>23</v>
      </c>
      <c r="V81" s="102"/>
      <c r="W81" s="102"/>
      <c r="X81" s="102" t="s">
        <v>25</v>
      </c>
      <c r="Y81" s="102"/>
      <c r="Z81" s="102"/>
      <c r="AA81" s="102"/>
      <c r="AB81" s="102"/>
      <c r="AC81" s="102" t="s">
        <v>1253</v>
      </c>
      <c r="AD81" s="103" t="b">
        <v>0</v>
      </c>
      <c r="AE81" s="103" t="b">
        <v>0</v>
      </c>
      <c r="AF81" s="103" t="b">
        <v>0</v>
      </c>
      <c r="AG81" s="103" t="b">
        <v>0</v>
      </c>
      <c r="AH81" s="103" t="b">
        <v>0</v>
      </c>
      <c r="AI81" s="103" t="b">
        <v>0</v>
      </c>
      <c r="AJ81" s="103" t="b">
        <v>0</v>
      </c>
      <c r="AK81" s="103" t="b">
        <v>0</v>
      </c>
      <c r="AL81" s="103" t="b">
        <v>0</v>
      </c>
      <c r="AM81" s="103" t="b">
        <v>0</v>
      </c>
      <c r="AN81" s="103" t="b">
        <v>0</v>
      </c>
      <c r="AO81" s="103" t="b">
        <v>0</v>
      </c>
      <c r="AP81" s="103" t="b">
        <v>0</v>
      </c>
      <c r="AQ81" s="103" t="b">
        <v>0</v>
      </c>
      <c r="AR81" s="102"/>
      <c r="AS81" s="102"/>
      <c r="AT81" s="102"/>
      <c r="AU81" s="101"/>
    </row>
    <row r="82" spans="1:47" ht="12.95" customHeight="1" x14ac:dyDescent="0.2">
      <c r="A82" s="107">
        <v>34219</v>
      </c>
      <c r="B82" s="102" t="s">
        <v>585</v>
      </c>
      <c r="C82" s="102" t="s">
        <v>586</v>
      </c>
      <c r="D82" s="102" t="s">
        <v>33</v>
      </c>
      <c r="E82" s="102" t="s">
        <v>1252</v>
      </c>
      <c r="F82" s="102"/>
      <c r="G82" s="102"/>
      <c r="H82" s="102">
        <v>2016</v>
      </c>
      <c r="I82" s="106">
        <v>42255.561111111107</v>
      </c>
      <c r="J82" s="106">
        <v>42255.581249999996</v>
      </c>
      <c r="K82" s="105">
        <v>29</v>
      </c>
      <c r="L82" s="105">
        <v>0</v>
      </c>
      <c r="M82" s="104">
        <v>0</v>
      </c>
      <c r="N82" s="102" t="s">
        <v>1298</v>
      </c>
      <c r="O82" s="102" t="s">
        <v>21</v>
      </c>
      <c r="P82" s="102" t="s">
        <v>1260</v>
      </c>
      <c r="Q82" s="102" t="s">
        <v>34</v>
      </c>
      <c r="R82" s="102" t="s">
        <v>1273</v>
      </c>
      <c r="S82" s="102" t="s">
        <v>23</v>
      </c>
      <c r="T82" s="102" t="s">
        <v>23</v>
      </c>
      <c r="U82" s="102" t="s">
        <v>22</v>
      </c>
      <c r="V82" s="102" t="s">
        <v>1297</v>
      </c>
      <c r="W82" s="102" t="s">
        <v>1264</v>
      </c>
      <c r="X82" s="102" t="s">
        <v>25</v>
      </c>
      <c r="Y82" s="102"/>
      <c r="Z82" s="102"/>
      <c r="AA82" s="102"/>
      <c r="AB82" s="102"/>
      <c r="AC82" s="102" t="s">
        <v>1253</v>
      </c>
      <c r="AD82" s="103" t="b">
        <v>0</v>
      </c>
      <c r="AE82" s="103" t="b">
        <v>0</v>
      </c>
      <c r="AF82" s="103" t="b">
        <v>0</v>
      </c>
      <c r="AG82" s="103" t="b">
        <v>0</v>
      </c>
      <c r="AH82" s="103" t="b">
        <v>0</v>
      </c>
      <c r="AI82" s="103" t="b">
        <v>0</v>
      </c>
      <c r="AJ82" s="103" t="b">
        <v>0</v>
      </c>
      <c r="AK82" s="103" t="b">
        <v>0</v>
      </c>
      <c r="AL82" s="103" t="b">
        <v>0</v>
      </c>
      <c r="AM82" s="103" t="b">
        <v>0</v>
      </c>
      <c r="AN82" s="103" t="b">
        <v>0</v>
      </c>
      <c r="AO82" s="103" t="b">
        <v>0</v>
      </c>
      <c r="AP82" s="103" t="b">
        <v>0</v>
      </c>
      <c r="AQ82" s="103" t="b">
        <v>0</v>
      </c>
      <c r="AR82" s="102"/>
      <c r="AS82" s="102"/>
      <c r="AT82" s="102"/>
      <c r="AU82" s="101"/>
    </row>
    <row r="83" spans="1:47" ht="12.95" customHeight="1" x14ac:dyDescent="0.2">
      <c r="A83" s="107">
        <v>34219</v>
      </c>
      <c r="B83" s="102" t="s">
        <v>865</v>
      </c>
      <c r="C83" s="102" t="s">
        <v>866</v>
      </c>
      <c r="D83" s="102" t="s">
        <v>376</v>
      </c>
      <c r="E83" s="102" t="s">
        <v>1252</v>
      </c>
      <c r="F83" s="102"/>
      <c r="G83" s="102"/>
      <c r="H83" s="102">
        <v>2016</v>
      </c>
      <c r="I83" s="106">
        <v>42255.561111111107</v>
      </c>
      <c r="J83" s="106">
        <v>42255.57430555555</v>
      </c>
      <c r="K83" s="105">
        <v>19</v>
      </c>
      <c r="L83" s="105">
        <v>0</v>
      </c>
      <c r="M83" s="104">
        <v>0</v>
      </c>
      <c r="N83" s="102" t="s">
        <v>1298</v>
      </c>
      <c r="O83" s="102" t="s">
        <v>21</v>
      </c>
      <c r="P83" s="102" t="s">
        <v>1260</v>
      </c>
      <c r="Q83" s="102" t="s">
        <v>34</v>
      </c>
      <c r="R83" s="102" t="s">
        <v>1273</v>
      </c>
      <c r="S83" s="102" t="s">
        <v>23</v>
      </c>
      <c r="T83" s="102" t="s">
        <v>23</v>
      </c>
      <c r="U83" s="102" t="s">
        <v>22</v>
      </c>
      <c r="V83" s="102" t="s">
        <v>1297</v>
      </c>
      <c r="W83" s="102" t="s">
        <v>1264</v>
      </c>
      <c r="X83" s="102" t="s">
        <v>25</v>
      </c>
      <c r="Y83" s="102"/>
      <c r="Z83" s="102"/>
      <c r="AA83" s="102"/>
      <c r="AB83" s="102"/>
      <c r="AC83" s="102" t="s">
        <v>1253</v>
      </c>
      <c r="AD83" s="103" t="b">
        <v>0</v>
      </c>
      <c r="AE83" s="103" t="b">
        <v>0</v>
      </c>
      <c r="AF83" s="103" t="b">
        <v>0</v>
      </c>
      <c r="AG83" s="103" t="b">
        <v>0</v>
      </c>
      <c r="AH83" s="103" t="b">
        <v>0</v>
      </c>
      <c r="AI83" s="103" t="b">
        <v>0</v>
      </c>
      <c r="AJ83" s="103" t="b">
        <v>0</v>
      </c>
      <c r="AK83" s="103" t="b">
        <v>0</v>
      </c>
      <c r="AL83" s="103" t="b">
        <v>0</v>
      </c>
      <c r="AM83" s="103" t="b">
        <v>0</v>
      </c>
      <c r="AN83" s="103" t="b">
        <v>0</v>
      </c>
      <c r="AO83" s="103" t="b">
        <v>0</v>
      </c>
      <c r="AP83" s="103" t="b">
        <v>0</v>
      </c>
      <c r="AQ83" s="103" t="b">
        <v>0</v>
      </c>
      <c r="AR83" s="102"/>
      <c r="AS83" s="102"/>
      <c r="AT83" s="102"/>
      <c r="AU83" s="101"/>
    </row>
    <row r="84" spans="1:47" ht="12.95" customHeight="1" x14ac:dyDescent="0.2">
      <c r="A84" s="107">
        <v>34219</v>
      </c>
      <c r="B84" s="102" t="s">
        <v>863</v>
      </c>
      <c r="C84" s="102" t="s">
        <v>864</v>
      </c>
      <c r="D84" s="102" t="s">
        <v>376</v>
      </c>
      <c r="E84" s="102" t="s">
        <v>1252</v>
      </c>
      <c r="F84" s="102"/>
      <c r="G84" s="102"/>
      <c r="H84" s="102">
        <v>2016</v>
      </c>
      <c r="I84" s="106">
        <v>42255.561111111107</v>
      </c>
      <c r="J84" s="106">
        <v>42255.57430555555</v>
      </c>
      <c r="K84" s="105">
        <v>19</v>
      </c>
      <c r="L84" s="105">
        <v>0</v>
      </c>
      <c r="M84" s="104">
        <v>0</v>
      </c>
      <c r="N84" s="102" t="s">
        <v>1298</v>
      </c>
      <c r="O84" s="102" t="s">
        <v>21</v>
      </c>
      <c r="P84" s="102" t="s">
        <v>1260</v>
      </c>
      <c r="Q84" s="102" t="s">
        <v>34</v>
      </c>
      <c r="R84" s="102" t="s">
        <v>1273</v>
      </c>
      <c r="S84" s="102" t="s">
        <v>23</v>
      </c>
      <c r="T84" s="102" t="s">
        <v>23</v>
      </c>
      <c r="U84" s="102" t="s">
        <v>22</v>
      </c>
      <c r="V84" s="102" t="s">
        <v>1297</v>
      </c>
      <c r="W84" s="102" t="s">
        <v>1264</v>
      </c>
      <c r="X84" s="102" t="s">
        <v>25</v>
      </c>
      <c r="Y84" s="102"/>
      <c r="Z84" s="102"/>
      <c r="AA84" s="102"/>
      <c r="AB84" s="102"/>
      <c r="AC84" s="102" t="s">
        <v>1253</v>
      </c>
      <c r="AD84" s="103" t="b">
        <v>0</v>
      </c>
      <c r="AE84" s="103" t="b">
        <v>0</v>
      </c>
      <c r="AF84" s="103" t="b">
        <v>0</v>
      </c>
      <c r="AG84" s="103" t="b">
        <v>0</v>
      </c>
      <c r="AH84" s="103" t="b">
        <v>0</v>
      </c>
      <c r="AI84" s="103" t="b">
        <v>0</v>
      </c>
      <c r="AJ84" s="103" t="b">
        <v>0</v>
      </c>
      <c r="AK84" s="103" t="b">
        <v>0</v>
      </c>
      <c r="AL84" s="103" t="b">
        <v>0</v>
      </c>
      <c r="AM84" s="103" t="b">
        <v>0</v>
      </c>
      <c r="AN84" s="103" t="b">
        <v>0</v>
      </c>
      <c r="AO84" s="103" t="b">
        <v>0</v>
      </c>
      <c r="AP84" s="103" t="b">
        <v>0</v>
      </c>
      <c r="AQ84" s="103" t="b">
        <v>0</v>
      </c>
      <c r="AR84" s="102"/>
      <c r="AS84" s="102"/>
      <c r="AT84" s="102"/>
      <c r="AU84" s="101"/>
    </row>
    <row r="85" spans="1:47" ht="12.95" customHeight="1" x14ac:dyDescent="0.2">
      <c r="A85" s="107">
        <v>34222</v>
      </c>
      <c r="B85" s="102" t="s">
        <v>214</v>
      </c>
      <c r="C85" s="102" t="s">
        <v>213</v>
      </c>
      <c r="D85" s="102" t="s">
        <v>37</v>
      </c>
      <c r="E85" s="102" t="s">
        <v>1278</v>
      </c>
      <c r="F85" s="102"/>
      <c r="G85" s="102"/>
      <c r="H85" s="102">
        <v>2016</v>
      </c>
      <c r="I85" s="106">
        <v>42271.495833333334</v>
      </c>
      <c r="J85" s="106">
        <v>42271.53125</v>
      </c>
      <c r="K85" s="105">
        <v>51</v>
      </c>
      <c r="L85" s="105">
        <v>3</v>
      </c>
      <c r="M85" s="104">
        <v>1.6000000000000001E-3</v>
      </c>
      <c r="N85" s="102" t="s">
        <v>1296</v>
      </c>
      <c r="O85" s="102" t="s">
        <v>21</v>
      </c>
      <c r="P85" s="102" t="s">
        <v>1260</v>
      </c>
      <c r="Q85" s="102" t="s">
        <v>34</v>
      </c>
      <c r="R85" s="102" t="s">
        <v>1295</v>
      </c>
      <c r="S85" s="102" t="s">
        <v>23</v>
      </c>
      <c r="T85" s="102" t="s">
        <v>23</v>
      </c>
      <c r="U85" s="102" t="s">
        <v>22</v>
      </c>
      <c r="V85" s="102" t="s">
        <v>1294</v>
      </c>
      <c r="W85" s="102" t="s">
        <v>1264</v>
      </c>
      <c r="X85" s="102" t="s">
        <v>25</v>
      </c>
      <c r="Y85" s="102"/>
      <c r="Z85" s="102"/>
      <c r="AA85" s="102"/>
      <c r="AB85" s="102" t="s">
        <v>1263</v>
      </c>
      <c r="AC85" s="102" t="s">
        <v>1253</v>
      </c>
      <c r="AD85" s="103" t="b">
        <v>0</v>
      </c>
      <c r="AE85" s="103" t="b">
        <v>0</v>
      </c>
      <c r="AF85" s="103" t="b">
        <v>0</v>
      </c>
      <c r="AG85" s="103" t="b">
        <v>0</v>
      </c>
      <c r="AH85" s="103" t="b">
        <v>0</v>
      </c>
      <c r="AI85" s="103" t="b">
        <v>0</v>
      </c>
      <c r="AJ85" s="103" t="b">
        <v>0</v>
      </c>
      <c r="AK85" s="103" t="b">
        <v>0</v>
      </c>
      <c r="AL85" s="103" t="b">
        <v>0</v>
      </c>
      <c r="AM85" s="103" t="b">
        <v>0</v>
      </c>
      <c r="AN85" s="103" t="b">
        <v>0</v>
      </c>
      <c r="AO85" s="103" t="b">
        <v>0</v>
      </c>
      <c r="AP85" s="103" t="b">
        <v>0</v>
      </c>
      <c r="AQ85" s="103" t="b">
        <v>0</v>
      </c>
      <c r="AR85" s="102"/>
      <c r="AS85" s="102"/>
      <c r="AT85" s="102"/>
      <c r="AU85" s="101"/>
    </row>
    <row r="86" spans="1:47" ht="12.95" customHeight="1" x14ac:dyDescent="0.2">
      <c r="A86" s="107">
        <v>34397</v>
      </c>
      <c r="B86" s="102" t="s">
        <v>224</v>
      </c>
      <c r="C86" s="102" t="s">
        <v>223</v>
      </c>
      <c r="D86" s="102" t="s">
        <v>33</v>
      </c>
      <c r="E86" s="102" t="s">
        <v>1271</v>
      </c>
      <c r="F86" s="102"/>
      <c r="G86" s="102"/>
      <c r="H86" s="102">
        <v>2016</v>
      </c>
      <c r="I86" s="106">
        <v>42321.575694444444</v>
      </c>
      <c r="J86" s="106">
        <v>42321.577777777777</v>
      </c>
      <c r="K86" s="105">
        <v>3</v>
      </c>
      <c r="L86" s="105">
        <v>7</v>
      </c>
      <c r="M86" s="104">
        <v>3.7000000000000002E-3</v>
      </c>
      <c r="N86" s="102" t="s">
        <v>1293</v>
      </c>
      <c r="O86" s="102" t="s">
        <v>21</v>
      </c>
      <c r="P86" s="102" t="s">
        <v>1260</v>
      </c>
      <c r="Q86" s="102" t="s">
        <v>34</v>
      </c>
      <c r="R86" s="102" t="s">
        <v>1273</v>
      </c>
      <c r="S86" s="102" t="s">
        <v>23</v>
      </c>
      <c r="T86" s="102" t="s">
        <v>23</v>
      </c>
      <c r="U86" s="102" t="s">
        <v>22</v>
      </c>
      <c r="V86" s="102"/>
      <c r="W86" s="102"/>
      <c r="X86" s="102" t="s">
        <v>25</v>
      </c>
      <c r="Y86" s="102"/>
      <c r="Z86" s="102"/>
      <c r="AA86" s="102"/>
      <c r="AB86" s="102"/>
      <c r="AC86" s="102" t="s">
        <v>1253</v>
      </c>
      <c r="AD86" s="103" t="b">
        <v>0</v>
      </c>
      <c r="AE86" s="103" t="b">
        <v>0</v>
      </c>
      <c r="AF86" s="103" t="b">
        <v>0</v>
      </c>
      <c r="AG86" s="103" t="b">
        <v>0</v>
      </c>
      <c r="AH86" s="103" t="b">
        <v>0</v>
      </c>
      <c r="AI86" s="103" t="b">
        <v>0</v>
      </c>
      <c r="AJ86" s="103" t="b">
        <v>0</v>
      </c>
      <c r="AK86" s="103" t="b">
        <v>0</v>
      </c>
      <c r="AL86" s="103" t="b">
        <v>0</v>
      </c>
      <c r="AM86" s="103" t="b">
        <v>0</v>
      </c>
      <c r="AN86" s="103" t="b">
        <v>0</v>
      </c>
      <c r="AO86" s="103" t="b">
        <v>0</v>
      </c>
      <c r="AP86" s="103" t="b">
        <v>0</v>
      </c>
      <c r="AQ86" s="103" t="b">
        <v>0</v>
      </c>
      <c r="AR86" s="102"/>
      <c r="AS86" s="102"/>
      <c r="AT86" s="102"/>
      <c r="AU86" s="101"/>
    </row>
    <row r="87" spans="1:47" ht="12.95" customHeight="1" x14ac:dyDescent="0.2">
      <c r="A87" s="107">
        <v>34418</v>
      </c>
      <c r="B87" s="102" t="s">
        <v>551</v>
      </c>
      <c r="C87" s="102" t="s">
        <v>552</v>
      </c>
      <c r="D87" s="102" t="s">
        <v>33</v>
      </c>
      <c r="E87" s="102" t="s">
        <v>1252</v>
      </c>
      <c r="F87" s="102"/>
      <c r="G87" s="102"/>
      <c r="H87" s="102">
        <v>2016</v>
      </c>
      <c r="I87" s="106">
        <v>42369.763888888891</v>
      </c>
      <c r="J87" s="106">
        <v>42369.782638888886</v>
      </c>
      <c r="K87" s="105">
        <v>27</v>
      </c>
      <c r="L87" s="105">
        <v>0</v>
      </c>
      <c r="M87" s="104">
        <v>0</v>
      </c>
      <c r="N87" s="102" t="s">
        <v>1292</v>
      </c>
      <c r="O87" s="102" t="s">
        <v>21</v>
      </c>
      <c r="P87" s="102" t="s">
        <v>1257</v>
      </c>
      <c r="Q87" s="102" t="s">
        <v>38</v>
      </c>
      <c r="R87" s="102"/>
      <c r="S87" s="102" t="s">
        <v>22</v>
      </c>
      <c r="T87" s="102" t="s">
        <v>23</v>
      </c>
      <c r="U87" s="102" t="s">
        <v>23</v>
      </c>
      <c r="V87" s="102"/>
      <c r="W87" s="102"/>
      <c r="X87" s="102" t="s">
        <v>25</v>
      </c>
      <c r="Y87" s="102" t="s">
        <v>1291</v>
      </c>
      <c r="Z87" s="102" t="s">
        <v>1290</v>
      </c>
      <c r="AA87" s="102"/>
      <c r="AB87" s="102"/>
      <c r="AC87" s="102" t="s">
        <v>1253</v>
      </c>
      <c r="AD87" s="103" t="b">
        <v>0</v>
      </c>
      <c r="AE87" s="103" t="b">
        <v>0</v>
      </c>
      <c r="AF87" s="103" t="b">
        <v>0</v>
      </c>
      <c r="AG87" s="103" t="b">
        <v>0</v>
      </c>
      <c r="AH87" s="103" t="b">
        <v>0</v>
      </c>
      <c r="AI87" s="103" t="b">
        <v>0</v>
      </c>
      <c r="AJ87" s="103" t="b">
        <v>0</v>
      </c>
      <c r="AK87" s="103" t="b">
        <v>0</v>
      </c>
      <c r="AL87" s="103" t="b">
        <v>0</v>
      </c>
      <c r="AM87" s="103" t="b">
        <v>0</v>
      </c>
      <c r="AN87" s="103" t="b">
        <v>0</v>
      </c>
      <c r="AO87" s="103" t="b">
        <v>0</v>
      </c>
      <c r="AP87" s="103" t="b">
        <v>0</v>
      </c>
      <c r="AQ87" s="103" t="b">
        <v>0</v>
      </c>
      <c r="AR87" s="102"/>
      <c r="AS87" s="102"/>
      <c r="AT87" s="102"/>
      <c r="AU87" s="101"/>
    </row>
    <row r="88" spans="1:47" ht="12.95" customHeight="1" x14ac:dyDescent="0.2">
      <c r="A88" s="107">
        <v>34418</v>
      </c>
      <c r="B88" s="102" t="s">
        <v>553</v>
      </c>
      <c r="C88" s="102" t="s">
        <v>554</v>
      </c>
      <c r="D88" s="102" t="s">
        <v>37</v>
      </c>
      <c r="E88" s="102" t="s">
        <v>1255</v>
      </c>
      <c r="F88" s="102"/>
      <c r="G88" s="102"/>
      <c r="H88" s="102">
        <v>2016</v>
      </c>
      <c r="I88" s="106">
        <v>42369.763888888891</v>
      </c>
      <c r="J88" s="106">
        <v>42373.741666666661</v>
      </c>
      <c r="K88" s="105">
        <v>5728</v>
      </c>
      <c r="L88" s="105">
        <v>0</v>
      </c>
      <c r="M88" s="104">
        <v>0</v>
      </c>
      <c r="N88" s="102" t="s">
        <v>1292</v>
      </c>
      <c r="O88" s="102" t="s">
        <v>21</v>
      </c>
      <c r="P88" s="102" t="s">
        <v>1257</v>
      </c>
      <c r="Q88" s="102" t="s">
        <v>38</v>
      </c>
      <c r="R88" s="102"/>
      <c r="S88" s="102" t="s">
        <v>22</v>
      </c>
      <c r="T88" s="102" t="s">
        <v>23</v>
      </c>
      <c r="U88" s="102" t="s">
        <v>23</v>
      </c>
      <c r="V88" s="102"/>
      <c r="W88" s="102"/>
      <c r="X88" s="102" t="s">
        <v>25</v>
      </c>
      <c r="Y88" s="102" t="s">
        <v>1291</v>
      </c>
      <c r="Z88" s="102" t="s">
        <v>1290</v>
      </c>
      <c r="AA88" s="102"/>
      <c r="AB88" s="102"/>
      <c r="AC88" s="102" t="s">
        <v>1253</v>
      </c>
      <c r="AD88" s="103" t="b">
        <v>0</v>
      </c>
      <c r="AE88" s="103" t="b">
        <v>0</v>
      </c>
      <c r="AF88" s="103" t="b">
        <v>0</v>
      </c>
      <c r="AG88" s="103" t="b">
        <v>0</v>
      </c>
      <c r="AH88" s="103" t="b">
        <v>0</v>
      </c>
      <c r="AI88" s="103" t="b">
        <v>0</v>
      </c>
      <c r="AJ88" s="103" t="b">
        <v>0</v>
      </c>
      <c r="AK88" s="103" t="b">
        <v>0</v>
      </c>
      <c r="AL88" s="103" t="b">
        <v>0</v>
      </c>
      <c r="AM88" s="103" t="b">
        <v>0</v>
      </c>
      <c r="AN88" s="103" t="b">
        <v>0</v>
      </c>
      <c r="AO88" s="103" t="b">
        <v>0</v>
      </c>
      <c r="AP88" s="103" t="b">
        <v>0</v>
      </c>
      <c r="AQ88" s="103" t="b">
        <v>0</v>
      </c>
      <c r="AR88" s="102"/>
      <c r="AS88" s="102"/>
      <c r="AT88" s="102"/>
      <c r="AU88" s="101"/>
    </row>
    <row r="89" spans="1:47" ht="12.95" customHeight="1" x14ac:dyDescent="0.2">
      <c r="A89" s="107">
        <v>34418</v>
      </c>
      <c r="B89" s="102" t="s">
        <v>551</v>
      </c>
      <c r="C89" s="102" t="s">
        <v>552</v>
      </c>
      <c r="D89" s="102" t="s">
        <v>33</v>
      </c>
      <c r="E89" s="102" t="s">
        <v>1252</v>
      </c>
      <c r="F89" s="102"/>
      <c r="G89" s="102"/>
      <c r="H89" s="102">
        <v>2016</v>
      </c>
      <c r="I89" s="106">
        <v>42369.999305555553</v>
      </c>
      <c r="J89" s="106">
        <v>42370.003472222219</v>
      </c>
      <c r="K89" s="105">
        <v>6</v>
      </c>
      <c r="L89" s="105">
        <v>0</v>
      </c>
      <c r="M89" s="104">
        <v>0</v>
      </c>
      <c r="N89" s="102" t="s">
        <v>1292</v>
      </c>
      <c r="O89" s="102" t="s">
        <v>21</v>
      </c>
      <c r="P89" s="102" t="s">
        <v>1257</v>
      </c>
      <c r="Q89" s="102" t="s">
        <v>38</v>
      </c>
      <c r="R89" s="102"/>
      <c r="S89" s="102" t="s">
        <v>22</v>
      </c>
      <c r="T89" s="102" t="s">
        <v>23</v>
      </c>
      <c r="U89" s="102" t="s">
        <v>23</v>
      </c>
      <c r="V89" s="102"/>
      <c r="W89" s="102"/>
      <c r="X89" s="102" t="s">
        <v>25</v>
      </c>
      <c r="Y89" s="102" t="s">
        <v>1291</v>
      </c>
      <c r="Z89" s="102" t="s">
        <v>1290</v>
      </c>
      <c r="AA89" s="102"/>
      <c r="AB89" s="102"/>
      <c r="AC89" s="102" t="s">
        <v>1253</v>
      </c>
      <c r="AD89" s="103" t="b">
        <v>0</v>
      </c>
      <c r="AE89" s="103" t="b">
        <v>0</v>
      </c>
      <c r="AF89" s="103" t="b">
        <v>0</v>
      </c>
      <c r="AG89" s="103" t="b">
        <v>0</v>
      </c>
      <c r="AH89" s="103" t="b">
        <v>0</v>
      </c>
      <c r="AI89" s="103" t="b">
        <v>0</v>
      </c>
      <c r="AJ89" s="103" t="b">
        <v>0</v>
      </c>
      <c r="AK89" s="103" t="b">
        <v>0</v>
      </c>
      <c r="AL89" s="103" t="b">
        <v>0</v>
      </c>
      <c r="AM89" s="103" t="b">
        <v>0</v>
      </c>
      <c r="AN89" s="103" t="b">
        <v>0</v>
      </c>
      <c r="AO89" s="103" t="b">
        <v>0</v>
      </c>
      <c r="AP89" s="103" t="b">
        <v>0</v>
      </c>
      <c r="AQ89" s="103" t="b">
        <v>0</v>
      </c>
      <c r="AR89" s="102"/>
      <c r="AS89" s="102"/>
      <c r="AT89" s="102"/>
      <c r="AU89" s="101"/>
    </row>
    <row r="90" spans="1:47" ht="12.95" customHeight="1" x14ac:dyDescent="0.2">
      <c r="A90" s="107">
        <v>34418</v>
      </c>
      <c r="B90" s="102" t="s">
        <v>551</v>
      </c>
      <c r="C90" s="102" t="s">
        <v>552</v>
      </c>
      <c r="D90" s="102" t="s">
        <v>33</v>
      </c>
      <c r="E90" s="102" t="s">
        <v>1252</v>
      </c>
      <c r="F90" s="102"/>
      <c r="G90" s="102"/>
      <c r="H90" s="102">
        <v>2016</v>
      </c>
      <c r="I90" s="106">
        <v>42370.020833333328</v>
      </c>
      <c r="J90" s="106">
        <v>42370.092361111107</v>
      </c>
      <c r="K90" s="105">
        <v>103</v>
      </c>
      <c r="L90" s="105">
        <v>0</v>
      </c>
      <c r="M90" s="104">
        <v>0</v>
      </c>
      <c r="N90" s="102" t="s">
        <v>1292</v>
      </c>
      <c r="O90" s="102" t="s">
        <v>21</v>
      </c>
      <c r="P90" s="102" t="s">
        <v>1257</v>
      </c>
      <c r="Q90" s="102" t="s">
        <v>38</v>
      </c>
      <c r="R90" s="102"/>
      <c r="S90" s="102" t="s">
        <v>22</v>
      </c>
      <c r="T90" s="102" t="s">
        <v>23</v>
      </c>
      <c r="U90" s="102" t="s">
        <v>23</v>
      </c>
      <c r="V90" s="102"/>
      <c r="W90" s="102"/>
      <c r="X90" s="102" t="s">
        <v>25</v>
      </c>
      <c r="Y90" s="102" t="s">
        <v>1291</v>
      </c>
      <c r="Z90" s="102" t="s">
        <v>1290</v>
      </c>
      <c r="AA90" s="102"/>
      <c r="AB90" s="102"/>
      <c r="AC90" s="102" t="s">
        <v>1253</v>
      </c>
      <c r="AD90" s="103" t="b">
        <v>0</v>
      </c>
      <c r="AE90" s="103" t="b">
        <v>0</v>
      </c>
      <c r="AF90" s="103" t="b">
        <v>0</v>
      </c>
      <c r="AG90" s="103" t="b">
        <v>0</v>
      </c>
      <c r="AH90" s="103" t="b">
        <v>0</v>
      </c>
      <c r="AI90" s="103" t="b">
        <v>0</v>
      </c>
      <c r="AJ90" s="103" t="b">
        <v>0</v>
      </c>
      <c r="AK90" s="103" t="b">
        <v>0</v>
      </c>
      <c r="AL90" s="103" t="b">
        <v>0</v>
      </c>
      <c r="AM90" s="103" t="b">
        <v>0</v>
      </c>
      <c r="AN90" s="103" t="b">
        <v>0</v>
      </c>
      <c r="AO90" s="103" t="b">
        <v>0</v>
      </c>
      <c r="AP90" s="103" t="b">
        <v>0</v>
      </c>
      <c r="AQ90" s="103" t="b">
        <v>0</v>
      </c>
      <c r="AR90" s="102"/>
      <c r="AS90" s="102"/>
      <c r="AT90" s="102"/>
      <c r="AU90" s="101"/>
    </row>
    <row r="91" spans="1:47" ht="12.95" customHeight="1" x14ac:dyDescent="0.2">
      <c r="A91" s="107">
        <v>34599</v>
      </c>
      <c r="B91" s="102" t="s">
        <v>387</v>
      </c>
      <c r="C91" s="102" t="s">
        <v>388</v>
      </c>
      <c r="D91" s="102" t="s">
        <v>26</v>
      </c>
      <c r="E91" s="102" t="s">
        <v>1258</v>
      </c>
      <c r="F91" s="102"/>
      <c r="G91" s="102"/>
      <c r="H91" s="102">
        <v>2016</v>
      </c>
      <c r="I91" s="106">
        <v>42377.792361111111</v>
      </c>
      <c r="J91" s="106">
        <v>42377.794444444444</v>
      </c>
      <c r="K91" s="105">
        <v>3</v>
      </c>
      <c r="L91" s="105">
        <v>0</v>
      </c>
      <c r="M91" s="104">
        <v>0</v>
      </c>
      <c r="N91" s="102" t="s">
        <v>1288</v>
      </c>
      <c r="O91" s="102" t="s">
        <v>21</v>
      </c>
      <c r="P91" s="102" t="s">
        <v>1257</v>
      </c>
      <c r="Q91" s="102" t="s">
        <v>167</v>
      </c>
      <c r="R91" s="102"/>
      <c r="S91" s="102" t="s">
        <v>22</v>
      </c>
      <c r="T91" s="102" t="s">
        <v>23</v>
      </c>
      <c r="U91" s="102" t="s">
        <v>23</v>
      </c>
      <c r="V91" s="102"/>
      <c r="W91" s="102"/>
      <c r="X91" s="102" t="s">
        <v>25</v>
      </c>
      <c r="Y91" s="102" t="s">
        <v>1287</v>
      </c>
      <c r="Z91" s="102" t="s">
        <v>1286</v>
      </c>
      <c r="AA91" s="102"/>
      <c r="AB91" s="102"/>
      <c r="AC91" s="102" t="s">
        <v>1253</v>
      </c>
      <c r="AD91" s="103" t="b">
        <v>0</v>
      </c>
      <c r="AE91" s="103" t="b">
        <v>0</v>
      </c>
      <c r="AF91" s="103" t="b">
        <v>0</v>
      </c>
      <c r="AG91" s="103" t="b">
        <v>0</v>
      </c>
      <c r="AH91" s="103" t="b">
        <v>0</v>
      </c>
      <c r="AI91" s="103" t="b">
        <v>0</v>
      </c>
      <c r="AJ91" s="103" t="b">
        <v>0</v>
      </c>
      <c r="AK91" s="103" t="b">
        <v>0</v>
      </c>
      <c r="AL91" s="103" t="b">
        <v>0</v>
      </c>
      <c r="AM91" s="103" t="b">
        <v>0</v>
      </c>
      <c r="AN91" s="103" t="b">
        <v>0</v>
      </c>
      <c r="AO91" s="103" t="b">
        <v>0</v>
      </c>
      <c r="AP91" s="103" t="b">
        <v>0</v>
      </c>
      <c r="AQ91" s="103" t="b">
        <v>0</v>
      </c>
      <c r="AR91" s="102"/>
      <c r="AS91" s="102"/>
      <c r="AT91" s="102"/>
      <c r="AU91" s="101"/>
    </row>
    <row r="92" spans="1:47" ht="12.95" customHeight="1" x14ac:dyDescent="0.2">
      <c r="A92" s="107">
        <v>34789</v>
      </c>
      <c r="B92" s="102" t="s">
        <v>652</v>
      </c>
      <c r="C92" s="102" t="s">
        <v>653</v>
      </c>
      <c r="D92" s="102" t="s">
        <v>26</v>
      </c>
      <c r="E92" s="102" t="s">
        <v>1252</v>
      </c>
      <c r="F92" s="102"/>
      <c r="G92" s="102"/>
      <c r="H92" s="102">
        <v>2016</v>
      </c>
      <c r="I92" s="106">
        <v>42418.495833333334</v>
      </c>
      <c r="J92" s="106">
        <v>42418.535416666666</v>
      </c>
      <c r="K92" s="105">
        <v>57</v>
      </c>
      <c r="L92" s="105">
        <v>0</v>
      </c>
      <c r="M92" s="104">
        <v>0</v>
      </c>
      <c r="N92" s="102" t="s">
        <v>1285</v>
      </c>
      <c r="O92" s="102" t="s">
        <v>21</v>
      </c>
      <c r="P92" s="102" t="s">
        <v>1260</v>
      </c>
      <c r="Q92" s="102" t="s">
        <v>34</v>
      </c>
      <c r="R92" s="102" t="s">
        <v>31</v>
      </c>
      <c r="S92" s="102" t="s">
        <v>23</v>
      </c>
      <c r="T92" s="102" t="s">
        <v>23</v>
      </c>
      <c r="U92" s="102" t="s">
        <v>22</v>
      </c>
      <c r="V92" s="102"/>
      <c r="W92" s="102"/>
      <c r="X92" s="102" t="s">
        <v>25</v>
      </c>
      <c r="Y92" s="102"/>
      <c r="Z92" s="102"/>
      <c r="AA92" s="102"/>
      <c r="AB92" s="102"/>
      <c r="AC92" s="102" t="s">
        <v>1253</v>
      </c>
      <c r="AD92" s="103" t="b">
        <v>0</v>
      </c>
      <c r="AE92" s="103" t="b">
        <v>0</v>
      </c>
      <c r="AF92" s="103" t="b">
        <v>0</v>
      </c>
      <c r="AG92" s="103" t="b">
        <v>0</v>
      </c>
      <c r="AH92" s="103" t="b">
        <v>0</v>
      </c>
      <c r="AI92" s="103" t="b">
        <v>0</v>
      </c>
      <c r="AJ92" s="103" t="b">
        <v>0</v>
      </c>
      <c r="AK92" s="103" t="b">
        <v>0</v>
      </c>
      <c r="AL92" s="103" t="b">
        <v>0</v>
      </c>
      <c r="AM92" s="103" t="b">
        <v>0</v>
      </c>
      <c r="AN92" s="103" t="b">
        <v>0</v>
      </c>
      <c r="AO92" s="103" t="b">
        <v>0</v>
      </c>
      <c r="AP92" s="103" t="b">
        <v>0</v>
      </c>
      <c r="AQ92" s="103" t="b">
        <v>0</v>
      </c>
      <c r="AR92" s="102"/>
      <c r="AS92" s="102"/>
      <c r="AT92" s="102"/>
      <c r="AU92" s="101"/>
    </row>
    <row r="93" spans="1:47" ht="12.95" customHeight="1" x14ac:dyDescent="0.2">
      <c r="A93" s="107">
        <v>35057</v>
      </c>
      <c r="B93" s="102" t="s">
        <v>89</v>
      </c>
      <c r="C93" s="102" t="s">
        <v>88</v>
      </c>
      <c r="D93" s="102" t="s">
        <v>37</v>
      </c>
      <c r="E93" s="102" t="s">
        <v>1255</v>
      </c>
      <c r="F93" s="102"/>
      <c r="G93" s="102"/>
      <c r="H93" s="102">
        <v>2016</v>
      </c>
      <c r="I93" s="106">
        <v>42485.70208333333</v>
      </c>
      <c r="J93" s="106">
        <v>42485.706249999996</v>
      </c>
      <c r="K93" s="105">
        <v>6</v>
      </c>
      <c r="L93" s="105">
        <v>1</v>
      </c>
      <c r="M93" s="104">
        <v>5.0000000000000001E-4</v>
      </c>
      <c r="N93" s="102" t="s">
        <v>1284</v>
      </c>
      <c r="O93" s="102" t="s">
        <v>21</v>
      </c>
      <c r="P93" s="102" t="s">
        <v>1260</v>
      </c>
      <c r="Q93" s="102" t="s">
        <v>75</v>
      </c>
      <c r="R93" s="102"/>
      <c r="S93" s="102" t="s">
        <v>22</v>
      </c>
      <c r="T93" s="102" t="s">
        <v>23</v>
      </c>
      <c r="U93" s="102" t="s">
        <v>23</v>
      </c>
      <c r="V93" s="102"/>
      <c r="W93" s="102"/>
      <c r="X93" s="102" t="s">
        <v>25</v>
      </c>
      <c r="Y93" s="102"/>
      <c r="Z93" s="102"/>
      <c r="AA93" s="102"/>
      <c r="AB93" s="102"/>
      <c r="AC93" s="102" t="s">
        <v>1253</v>
      </c>
      <c r="AD93" s="103" t="b">
        <v>0</v>
      </c>
      <c r="AE93" s="103" t="b">
        <v>0</v>
      </c>
      <c r="AF93" s="103" t="b">
        <v>0</v>
      </c>
      <c r="AG93" s="103" t="b">
        <v>0</v>
      </c>
      <c r="AH93" s="103" t="b">
        <v>0</v>
      </c>
      <c r="AI93" s="103" t="b">
        <v>0</v>
      </c>
      <c r="AJ93" s="103" t="b">
        <v>0</v>
      </c>
      <c r="AK93" s="103" t="b">
        <v>0</v>
      </c>
      <c r="AL93" s="103" t="b">
        <v>0</v>
      </c>
      <c r="AM93" s="103" t="b">
        <v>0</v>
      </c>
      <c r="AN93" s="103" t="b">
        <v>0</v>
      </c>
      <c r="AO93" s="103" t="b">
        <v>0</v>
      </c>
      <c r="AP93" s="103" t="b">
        <v>0</v>
      </c>
      <c r="AQ93" s="103" t="b">
        <v>0</v>
      </c>
      <c r="AR93" s="102"/>
      <c r="AS93" s="102"/>
      <c r="AT93" s="102"/>
      <c r="AU93" s="101"/>
    </row>
    <row r="94" spans="1:47" ht="12.95" customHeight="1" x14ac:dyDescent="0.2">
      <c r="A94" s="107">
        <v>35261</v>
      </c>
      <c r="B94" s="102" t="s">
        <v>465</v>
      </c>
      <c r="C94" s="102" t="s">
        <v>466</v>
      </c>
      <c r="D94" s="102" t="s">
        <v>37</v>
      </c>
      <c r="E94" s="102" t="s">
        <v>1255</v>
      </c>
      <c r="F94" s="102"/>
      <c r="G94" s="102"/>
      <c r="H94" s="102">
        <v>2016</v>
      </c>
      <c r="I94" s="106">
        <v>42491.405555555553</v>
      </c>
      <c r="J94" s="106">
        <v>42491.415277777778</v>
      </c>
      <c r="K94" s="105">
        <v>14</v>
      </c>
      <c r="L94" s="105">
        <v>0</v>
      </c>
      <c r="M94" s="104">
        <v>0</v>
      </c>
      <c r="N94" s="102" t="s">
        <v>1283</v>
      </c>
      <c r="O94" s="102" t="s">
        <v>21</v>
      </c>
      <c r="P94" s="102" t="s">
        <v>1260</v>
      </c>
      <c r="Q94" s="102" t="s">
        <v>34</v>
      </c>
      <c r="R94" s="102" t="s">
        <v>1273</v>
      </c>
      <c r="S94" s="102" t="s">
        <v>23</v>
      </c>
      <c r="T94" s="102" t="s">
        <v>23</v>
      </c>
      <c r="U94" s="102" t="s">
        <v>22</v>
      </c>
      <c r="V94" s="102"/>
      <c r="W94" s="102"/>
      <c r="X94" s="102" t="s">
        <v>25</v>
      </c>
      <c r="Y94" s="102"/>
      <c r="Z94" s="102"/>
      <c r="AA94" s="102"/>
      <c r="AB94" s="102"/>
      <c r="AC94" s="102" t="s">
        <v>1253</v>
      </c>
      <c r="AD94" s="103" t="b">
        <v>0</v>
      </c>
      <c r="AE94" s="103" t="b">
        <v>0</v>
      </c>
      <c r="AF94" s="103" t="b">
        <v>0</v>
      </c>
      <c r="AG94" s="103" t="b">
        <v>0</v>
      </c>
      <c r="AH94" s="103" t="b">
        <v>0</v>
      </c>
      <c r="AI94" s="103" t="b">
        <v>0</v>
      </c>
      <c r="AJ94" s="103" t="b">
        <v>0</v>
      </c>
      <c r="AK94" s="103" t="b">
        <v>0</v>
      </c>
      <c r="AL94" s="103" t="b">
        <v>0</v>
      </c>
      <c r="AM94" s="103" t="b">
        <v>0</v>
      </c>
      <c r="AN94" s="103" t="b">
        <v>0</v>
      </c>
      <c r="AO94" s="103" t="b">
        <v>0</v>
      </c>
      <c r="AP94" s="103" t="b">
        <v>0</v>
      </c>
      <c r="AQ94" s="103" t="b">
        <v>0</v>
      </c>
      <c r="AR94" s="102"/>
      <c r="AS94" s="102"/>
      <c r="AT94" s="102"/>
      <c r="AU94" s="101"/>
    </row>
    <row r="95" spans="1:47" ht="12.95" customHeight="1" x14ac:dyDescent="0.2">
      <c r="A95" s="107">
        <v>35265</v>
      </c>
      <c r="B95" s="102" t="s">
        <v>55</v>
      </c>
      <c r="C95" s="102" t="s">
        <v>54</v>
      </c>
      <c r="D95" s="102" t="s">
        <v>33</v>
      </c>
      <c r="E95" s="102" t="s">
        <v>1252</v>
      </c>
      <c r="F95" s="102"/>
      <c r="G95" s="102"/>
      <c r="H95" s="102">
        <v>2016</v>
      </c>
      <c r="I95" s="106">
        <v>42507.425694444442</v>
      </c>
      <c r="J95" s="106">
        <v>42507.431250000001</v>
      </c>
      <c r="K95" s="105">
        <v>8</v>
      </c>
      <c r="L95" s="105">
        <v>146</v>
      </c>
      <c r="M95" s="104">
        <v>7.7899999999999997E-2</v>
      </c>
      <c r="N95" s="102" t="s">
        <v>1282</v>
      </c>
      <c r="O95" s="102" t="s">
        <v>21</v>
      </c>
      <c r="P95" s="102" t="s">
        <v>1260</v>
      </c>
      <c r="Q95" s="102" t="s">
        <v>34</v>
      </c>
      <c r="R95" s="102"/>
      <c r="S95" s="102" t="s">
        <v>23</v>
      </c>
      <c r="T95" s="102" t="s">
        <v>23</v>
      </c>
      <c r="U95" s="102" t="s">
        <v>22</v>
      </c>
      <c r="V95" s="102"/>
      <c r="W95" s="102"/>
      <c r="X95" s="102" t="s">
        <v>61</v>
      </c>
      <c r="Y95" s="102"/>
      <c r="Z95" s="102"/>
      <c r="AA95" s="102"/>
      <c r="AB95" s="102"/>
      <c r="AC95" s="102" t="s">
        <v>1253</v>
      </c>
      <c r="AD95" s="103" t="b">
        <v>0</v>
      </c>
      <c r="AE95" s="103" t="b">
        <v>0</v>
      </c>
      <c r="AF95" s="103" t="b">
        <v>0</v>
      </c>
      <c r="AG95" s="103" t="b">
        <v>0</v>
      </c>
      <c r="AH95" s="103" t="b">
        <v>0</v>
      </c>
      <c r="AI95" s="103" t="b">
        <v>0</v>
      </c>
      <c r="AJ95" s="103" t="b">
        <v>0</v>
      </c>
      <c r="AK95" s="103" t="b">
        <v>0</v>
      </c>
      <c r="AL95" s="103" t="b">
        <v>0</v>
      </c>
      <c r="AM95" s="103" t="b">
        <v>0</v>
      </c>
      <c r="AN95" s="103" t="b">
        <v>0</v>
      </c>
      <c r="AO95" s="103" t="b">
        <v>0</v>
      </c>
      <c r="AP95" s="103" t="b">
        <v>0</v>
      </c>
      <c r="AQ95" s="103" t="b">
        <v>0</v>
      </c>
      <c r="AR95" s="102"/>
      <c r="AS95" s="102"/>
      <c r="AT95" s="102"/>
      <c r="AU95" s="101" t="s">
        <v>1281</v>
      </c>
    </row>
    <row r="96" spans="1:47" ht="12.95" customHeight="1" x14ac:dyDescent="0.2">
      <c r="A96" s="107">
        <v>35587</v>
      </c>
      <c r="B96" s="102" t="s">
        <v>151</v>
      </c>
      <c r="C96" s="102" t="s">
        <v>150</v>
      </c>
      <c r="D96" s="102" t="s">
        <v>33</v>
      </c>
      <c r="E96" s="102" t="s">
        <v>1280</v>
      </c>
      <c r="F96" s="102"/>
      <c r="G96" s="102"/>
      <c r="H96" s="102">
        <v>2017</v>
      </c>
      <c r="I96" s="106">
        <v>42642.488888888889</v>
      </c>
      <c r="J96" s="106">
        <v>42642.490972222222</v>
      </c>
      <c r="K96" s="105">
        <v>3</v>
      </c>
      <c r="L96" s="105">
        <v>30</v>
      </c>
      <c r="M96" s="104">
        <v>1.6E-2</v>
      </c>
      <c r="N96" s="102" t="s">
        <v>1279</v>
      </c>
      <c r="O96" s="102" t="s">
        <v>21</v>
      </c>
      <c r="P96" s="102" t="s">
        <v>1260</v>
      </c>
      <c r="Q96" s="102" t="s">
        <v>34</v>
      </c>
      <c r="R96" s="102" t="s">
        <v>1273</v>
      </c>
      <c r="S96" s="102" t="s">
        <v>23</v>
      </c>
      <c r="T96" s="102" t="s">
        <v>23</v>
      </c>
      <c r="U96" s="102" t="s">
        <v>22</v>
      </c>
      <c r="V96" s="102"/>
      <c r="W96" s="102"/>
      <c r="X96" s="102" t="s">
        <v>25</v>
      </c>
      <c r="Y96" s="102"/>
      <c r="Z96" s="102"/>
      <c r="AA96" s="102"/>
      <c r="AB96" s="102"/>
      <c r="AC96" s="102" t="s">
        <v>1253</v>
      </c>
      <c r="AD96" s="103" t="b">
        <v>0</v>
      </c>
      <c r="AE96" s="103" t="b">
        <v>0</v>
      </c>
      <c r="AF96" s="103" t="b">
        <v>0</v>
      </c>
      <c r="AG96" s="103" t="b">
        <v>0</v>
      </c>
      <c r="AH96" s="103" t="b">
        <v>0</v>
      </c>
      <c r="AI96" s="103" t="b">
        <v>0</v>
      </c>
      <c r="AJ96" s="103" t="b">
        <v>0</v>
      </c>
      <c r="AK96" s="103" t="b">
        <v>0</v>
      </c>
      <c r="AL96" s="103" t="b">
        <v>0</v>
      </c>
      <c r="AM96" s="103" t="b">
        <v>0</v>
      </c>
      <c r="AN96" s="103" t="b">
        <v>0</v>
      </c>
      <c r="AO96" s="103" t="b">
        <v>0</v>
      </c>
      <c r="AP96" s="103" t="b">
        <v>0</v>
      </c>
      <c r="AQ96" s="103" t="b">
        <v>0</v>
      </c>
      <c r="AR96" s="102"/>
      <c r="AS96" s="102"/>
      <c r="AT96" s="102"/>
      <c r="AU96" s="101"/>
    </row>
    <row r="97" spans="1:47" ht="12.95" customHeight="1" x14ac:dyDescent="0.2">
      <c r="A97" s="107">
        <v>35903</v>
      </c>
      <c r="B97" s="102" t="s">
        <v>36</v>
      </c>
      <c r="C97" s="102" t="s">
        <v>35</v>
      </c>
      <c r="D97" s="102" t="s">
        <v>37</v>
      </c>
      <c r="E97" s="102" t="s">
        <v>1278</v>
      </c>
      <c r="F97" s="102"/>
      <c r="G97" s="102"/>
      <c r="H97" s="102">
        <v>2017</v>
      </c>
      <c r="I97" s="106">
        <v>42720.533333333333</v>
      </c>
      <c r="J97" s="106">
        <v>42720.549305555556</v>
      </c>
      <c r="K97" s="105">
        <v>23</v>
      </c>
      <c r="L97" s="105">
        <v>0</v>
      </c>
      <c r="M97" s="104">
        <v>0</v>
      </c>
      <c r="N97" s="102" t="s">
        <v>1277</v>
      </c>
      <c r="O97" s="102" t="s">
        <v>21</v>
      </c>
      <c r="P97" s="102" t="s">
        <v>1260</v>
      </c>
      <c r="Q97" s="102" t="s">
        <v>34</v>
      </c>
      <c r="R97" s="102" t="s">
        <v>1273</v>
      </c>
      <c r="S97" s="102" t="s">
        <v>23</v>
      </c>
      <c r="T97" s="102" t="s">
        <v>23</v>
      </c>
      <c r="U97" s="102" t="s">
        <v>22</v>
      </c>
      <c r="V97" s="102"/>
      <c r="W97" s="102" t="s">
        <v>1264</v>
      </c>
      <c r="X97" s="102" t="s">
        <v>25</v>
      </c>
      <c r="Y97" s="102" t="s">
        <v>1276</v>
      </c>
      <c r="Z97" s="102" t="s">
        <v>1275</v>
      </c>
      <c r="AA97" s="102"/>
      <c r="AB97" s="102"/>
      <c r="AC97" s="102" t="s">
        <v>1253</v>
      </c>
      <c r="AD97" s="103" t="b">
        <v>0</v>
      </c>
      <c r="AE97" s="103" t="b">
        <v>0</v>
      </c>
      <c r="AF97" s="103" t="b">
        <v>0</v>
      </c>
      <c r="AG97" s="103" t="b">
        <v>0</v>
      </c>
      <c r="AH97" s="103" t="b">
        <v>0</v>
      </c>
      <c r="AI97" s="103" t="b">
        <v>0</v>
      </c>
      <c r="AJ97" s="103" t="b">
        <v>0</v>
      </c>
      <c r="AK97" s="103" t="b">
        <v>0</v>
      </c>
      <c r="AL97" s="103" t="b">
        <v>0</v>
      </c>
      <c r="AM97" s="103" t="b">
        <v>0</v>
      </c>
      <c r="AN97" s="103" t="b">
        <v>0</v>
      </c>
      <c r="AO97" s="103" t="b">
        <v>0</v>
      </c>
      <c r="AP97" s="103" t="b">
        <v>0</v>
      </c>
      <c r="AQ97" s="103" t="b">
        <v>0</v>
      </c>
      <c r="AR97" s="102"/>
      <c r="AS97" s="102"/>
      <c r="AT97" s="102"/>
      <c r="AU97" s="101"/>
    </row>
    <row r="98" spans="1:47" ht="12.95" customHeight="1" x14ac:dyDescent="0.2">
      <c r="A98" s="107">
        <v>35904</v>
      </c>
      <c r="B98" s="102" t="s">
        <v>396</v>
      </c>
      <c r="C98" s="102" t="s">
        <v>397</v>
      </c>
      <c r="D98" s="102" t="s">
        <v>26</v>
      </c>
      <c r="E98" s="102" t="s">
        <v>1258</v>
      </c>
      <c r="F98" s="102"/>
      <c r="G98" s="102"/>
      <c r="H98" s="102">
        <v>2017</v>
      </c>
      <c r="I98" s="106">
        <v>42724.397222222222</v>
      </c>
      <c r="J98" s="106">
        <v>42724.451388888891</v>
      </c>
      <c r="K98" s="105">
        <v>78</v>
      </c>
      <c r="L98" s="105">
        <v>0</v>
      </c>
      <c r="M98" s="104">
        <v>0</v>
      </c>
      <c r="N98" s="102" t="s">
        <v>1274</v>
      </c>
      <c r="O98" s="102" t="s">
        <v>21</v>
      </c>
      <c r="P98" s="102" t="s">
        <v>1260</v>
      </c>
      <c r="Q98" s="102" t="s">
        <v>34</v>
      </c>
      <c r="R98" s="102" t="s">
        <v>1273</v>
      </c>
      <c r="S98" s="102" t="s">
        <v>23</v>
      </c>
      <c r="T98" s="102" t="s">
        <v>23</v>
      </c>
      <c r="U98" s="102" t="s">
        <v>22</v>
      </c>
      <c r="V98" s="102" t="s">
        <v>1270</v>
      </c>
      <c r="W98" s="102" t="s">
        <v>1272</v>
      </c>
      <c r="X98" s="102" t="s">
        <v>25</v>
      </c>
      <c r="Y98" s="102"/>
      <c r="Z98" s="102"/>
      <c r="AA98" s="102"/>
      <c r="AB98" s="102" t="s">
        <v>1263</v>
      </c>
      <c r="AC98" s="102" t="s">
        <v>1253</v>
      </c>
      <c r="AD98" s="103" t="b">
        <v>0</v>
      </c>
      <c r="AE98" s="103" t="b">
        <v>0</v>
      </c>
      <c r="AF98" s="103" t="b">
        <v>0</v>
      </c>
      <c r="AG98" s="103" t="b">
        <v>0</v>
      </c>
      <c r="AH98" s="103" t="b">
        <v>0</v>
      </c>
      <c r="AI98" s="103" t="b">
        <v>0</v>
      </c>
      <c r="AJ98" s="103" t="b">
        <v>0</v>
      </c>
      <c r="AK98" s="103" t="b">
        <v>0</v>
      </c>
      <c r="AL98" s="103" t="b">
        <v>1</v>
      </c>
      <c r="AM98" s="103" t="b">
        <v>1</v>
      </c>
      <c r="AN98" s="103" t="b">
        <v>0</v>
      </c>
      <c r="AO98" s="103" t="b">
        <v>0</v>
      </c>
      <c r="AP98" s="103" t="b">
        <v>0</v>
      </c>
      <c r="AQ98" s="103" t="b">
        <v>0</v>
      </c>
      <c r="AR98" s="102"/>
      <c r="AS98" s="102"/>
      <c r="AT98" s="102"/>
      <c r="AU98" s="101"/>
    </row>
    <row r="99" spans="1:47" ht="12.95" customHeight="1" x14ac:dyDescent="0.2">
      <c r="A99" s="107">
        <v>35904</v>
      </c>
      <c r="B99" s="102" t="s">
        <v>391</v>
      </c>
      <c r="C99" s="102" t="s">
        <v>392</v>
      </c>
      <c r="D99" s="102" t="s">
        <v>26</v>
      </c>
      <c r="E99" s="102" t="s">
        <v>1258</v>
      </c>
      <c r="F99" s="102"/>
      <c r="G99" s="102"/>
      <c r="H99" s="102">
        <v>2017</v>
      </c>
      <c r="I99" s="106">
        <v>42724.397222222222</v>
      </c>
      <c r="J99" s="106">
        <v>42724.451388888891</v>
      </c>
      <c r="K99" s="105">
        <v>78</v>
      </c>
      <c r="L99" s="105">
        <v>0</v>
      </c>
      <c r="M99" s="104">
        <v>0</v>
      </c>
      <c r="N99" s="102" t="s">
        <v>1274</v>
      </c>
      <c r="O99" s="102" t="s">
        <v>21</v>
      </c>
      <c r="P99" s="102" t="s">
        <v>1260</v>
      </c>
      <c r="Q99" s="102" t="s">
        <v>34</v>
      </c>
      <c r="R99" s="102" t="s">
        <v>1273</v>
      </c>
      <c r="S99" s="102" t="s">
        <v>23</v>
      </c>
      <c r="T99" s="102" t="s">
        <v>23</v>
      </c>
      <c r="U99" s="102" t="s">
        <v>22</v>
      </c>
      <c r="V99" s="102" t="s">
        <v>1270</v>
      </c>
      <c r="W99" s="102" t="s">
        <v>1272</v>
      </c>
      <c r="X99" s="102" t="s">
        <v>25</v>
      </c>
      <c r="Y99" s="102"/>
      <c r="Z99" s="102"/>
      <c r="AA99" s="102"/>
      <c r="AB99" s="102" t="s">
        <v>1263</v>
      </c>
      <c r="AC99" s="102" t="s">
        <v>1253</v>
      </c>
      <c r="AD99" s="103" t="b">
        <v>0</v>
      </c>
      <c r="AE99" s="103" t="b">
        <v>0</v>
      </c>
      <c r="AF99" s="103" t="b">
        <v>0</v>
      </c>
      <c r="AG99" s="103" t="b">
        <v>0</v>
      </c>
      <c r="AH99" s="103" t="b">
        <v>0</v>
      </c>
      <c r="AI99" s="103" t="b">
        <v>0</v>
      </c>
      <c r="AJ99" s="103" t="b">
        <v>0</v>
      </c>
      <c r="AK99" s="103" t="b">
        <v>0</v>
      </c>
      <c r="AL99" s="103" t="b">
        <v>1</v>
      </c>
      <c r="AM99" s="103" t="b">
        <v>1</v>
      </c>
      <c r="AN99" s="103" t="b">
        <v>0</v>
      </c>
      <c r="AO99" s="103" t="b">
        <v>0</v>
      </c>
      <c r="AP99" s="103" t="b">
        <v>0</v>
      </c>
      <c r="AQ99" s="103" t="b">
        <v>0</v>
      </c>
      <c r="AR99" s="102"/>
      <c r="AS99" s="102"/>
      <c r="AT99" s="102"/>
      <c r="AU99" s="101"/>
    </row>
    <row r="100" spans="1:47" ht="12.95" customHeight="1" x14ac:dyDescent="0.2">
      <c r="A100" s="107">
        <v>36238</v>
      </c>
      <c r="B100" s="102" t="s">
        <v>123</v>
      </c>
      <c r="C100" s="102" t="s">
        <v>122</v>
      </c>
      <c r="D100" s="102" t="s">
        <v>37</v>
      </c>
      <c r="E100" s="102" t="s">
        <v>1255</v>
      </c>
      <c r="F100" s="102"/>
      <c r="G100" s="102"/>
      <c r="H100" s="102">
        <v>2017</v>
      </c>
      <c r="I100" s="106">
        <v>42803.272916666661</v>
      </c>
      <c r="J100" s="106">
        <v>42803.366666666661</v>
      </c>
      <c r="K100" s="105">
        <v>135</v>
      </c>
      <c r="L100" s="105">
        <v>6</v>
      </c>
      <c r="M100" s="104">
        <v>3.2000000000000002E-3</v>
      </c>
      <c r="N100" s="102" t="s">
        <v>1269</v>
      </c>
      <c r="O100" s="102" t="s">
        <v>21</v>
      </c>
      <c r="P100" s="102" t="s">
        <v>1257</v>
      </c>
      <c r="Q100" s="102" t="s">
        <v>167</v>
      </c>
      <c r="R100" s="102"/>
      <c r="S100" s="102" t="s">
        <v>22</v>
      </c>
      <c r="T100" s="102" t="s">
        <v>23</v>
      </c>
      <c r="U100" s="102" t="s">
        <v>23</v>
      </c>
      <c r="V100" s="102" t="s">
        <v>1265</v>
      </c>
      <c r="W100" s="102"/>
      <c r="X100" s="102" t="s">
        <v>25</v>
      </c>
      <c r="Y100" s="102" t="s">
        <v>1268</v>
      </c>
      <c r="Z100" s="102" t="s">
        <v>1267</v>
      </c>
      <c r="AA100" s="102"/>
      <c r="AB100" s="102"/>
      <c r="AC100" s="102" t="s">
        <v>1253</v>
      </c>
      <c r="AD100" s="103" t="b">
        <v>0</v>
      </c>
      <c r="AE100" s="103" t="b">
        <v>0</v>
      </c>
      <c r="AF100" s="103" t="b">
        <v>0</v>
      </c>
      <c r="AG100" s="103" t="b">
        <v>0</v>
      </c>
      <c r="AH100" s="103" t="b">
        <v>0</v>
      </c>
      <c r="AI100" s="103" t="b">
        <v>0</v>
      </c>
      <c r="AJ100" s="103" t="b">
        <v>0</v>
      </c>
      <c r="AK100" s="103" t="b">
        <v>0</v>
      </c>
      <c r="AL100" s="103" t="b">
        <v>0</v>
      </c>
      <c r="AM100" s="103" t="b">
        <v>0</v>
      </c>
      <c r="AN100" s="103" t="b">
        <v>0</v>
      </c>
      <c r="AO100" s="103" t="b">
        <v>0</v>
      </c>
      <c r="AP100" s="103" t="b">
        <v>0</v>
      </c>
      <c r="AQ100" s="103" t="b">
        <v>0</v>
      </c>
      <c r="AR100" s="102"/>
      <c r="AS100" s="102"/>
      <c r="AT100" s="102"/>
      <c r="AU100" s="101"/>
    </row>
    <row r="101" spans="1:47" ht="12.95" customHeight="1" x14ac:dyDescent="0.2">
      <c r="A101" s="107">
        <v>36313</v>
      </c>
      <c r="B101" s="102" t="s">
        <v>271</v>
      </c>
      <c r="C101" s="102" t="s">
        <v>270</v>
      </c>
      <c r="D101" s="102" t="s">
        <v>20</v>
      </c>
      <c r="E101" s="102" t="s">
        <v>1262</v>
      </c>
      <c r="F101" s="102"/>
      <c r="G101" s="102"/>
      <c r="H101" s="102">
        <v>2017</v>
      </c>
      <c r="I101" s="106">
        <v>42828.281944444439</v>
      </c>
      <c r="J101" s="106">
        <v>42828.290277777778</v>
      </c>
      <c r="K101" s="105">
        <v>12</v>
      </c>
      <c r="L101" s="105">
        <v>171</v>
      </c>
      <c r="M101" s="104">
        <v>9.1200000000000003E-2</v>
      </c>
      <c r="N101" s="102" t="s">
        <v>1261</v>
      </c>
      <c r="O101" s="102" t="s">
        <v>21</v>
      </c>
      <c r="P101" s="102" t="s">
        <v>1260</v>
      </c>
      <c r="Q101" s="102" t="s">
        <v>34</v>
      </c>
      <c r="R101" s="102"/>
      <c r="S101" s="102" t="s">
        <v>23</v>
      </c>
      <c r="T101" s="102" t="s">
        <v>23</v>
      </c>
      <c r="U101" s="102" t="s">
        <v>22</v>
      </c>
      <c r="V101" s="102"/>
      <c r="W101" s="102"/>
      <c r="X101" s="102" t="s">
        <v>25</v>
      </c>
      <c r="Y101" s="102"/>
      <c r="Z101" s="102"/>
      <c r="AA101" s="102"/>
      <c r="AB101" s="102"/>
      <c r="AC101" s="102" t="s">
        <v>1253</v>
      </c>
      <c r="AD101" s="103" t="b">
        <v>0</v>
      </c>
      <c r="AE101" s="103" t="b">
        <v>0</v>
      </c>
      <c r="AF101" s="103" t="b">
        <v>0</v>
      </c>
      <c r="AG101" s="103" t="b">
        <v>0</v>
      </c>
      <c r="AH101" s="103" t="b">
        <v>0</v>
      </c>
      <c r="AI101" s="103" t="b">
        <v>0</v>
      </c>
      <c r="AJ101" s="103" t="b">
        <v>0</v>
      </c>
      <c r="AK101" s="103" t="b">
        <v>0</v>
      </c>
      <c r="AL101" s="103" t="b">
        <v>0</v>
      </c>
      <c r="AM101" s="103" t="b">
        <v>0</v>
      </c>
      <c r="AN101" s="103" t="b">
        <v>0</v>
      </c>
      <c r="AO101" s="103" t="b">
        <v>0</v>
      </c>
      <c r="AP101" s="103" t="b">
        <v>0</v>
      </c>
      <c r="AQ101" s="103" t="b">
        <v>0</v>
      </c>
      <c r="AR101" s="102"/>
      <c r="AS101" s="102"/>
      <c r="AT101" s="102"/>
      <c r="AU101" s="101"/>
    </row>
    <row r="102" spans="1:47" ht="12.95" customHeight="1" x14ac:dyDescent="0.2">
      <c r="A102" s="107">
        <v>36314</v>
      </c>
      <c r="B102" s="102" t="s">
        <v>273</v>
      </c>
      <c r="C102" s="102" t="s">
        <v>272</v>
      </c>
      <c r="D102" s="102" t="s">
        <v>264</v>
      </c>
      <c r="E102" s="102" t="s">
        <v>1252</v>
      </c>
      <c r="F102" s="102"/>
      <c r="G102" s="102"/>
      <c r="H102" s="102">
        <v>2017</v>
      </c>
      <c r="I102" s="106">
        <v>42831.743750000001</v>
      </c>
      <c r="J102" s="106">
        <v>42831.773611111108</v>
      </c>
      <c r="K102" s="105">
        <v>43</v>
      </c>
      <c r="L102" s="105">
        <v>0</v>
      </c>
      <c r="M102" s="104">
        <v>0</v>
      </c>
      <c r="N102" s="102" t="s">
        <v>1259</v>
      </c>
      <c r="O102" s="102" t="s">
        <v>21</v>
      </c>
      <c r="P102" s="102" t="s">
        <v>1257</v>
      </c>
      <c r="Q102" s="102" t="s">
        <v>167</v>
      </c>
      <c r="R102" s="102"/>
      <c r="S102" s="102" t="s">
        <v>22</v>
      </c>
      <c r="T102" s="102" t="s">
        <v>23</v>
      </c>
      <c r="U102" s="102" t="s">
        <v>23</v>
      </c>
      <c r="V102" s="102"/>
      <c r="W102" s="102"/>
      <c r="X102" s="102" t="s">
        <v>25</v>
      </c>
      <c r="Y102" s="102"/>
      <c r="Z102" s="102"/>
      <c r="AA102" s="102"/>
      <c r="AB102" s="102"/>
      <c r="AC102" s="102" t="s">
        <v>1253</v>
      </c>
      <c r="AD102" s="103" t="b">
        <v>0</v>
      </c>
      <c r="AE102" s="103" t="b">
        <v>0</v>
      </c>
      <c r="AF102" s="103" t="b">
        <v>0</v>
      </c>
      <c r="AG102" s="103" t="b">
        <v>0</v>
      </c>
      <c r="AH102" s="103" t="b">
        <v>0</v>
      </c>
      <c r="AI102" s="103" t="b">
        <v>0</v>
      </c>
      <c r="AJ102" s="103" t="b">
        <v>0</v>
      </c>
      <c r="AK102" s="103" t="b">
        <v>0</v>
      </c>
      <c r="AL102" s="103" t="b">
        <v>0</v>
      </c>
      <c r="AM102" s="103" t="b">
        <v>0</v>
      </c>
      <c r="AN102" s="103" t="b">
        <v>0</v>
      </c>
      <c r="AO102" s="103" t="b">
        <v>0</v>
      </c>
      <c r="AP102" s="103" t="b">
        <v>0</v>
      </c>
      <c r="AQ102" s="103" t="b">
        <v>0</v>
      </c>
      <c r="AR102" s="102"/>
      <c r="AS102" s="102"/>
      <c r="AT102" s="102"/>
      <c r="AU102" s="101"/>
    </row>
  </sheetData>
  <autoFilter ref="A2:AU102"/>
  <mergeCells count="1">
    <mergeCell ref="A1:AU1"/>
  </mergeCells>
  <pageMargins left="0.98425196850393704" right="0.98425196850393704" top="0.98425196850393704" bottom="1.2019527559055119" header="0.98425196850393704" footer="0.98425196850393704"/>
  <pageSetup paperSize="9" orientation="landscape" horizontalDpi="0" verticalDpi="0"/>
  <headerFooter alignWithMargins="0">
    <oddFooter>&amp;L&amp;"Arial"&amp;8&amp;IGenerated on Wednesday, 10 January 2018&amp;I 
&amp;IPage &amp;P of &amp;N&amp;I &amp;C&amp;R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28"/>
  <sheetViews>
    <sheetView workbookViewId="0">
      <selection activeCell="E33" sqref="E33"/>
    </sheetView>
  </sheetViews>
  <sheetFormatPr defaultRowHeight="12.75" x14ac:dyDescent="0.2"/>
  <cols>
    <col min="1" max="1" width="14" customWidth="1"/>
    <col min="2" max="2" width="15.28515625" customWidth="1"/>
    <col min="3" max="7" width="14" customWidth="1"/>
    <col min="8" max="8" width="14" style="12" customWidth="1"/>
    <col min="9" max="13" width="14" customWidth="1"/>
  </cols>
  <sheetData>
    <row r="1" spans="1:9" x14ac:dyDescent="0.2">
      <c r="A1" s="13" t="s">
        <v>339</v>
      </c>
    </row>
    <row r="4" spans="1:9" x14ac:dyDescent="0.2">
      <c r="B4" s="11"/>
      <c r="C4" s="11"/>
      <c r="D4" s="11"/>
      <c r="E4" s="11"/>
      <c r="F4" s="11"/>
      <c r="G4" s="11"/>
      <c r="I4" s="11"/>
    </row>
    <row r="5" spans="1:9" ht="38.25" x14ac:dyDescent="0.2">
      <c r="A5" s="8"/>
      <c r="B5" s="8"/>
      <c r="C5" s="8"/>
      <c r="D5" s="8"/>
      <c r="E5" s="8"/>
      <c r="F5" s="9" t="s">
        <v>330</v>
      </c>
      <c r="G5" s="9" t="s">
        <v>332</v>
      </c>
      <c r="I5" s="11"/>
    </row>
    <row r="6" spans="1:9" ht="38.25" x14ac:dyDescent="0.2">
      <c r="A6" s="9" t="s">
        <v>326</v>
      </c>
      <c r="B6" s="9" t="s">
        <v>1408</v>
      </c>
      <c r="C6" s="9" t="s">
        <v>323</v>
      </c>
      <c r="D6" s="9" t="s">
        <v>325</v>
      </c>
      <c r="E6" s="9" t="s">
        <v>321</v>
      </c>
      <c r="F6" s="9" t="s">
        <v>331</v>
      </c>
      <c r="G6" s="9" t="s">
        <v>333</v>
      </c>
      <c r="I6" s="7"/>
    </row>
    <row r="7" spans="1:9" x14ac:dyDescent="0.2">
      <c r="A7" s="10" t="s">
        <v>327</v>
      </c>
      <c r="B7" s="8"/>
      <c r="C7" s="10" t="s">
        <v>322</v>
      </c>
      <c r="D7" s="10" t="s">
        <v>324</v>
      </c>
      <c r="E7" s="10" t="s">
        <v>328</v>
      </c>
      <c r="F7" s="10" t="s">
        <v>329</v>
      </c>
      <c r="G7" s="10" t="s">
        <v>334</v>
      </c>
      <c r="I7" s="11"/>
    </row>
    <row r="8" spans="1:9" x14ac:dyDescent="0.2">
      <c r="A8" s="11" t="s">
        <v>335</v>
      </c>
      <c r="B8" s="11">
        <v>2011</v>
      </c>
      <c r="C8" s="12">
        <f t="shared" ref="C8:C10" si="0">E8-D8</f>
        <v>2883</v>
      </c>
      <c r="D8" s="11">
        <v>8</v>
      </c>
      <c r="E8" s="5">
        <v>2891</v>
      </c>
      <c r="F8" s="11">
        <f>D8</f>
        <v>8</v>
      </c>
      <c r="G8" s="11">
        <f>C8+F8</f>
        <v>2891</v>
      </c>
      <c r="I8" s="11"/>
    </row>
    <row r="9" spans="1:9" x14ac:dyDescent="0.2">
      <c r="A9" s="11" t="s">
        <v>335</v>
      </c>
      <c r="B9" s="11">
        <v>2012</v>
      </c>
      <c r="C9" s="12">
        <f t="shared" si="0"/>
        <v>1124</v>
      </c>
      <c r="D9" s="11">
        <v>91</v>
      </c>
      <c r="E9" s="5">
        <v>1215</v>
      </c>
      <c r="F9" s="96">
        <f t="shared" ref="F9:F13" si="1">D9</f>
        <v>91</v>
      </c>
      <c r="G9" s="12">
        <f t="shared" ref="G9:G14" si="2">C9+F9</f>
        <v>1215</v>
      </c>
      <c r="I9" s="97"/>
    </row>
    <row r="10" spans="1:9" x14ac:dyDescent="0.2">
      <c r="A10" s="11" t="s">
        <v>335</v>
      </c>
      <c r="B10" s="11">
        <v>2013</v>
      </c>
      <c r="C10" s="12">
        <f t="shared" si="0"/>
        <v>1568</v>
      </c>
      <c r="D10" s="11">
        <v>61</v>
      </c>
      <c r="E10" s="5">
        <v>1629</v>
      </c>
      <c r="F10" s="96">
        <f t="shared" si="1"/>
        <v>61</v>
      </c>
      <c r="G10" s="12">
        <f t="shared" si="2"/>
        <v>1629</v>
      </c>
      <c r="I10" s="97"/>
    </row>
    <row r="11" spans="1:9" x14ac:dyDescent="0.2">
      <c r="A11" s="11" t="s">
        <v>336</v>
      </c>
      <c r="B11" s="11">
        <v>2014</v>
      </c>
      <c r="C11" s="11">
        <f>E11-D11</f>
        <v>1597</v>
      </c>
      <c r="D11" s="11">
        <v>29</v>
      </c>
      <c r="E11" s="5">
        <v>1626</v>
      </c>
      <c r="F11" s="96">
        <f t="shared" si="1"/>
        <v>29</v>
      </c>
      <c r="G11" s="12">
        <f t="shared" si="2"/>
        <v>1626</v>
      </c>
      <c r="I11" s="97"/>
    </row>
    <row r="12" spans="1:9" x14ac:dyDescent="0.2">
      <c r="A12" s="11" t="s">
        <v>336</v>
      </c>
      <c r="B12" s="11">
        <v>2015</v>
      </c>
      <c r="C12" s="12">
        <f>E12-D12</f>
        <v>672</v>
      </c>
      <c r="D12" s="11">
        <v>159</v>
      </c>
      <c r="E12" s="5">
        <v>831</v>
      </c>
      <c r="F12" s="96">
        <f t="shared" si="1"/>
        <v>159</v>
      </c>
      <c r="G12" s="12">
        <f t="shared" si="2"/>
        <v>831</v>
      </c>
      <c r="I12" s="11"/>
    </row>
    <row r="13" spans="1:9" x14ac:dyDescent="0.2">
      <c r="A13" s="11" t="s">
        <v>336</v>
      </c>
      <c r="B13" s="11">
        <v>2016</v>
      </c>
      <c r="C13" s="12">
        <f>E13-D13</f>
        <v>46</v>
      </c>
      <c r="D13" s="11">
        <v>42</v>
      </c>
      <c r="E13" s="100">
        <v>88</v>
      </c>
      <c r="F13" s="96">
        <f t="shared" si="1"/>
        <v>42</v>
      </c>
      <c r="G13" s="100">
        <f t="shared" si="2"/>
        <v>88</v>
      </c>
      <c r="I13" s="12"/>
    </row>
    <row r="14" spans="1:9" x14ac:dyDescent="0.2">
      <c r="A14" s="11" t="s">
        <v>336</v>
      </c>
      <c r="B14" s="15">
        <v>2017</v>
      </c>
      <c r="C14" s="11">
        <v>4530</v>
      </c>
      <c r="D14" s="11">
        <v>696</v>
      </c>
      <c r="E14" s="100">
        <v>5226</v>
      </c>
      <c r="F14" s="96">
        <v>279</v>
      </c>
      <c r="G14" s="100">
        <f t="shared" si="2"/>
        <v>4809</v>
      </c>
      <c r="I14" s="11"/>
    </row>
    <row r="15" spans="1:9" x14ac:dyDescent="0.2">
      <c r="A15" s="17" t="s">
        <v>337</v>
      </c>
      <c r="B15" s="17"/>
      <c r="C15" s="17"/>
      <c r="D15" s="17"/>
      <c r="E15" s="17">
        <f>MAX(E8:E14)</f>
        <v>5226</v>
      </c>
      <c r="F15" s="17"/>
      <c r="G15" s="17"/>
      <c r="I15" s="11"/>
    </row>
    <row r="16" spans="1:9" x14ac:dyDescent="0.2">
      <c r="A16" s="17" t="s">
        <v>338</v>
      </c>
      <c r="B16" s="17"/>
      <c r="C16" s="17"/>
      <c r="D16" s="17"/>
      <c r="E16" s="17">
        <f>MIN(E8:E14)</f>
        <v>88</v>
      </c>
      <c r="F16" s="17"/>
      <c r="G16" s="17"/>
      <c r="I16" s="11"/>
    </row>
    <row r="17" spans="1:9" x14ac:dyDescent="0.2">
      <c r="A17" s="16" t="s">
        <v>340</v>
      </c>
      <c r="B17" s="17"/>
      <c r="C17" s="17"/>
      <c r="D17" s="23" t="s">
        <v>344</v>
      </c>
      <c r="E17" s="17">
        <f>(E8+E9+E10+E11+E12)/5</f>
        <v>1638.4</v>
      </c>
      <c r="F17" s="23" t="s">
        <v>345</v>
      </c>
      <c r="G17" s="17">
        <f>(G12+G9+G10+G11+G8)/5</f>
        <v>1638.4</v>
      </c>
    </row>
    <row r="19" spans="1:9" x14ac:dyDescent="0.2">
      <c r="A19" s="18" t="s">
        <v>341</v>
      </c>
      <c r="B19" s="20"/>
      <c r="C19" s="18"/>
      <c r="D19" s="19">
        <f>E17*0.17</f>
        <v>278.52800000000002</v>
      </c>
    </row>
    <row r="20" spans="1:9" s="14" customFormat="1" x14ac:dyDescent="0.2"/>
    <row r="21" spans="1:9" s="14" customFormat="1" x14ac:dyDescent="0.2"/>
    <row r="22" spans="1:9" x14ac:dyDescent="0.2">
      <c r="A22" s="13" t="s">
        <v>342</v>
      </c>
      <c r="C22" s="22">
        <f>C23*0.01/G17</f>
        <v>1037.59765625</v>
      </c>
    </row>
    <row r="23" spans="1:9" x14ac:dyDescent="0.2">
      <c r="A23" s="13" t="s">
        <v>343</v>
      </c>
      <c r="B23" s="13"/>
      <c r="C23" s="21">
        <v>170000000</v>
      </c>
      <c r="H23"/>
      <c r="I23" s="12"/>
    </row>
    <row r="28" spans="1:9" x14ac:dyDescent="0.2">
      <c r="A28" s="97"/>
      <c r="B28" s="5"/>
      <c r="C28" s="5"/>
      <c r="D28" s="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82"/>
  <sheetViews>
    <sheetView showGridLines="0" workbookViewId="0">
      <pane ySplit="2" topLeftCell="A51" activePane="bottomLeft" state="frozenSplit"/>
      <selection pane="bottomLeft" activeCell="H30" sqref="H30"/>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5.7109375" style="42" customWidth="1"/>
    <col min="11" max="16384" width="9.140625" style="42"/>
  </cols>
  <sheetData>
    <row r="1" spans="1:10" ht="42.6" customHeight="1" x14ac:dyDescent="0.2">
      <c r="A1" s="92"/>
      <c r="B1" s="92"/>
      <c r="C1" s="121" t="s">
        <v>1246</v>
      </c>
      <c r="D1" s="122"/>
      <c r="E1" s="122"/>
      <c r="F1" s="122"/>
      <c r="G1" s="122"/>
      <c r="H1" s="122"/>
    </row>
    <row r="2" spans="1:10" ht="7.35" customHeight="1" x14ac:dyDescent="0.2">
      <c r="A2" s="92"/>
      <c r="B2" s="92"/>
      <c r="C2" s="92"/>
      <c r="D2" s="92"/>
      <c r="E2" s="92"/>
      <c r="F2" s="92"/>
      <c r="G2" s="92"/>
      <c r="H2" s="92"/>
    </row>
    <row r="3" spans="1:10" ht="4.3499999999999996" customHeight="1" x14ac:dyDescent="0.2"/>
    <row r="4" spans="1:10" ht="14.1" customHeight="1" x14ac:dyDescent="0.2">
      <c r="A4" s="123" t="s">
        <v>1245</v>
      </c>
      <c r="B4" s="117"/>
      <c r="C4" s="117"/>
      <c r="D4" s="124" t="s">
        <v>26</v>
      </c>
      <c r="E4" s="117"/>
      <c r="F4" s="117"/>
      <c r="G4" s="117"/>
      <c r="H4" s="117"/>
    </row>
    <row r="5" spans="1:10" ht="1.7" customHeight="1" x14ac:dyDescent="0.2"/>
    <row r="6" spans="1:10" ht="14.1" customHeight="1" x14ac:dyDescent="0.2">
      <c r="A6" s="123" t="s">
        <v>1244</v>
      </c>
      <c r="B6" s="117"/>
      <c r="C6" s="117"/>
      <c r="D6" s="124" t="s">
        <v>1243</v>
      </c>
      <c r="E6" s="117"/>
      <c r="F6" s="117"/>
      <c r="G6" s="117"/>
      <c r="H6" s="117"/>
    </row>
    <row r="7" spans="1:10" ht="2.65" customHeight="1" x14ac:dyDescent="0.2"/>
    <row r="8" spans="1:10" x14ac:dyDescent="0.2">
      <c r="A8" s="123" t="s">
        <v>1242</v>
      </c>
      <c r="B8" s="117"/>
      <c r="C8" s="117"/>
    </row>
    <row r="9" spans="1:10" x14ac:dyDescent="0.2">
      <c r="A9" s="117"/>
      <c r="B9" s="117"/>
      <c r="C9" s="117"/>
      <c r="D9" s="124" t="s">
        <v>1241</v>
      </c>
      <c r="E9" s="117"/>
      <c r="F9" s="117"/>
      <c r="G9" s="117"/>
      <c r="H9" s="117"/>
    </row>
    <row r="10" spans="1:10" x14ac:dyDescent="0.2">
      <c r="D10" s="117"/>
      <c r="E10" s="117"/>
      <c r="F10" s="117"/>
      <c r="G10" s="117"/>
      <c r="H10" s="117"/>
    </row>
    <row r="11" spans="1:10" ht="4.9000000000000004" customHeight="1" x14ac:dyDescent="0.2"/>
    <row r="12" spans="1:10" ht="32.25" thickBot="1" x14ac:dyDescent="0.25">
      <c r="A12" s="125" t="s">
        <v>3</v>
      </c>
      <c r="B12" s="126"/>
      <c r="C12" s="126"/>
      <c r="D12" s="127"/>
      <c r="E12" s="91" t="s">
        <v>1240</v>
      </c>
      <c r="F12" s="91" t="s">
        <v>1239</v>
      </c>
      <c r="G12" s="91" t="s">
        <v>1238</v>
      </c>
      <c r="H12" s="91" t="s">
        <v>1240</v>
      </c>
      <c r="I12" s="91" t="s">
        <v>1239</v>
      </c>
      <c r="J12" s="91" t="s">
        <v>1238</v>
      </c>
    </row>
    <row r="13" spans="1:10" ht="17.100000000000001" customHeight="1" thickTop="1" x14ac:dyDescent="0.2">
      <c r="A13" s="128">
        <v>41091</v>
      </c>
      <c r="B13" s="129"/>
      <c r="C13" s="129"/>
      <c r="D13" s="130"/>
      <c r="E13" s="87">
        <v>2</v>
      </c>
      <c r="F13" s="87">
        <v>106</v>
      </c>
      <c r="G13" s="86">
        <v>1.8867924528301886E-2</v>
      </c>
    </row>
    <row r="14" spans="1:10" ht="17.100000000000001" customHeight="1" x14ac:dyDescent="0.2">
      <c r="A14" s="128">
        <v>41122</v>
      </c>
      <c r="B14" s="129"/>
      <c r="C14" s="129"/>
      <c r="D14" s="130"/>
      <c r="E14" s="87">
        <v>3</v>
      </c>
      <c r="F14" s="87">
        <v>108</v>
      </c>
      <c r="G14" s="86">
        <v>2.7777777777777776E-2</v>
      </c>
    </row>
    <row r="15" spans="1:10" ht="17.100000000000001" customHeight="1" x14ac:dyDescent="0.2">
      <c r="A15" s="128">
        <v>41153</v>
      </c>
      <c r="B15" s="129"/>
      <c r="C15" s="129"/>
      <c r="D15" s="130"/>
      <c r="E15" s="87">
        <v>2</v>
      </c>
      <c r="F15" s="87">
        <v>108</v>
      </c>
      <c r="G15" s="86">
        <v>1.8518518518518517E-2</v>
      </c>
    </row>
    <row r="16" spans="1:10" ht="17.100000000000001" customHeight="1" x14ac:dyDescent="0.2">
      <c r="A16" s="128">
        <v>41183</v>
      </c>
      <c r="B16" s="129"/>
      <c r="C16" s="129"/>
      <c r="D16" s="130"/>
      <c r="E16" s="87">
        <v>11</v>
      </c>
      <c r="F16" s="87">
        <v>108</v>
      </c>
      <c r="G16" s="86">
        <v>0.10185185185185185</v>
      </c>
    </row>
    <row r="17" spans="1:10" ht="17.100000000000001" customHeight="1" x14ac:dyDescent="0.2">
      <c r="A17" s="128">
        <v>41214</v>
      </c>
      <c r="B17" s="129"/>
      <c r="C17" s="129"/>
      <c r="D17" s="130"/>
      <c r="E17" s="87">
        <v>7</v>
      </c>
      <c r="F17" s="87">
        <v>108</v>
      </c>
      <c r="G17" s="86">
        <v>6.4814814814814811E-2</v>
      </c>
    </row>
    <row r="18" spans="1:10" ht="17.100000000000001" customHeight="1" x14ac:dyDescent="0.2">
      <c r="A18" s="128">
        <v>41244</v>
      </c>
      <c r="B18" s="129"/>
      <c r="C18" s="129"/>
      <c r="D18" s="130"/>
      <c r="E18" s="87">
        <v>6</v>
      </c>
      <c r="F18" s="87">
        <v>108</v>
      </c>
      <c r="G18" s="86">
        <v>5.5555555555555552E-2</v>
      </c>
    </row>
    <row r="19" spans="1:10" x14ac:dyDescent="0.2">
      <c r="A19" s="131"/>
      <c r="B19" s="129"/>
      <c r="C19" s="129"/>
      <c r="D19" s="130"/>
      <c r="E19" s="90">
        <v>31</v>
      </c>
      <c r="F19" s="89">
        <v>107.66666666666667</v>
      </c>
      <c r="G19" s="88">
        <v>0.28792569659442724</v>
      </c>
    </row>
    <row r="20" spans="1:10" ht="17.100000000000001" customHeight="1" x14ac:dyDescent="0.2">
      <c r="A20" s="128">
        <v>41275</v>
      </c>
      <c r="B20" s="129"/>
      <c r="C20" s="129"/>
      <c r="D20" s="130"/>
      <c r="E20" s="87">
        <v>1</v>
      </c>
      <c r="F20" s="87">
        <v>108</v>
      </c>
      <c r="G20" s="86">
        <v>9.2592592592592587E-3</v>
      </c>
    </row>
    <row r="21" spans="1:10" ht="17.100000000000001" customHeight="1" x14ac:dyDescent="0.2">
      <c r="A21" s="128">
        <v>41306</v>
      </c>
      <c r="B21" s="129"/>
      <c r="C21" s="129"/>
      <c r="D21" s="130"/>
      <c r="E21" s="87">
        <v>1</v>
      </c>
      <c r="F21" s="87">
        <v>108</v>
      </c>
      <c r="G21" s="86">
        <v>9.2592592592592587E-3</v>
      </c>
    </row>
    <row r="22" spans="1:10" ht="17.100000000000001" customHeight="1" x14ac:dyDescent="0.2">
      <c r="A22" s="128">
        <v>41334</v>
      </c>
      <c r="B22" s="129"/>
      <c r="C22" s="129"/>
      <c r="D22" s="130"/>
      <c r="E22" s="87">
        <v>12</v>
      </c>
      <c r="F22" s="87">
        <v>108</v>
      </c>
      <c r="G22" s="86">
        <v>0.1111111111111111</v>
      </c>
    </row>
    <row r="23" spans="1:10" ht="17.100000000000001" customHeight="1" x14ac:dyDescent="0.2">
      <c r="A23" s="128">
        <v>41365</v>
      </c>
      <c r="B23" s="129"/>
      <c r="C23" s="129"/>
      <c r="D23" s="130"/>
      <c r="E23" s="87">
        <v>1</v>
      </c>
      <c r="F23" s="87">
        <v>108</v>
      </c>
      <c r="G23" s="86">
        <v>9.2592592592592587E-3</v>
      </c>
    </row>
    <row r="24" spans="1:10" ht="17.100000000000001" customHeight="1" x14ac:dyDescent="0.2">
      <c r="A24" s="128">
        <v>41395</v>
      </c>
      <c r="B24" s="129"/>
      <c r="C24" s="129"/>
      <c r="D24" s="130"/>
      <c r="E24" s="87">
        <v>0</v>
      </c>
      <c r="F24" s="87">
        <v>108</v>
      </c>
      <c r="G24" s="86">
        <v>0</v>
      </c>
    </row>
    <row r="25" spans="1:10" ht="17.100000000000001" customHeight="1" x14ac:dyDescent="0.2">
      <c r="A25" s="128">
        <v>41426</v>
      </c>
      <c r="B25" s="129"/>
      <c r="C25" s="129"/>
      <c r="D25" s="130"/>
      <c r="E25" s="87">
        <v>3</v>
      </c>
      <c r="F25" s="87">
        <v>108</v>
      </c>
      <c r="G25" s="86">
        <v>2.7777777777777776E-2</v>
      </c>
      <c r="H25" s="42">
        <f>SUM(E20:E25,E13:E18)</f>
        <v>49</v>
      </c>
      <c r="I25" s="42">
        <f>AVERAGE(F20:F25,F13:F18)</f>
        <v>107.83333333333333</v>
      </c>
      <c r="J25" s="93">
        <f>H25/I25</f>
        <v>0.45440494590417313</v>
      </c>
    </row>
    <row r="26" spans="1:10" ht="17.100000000000001" customHeight="1" x14ac:dyDescent="0.2">
      <c r="A26" s="128">
        <v>41456</v>
      </c>
      <c r="B26" s="129"/>
      <c r="C26" s="129"/>
      <c r="D26" s="130"/>
      <c r="E26" s="87">
        <v>2</v>
      </c>
      <c r="F26" s="87">
        <v>107</v>
      </c>
      <c r="G26" s="86">
        <v>1.8691588785046728E-2</v>
      </c>
    </row>
    <row r="27" spans="1:10" ht="17.100000000000001" customHeight="1" x14ac:dyDescent="0.2">
      <c r="A27" s="128">
        <v>41487</v>
      </c>
      <c r="B27" s="129"/>
      <c r="C27" s="129"/>
      <c r="D27" s="130"/>
      <c r="E27" s="87">
        <v>1</v>
      </c>
      <c r="F27" s="87">
        <v>107</v>
      </c>
      <c r="G27" s="86">
        <v>9.3457943925233638E-3</v>
      </c>
    </row>
    <row r="28" spans="1:10" ht="17.100000000000001" customHeight="1" x14ac:dyDescent="0.2">
      <c r="A28" s="128">
        <v>41518</v>
      </c>
      <c r="B28" s="129"/>
      <c r="C28" s="129"/>
      <c r="D28" s="130"/>
      <c r="E28" s="87">
        <v>0</v>
      </c>
      <c r="F28" s="87">
        <v>107</v>
      </c>
      <c r="G28" s="86">
        <v>0</v>
      </c>
    </row>
    <row r="29" spans="1:10" ht="17.100000000000001" customHeight="1" x14ac:dyDescent="0.2">
      <c r="A29" s="128">
        <v>41548</v>
      </c>
      <c r="B29" s="129"/>
      <c r="C29" s="129"/>
      <c r="D29" s="130"/>
      <c r="E29" s="87">
        <v>3</v>
      </c>
      <c r="F29" s="87">
        <v>107</v>
      </c>
      <c r="G29" s="86">
        <v>2.8037383177570093E-2</v>
      </c>
    </row>
    <row r="30" spans="1:10" ht="17.100000000000001" customHeight="1" x14ac:dyDescent="0.2">
      <c r="A30" s="128">
        <v>41579</v>
      </c>
      <c r="B30" s="129"/>
      <c r="C30" s="129"/>
      <c r="D30" s="130"/>
      <c r="E30" s="87">
        <v>1</v>
      </c>
      <c r="F30" s="87">
        <v>107</v>
      </c>
      <c r="G30" s="86">
        <v>9.3457943925233638E-3</v>
      </c>
    </row>
    <row r="31" spans="1:10" ht="17.100000000000001" customHeight="1" x14ac:dyDescent="0.2">
      <c r="A31" s="128">
        <v>41609</v>
      </c>
      <c r="B31" s="129"/>
      <c r="C31" s="129"/>
      <c r="D31" s="130"/>
      <c r="E31" s="87">
        <v>1</v>
      </c>
      <c r="F31" s="87">
        <v>107</v>
      </c>
      <c r="G31" s="86">
        <v>9.3457943925233638E-3</v>
      </c>
    </row>
    <row r="32" spans="1:10" x14ac:dyDescent="0.2">
      <c r="A32" s="131"/>
      <c r="B32" s="129"/>
      <c r="C32" s="129"/>
      <c r="D32" s="130"/>
      <c r="E32" s="90">
        <v>26</v>
      </c>
      <c r="F32" s="89">
        <v>107.5</v>
      </c>
      <c r="G32" s="88">
        <v>0.24186046511627907</v>
      </c>
    </row>
    <row r="33" spans="1:10" ht="17.100000000000001" customHeight="1" x14ac:dyDescent="0.2">
      <c r="A33" s="128">
        <v>41640</v>
      </c>
      <c r="B33" s="129"/>
      <c r="C33" s="129"/>
      <c r="D33" s="130"/>
      <c r="E33" s="87">
        <v>1</v>
      </c>
      <c r="F33" s="87">
        <v>107</v>
      </c>
      <c r="G33" s="86">
        <v>9.3457943925233638E-3</v>
      </c>
    </row>
    <row r="34" spans="1:10" ht="17.100000000000001" customHeight="1" x14ac:dyDescent="0.2">
      <c r="A34" s="128">
        <v>41671</v>
      </c>
      <c r="B34" s="129"/>
      <c r="C34" s="129"/>
      <c r="D34" s="130"/>
      <c r="E34" s="87">
        <v>8</v>
      </c>
      <c r="F34" s="87">
        <v>107</v>
      </c>
      <c r="G34" s="86">
        <v>7.476635514018691E-2</v>
      </c>
    </row>
    <row r="35" spans="1:10" ht="17.100000000000001" customHeight="1" x14ac:dyDescent="0.2">
      <c r="A35" s="128">
        <v>41699</v>
      </c>
      <c r="B35" s="129"/>
      <c r="C35" s="129"/>
      <c r="D35" s="130"/>
      <c r="E35" s="87">
        <v>0</v>
      </c>
      <c r="F35" s="87">
        <v>107</v>
      </c>
      <c r="G35" s="86">
        <v>0</v>
      </c>
    </row>
    <row r="36" spans="1:10" ht="17.100000000000001" customHeight="1" x14ac:dyDescent="0.2">
      <c r="A36" s="128">
        <v>41730</v>
      </c>
      <c r="B36" s="129"/>
      <c r="C36" s="129"/>
      <c r="D36" s="130"/>
      <c r="E36" s="87">
        <v>0</v>
      </c>
      <c r="F36" s="87">
        <v>107</v>
      </c>
      <c r="G36" s="86">
        <v>0</v>
      </c>
    </row>
    <row r="37" spans="1:10" ht="17.100000000000001" customHeight="1" x14ac:dyDescent="0.2">
      <c r="A37" s="128">
        <v>41760</v>
      </c>
      <c r="B37" s="129"/>
      <c r="C37" s="129"/>
      <c r="D37" s="130"/>
      <c r="E37" s="87">
        <v>0</v>
      </c>
      <c r="F37" s="87">
        <v>107</v>
      </c>
      <c r="G37" s="86">
        <v>0</v>
      </c>
    </row>
    <row r="38" spans="1:10" ht="17.100000000000001" customHeight="1" x14ac:dyDescent="0.2">
      <c r="A38" s="128">
        <v>41791</v>
      </c>
      <c r="B38" s="129"/>
      <c r="C38" s="129"/>
      <c r="D38" s="130"/>
      <c r="E38" s="87">
        <v>1</v>
      </c>
      <c r="F38" s="87">
        <v>107</v>
      </c>
      <c r="G38" s="86">
        <v>9.3457943925233638E-3</v>
      </c>
      <c r="H38" s="42">
        <f t="shared" ref="H38" si="0">SUM(E33:E38,E26:E31)</f>
        <v>18</v>
      </c>
      <c r="I38" s="42">
        <f t="shared" ref="I38" si="1">AVERAGE(F33:F38,F26:F31)</f>
        <v>107</v>
      </c>
      <c r="J38" s="93">
        <f t="shared" ref="J38" si="2">H38/I38</f>
        <v>0.16822429906542055</v>
      </c>
    </row>
    <row r="39" spans="1:10" ht="17.100000000000001" customHeight="1" x14ac:dyDescent="0.2">
      <c r="A39" s="128">
        <v>41821</v>
      </c>
      <c r="B39" s="129"/>
      <c r="C39" s="129"/>
      <c r="D39" s="130"/>
      <c r="E39" s="87">
        <v>4</v>
      </c>
      <c r="F39" s="87">
        <v>107</v>
      </c>
      <c r="G39" s="86">
        <v>3.7383177570093455E-2</v>
      </c>
    </row>
    <row r="40" spans="1:10" ht="17.100000000000001" customHeight="1" x14ac:dyDescent="0.2">
      <c r="A40" s="128">
        <v>41852</v>
      </c>
      <c r="B40" s="129"/>
      <c r="C40" s="129"/>
      <c r="D40" s="130"/>
      <c r="E40" s="87">
        <v>0</v>
      </c>
      <c r="F40" s="87">
        <v>107</v>
      </c>
      <c r="G40" s="86">
        <v>0</v>
      </c>
    </row>
    <row r="41" spans="1:10" ht="17.100000000000001" customHeight="1" x14ac:dyDescent="0.2">
      <c r="A41" s="128">
        <v>41883</v>
      </c>
      <c r="B41" s="129"/>
      <c r="C41" s="129"/>
      <c r="D41" s="130"/>
      <c r="E41" s="87">
        <v>1</v>
      </c>
      <c r="F41" s="87">
        <v>107</v>
      </c>
      <c r="G41" s="86">
        <v>9.3457943925233638E-3</v>
      </c>
    </row>
    <row r="42" spans="1:10" ht="17.100000000000001" customHeight="1" x14ac:dyDescent="0.2">
      <c r="A42" s="128">
        <v>41913</v>
      </c>
      <c r="B42" s="129"/>
      <c r="C42" s="129"/>
      <c r="D42" s="130"/>
      <c r="E42" s="87">
        <v>0</v>
      </c>
      <c r="F42" s="87">
        <v>107</v>
      </c>
      <c r="G42" s="86">
        <v>0</v>
      </c>
    </row>
    <row r="43" spans="1:10" ht="17.100000000000001" customHeight="1" x14ac:dyDescent="0.2">
      <c r="A43" s="128">
        <v>41944</v>
      </c>
      <c r="B43" s="129"/>
      <c r="C43" s="129"/>
      <c r="D43" s="130"/>
      <c r="E43" s="87">
        <v>0</v>
      </c>
      <c r="F43" s="87">
        <v>107</v>
      </c>
      <c r="G43" s="86">
        <v>0</v>
      </c>
    </row>
    <row r="44" spans="1:10" ht="17.100000000000001" customHeight="1" x14ac:dyDescent="0.2">
      <c r="A44" s="128">
        <v>41974</v>
      </c>
      <c r="B44" s="129"/>
      <c r="C44" s="129"/>
      <c r="D44" s="130"/>
      <c r="E44" s="87">
        <v>1</v>
      </c>
      <c r="F44" s="87">
        <v>107</v>
      </c>
      <c r="G44" s="86">
        <v>9.3457943925233638E-3</v>
      </c>
    </row>
    <row r="45" spans="1:10" x14ac:dyDescent="0.2">
      <c r="A45" s="131"/>
      <c r="B45" s="129"/>
      <c r="C45" s="129"/>
      <c r="D45" s="130"/>
      <c r="E45" s="90">
        <v>16</v>
      </c>
      <c r="F45" s="89">
        <v>107</v>
      </c>
      <c r="G45" s="88">
        <v>0.14953271028037382</v>
      </c>
    </row>
    <row r="46" spans="1:10" ht="17.100000000000001" customHeight="1" x14ac:dyDescent="0.2">
      <c r="A46" s="128">
        <v>42005</v>
      </c>
      <c r="B46" s="129"/>
      <c r="C46" s="129"/>
      <c r="D46" s="130"/>
      <c r="E46" s="87">
        <v>0</v>
      </c>
      <c r="F46" s="87">
        <v>107</v>
      </c>
      <c r="G46" s="86">
        <v>0</v>
      </c>
    </row>
    <row r="47" spans="1:10" ht="17.100000000000001" customHeight="1" x14ac:dyDescent="0.2">
      <c r="A47" s="128">
        <v>42036</v>
      </c>
      <c r="B47" s="129"/>
      <c r="C47" s="129"/>
      <c r="D47" s="130"/>
      <c r="E47" s="87">
        <v>3</v>
      </c>
      <c r="F47" s="87">
        <v>107</v>
      </c>
      <c r="G47" s="86">
        <v>2.8037383177570093E-2</v>
      </c>
    </row>
    <row r="48" spans="1:10" ht="17.100000000000001" customHeight="1" x14ac:dyDescent="0.2">
      <c r="A48" s="128">
        <v>42064</v>
      </c>
      <c r="B48" s="129"/>
      <c r="C48" s="129"/>
      <c r="D48" s="130"/>
      <c r="E48" s="87">
        <v>0</v>
      </c>
      <c r="F48" s="87">
        <v>107</v>
      </c>
      <c r="G48" s="86">
        <v>0</v>
      </c>
    </row>
    <row r="49" spans="1:10" ht="17.100000000000001" customHeight="1" x14ac:dyDescent="0.2">
      <c r="A49" s="128">
        <v>42095</v>
      </c>
      <c r="B49" s="129"/>
      <c r="C49" s="129"/>
      <c r="D49" s="130"/>
      <c r="E49" s="87">
        <v>1</v>
      </c>
      <c r="F49" s="87">
        <v>107</v>
      </c>
      <c r="G49" s="86">
        <v>9.3457943925233638E-3</v>
      </c>
    </row>
    <row r="50" spans="1:10" ht="17.100000000000001" customHeight="1" x14ac:dyDescent="0.2">
      <c r="A50" s="128">
        <v>42125</v>
      </c>
      <c r="B50" s="129"/>
      <c r="C50" s="129"/>
      <c r="D50" s="130"/>
      <c r="E50" s="87">
        <v>5</v>
      </c>
      <c r="F50" s="87">
        <v>107</v>
      </c>
      <c r="G50" s="86">
        <v>4.6728971962616821E-2</v>
      </c>
    </row>
    <row r="51" spans="1:10" ht="17.100000000000001" customHeight="1" x14ac:dyDescent="0.2">
      <c r="A51" s="128">
        <v>42156</v>
      </c>
      <c r="B51" s="129"/>
      <c r="C51" s="129"/>
      <c r="D51" s="130"/>
      <c r="E51" s="87">
        <v>3</v>
      </c>
      <c r="F51" s="87">
        <v>107</v>
      </c>
      <c r="G51" s="86">
        <v>2.8037383177570093E-2</v>
      </c>
      <c r="H51" s="42">
        <f t="shared" ref="H51" si="3">SUM(E46:E51,E39:E44)</f>
        <v>18</v>
      </c>
      <c r="I51" s="42">
        <f t="shared" ref="I51" si="4">AVERAGE(F46:F51,F39:F44)</f>
        <v>107</v>
      </c>
      <c r="J51" s="93">
        <f t="shared" ref="J51" si="5">H51/I51</f>
        <v>0.16822429906542055</v>
      </c>
    </row>
    <row r="52" spans="1:10" ht="17.100000000000001" customHeight="1" x14ac:dyDescent="0.2">
      <c r="A52" s="128">
        <v>42186</v>
      </c>
      <c r="B52" s="129"/>
      <c r="C52" s="129"/>
      <c r="D52" s="130"/>
      <c r="E52" s="87">
        <v>1</v>
      </c>
      <c r="F52" s="87">
        <v>107</v>
      </c>
      <c r="G52" s="86">
        <v>9.3457943925233638E-3</v>
      </c>
    </row>
    <row r="53" spans="1:10" ht="17.100000000000001" customHeight="1" x14ac:dyDescent="0.2">
      <c r="A53" s="128">
        <v>42217</v>
      </c>
      <c r="B53" s="129"/>
      <c r="C53" s="129"/>
      <c r="D53" s="130"/>
      <c r="E53" s="87">
        <v>1</v>
      </c>
      <c r="F53" s="87">
        <v>107</v>
      </c>
      <c r="G53" s="86">
        <v>9.3457943925233638E-3</v>
      </c>
    </row>
    <row r="54" spans="1:10" ht="17.100000000000001" customHeight="1" x14ac:dyDescent="0.2">
      <c r="A54" s="128">
        <v>42248</v>
      </c>
      <c r="B54" s="129"/>
      <c r="C54" s="129"/>
      <c r="D54" s="130"/>
      <c r="E54" s="87">
        <v>1</v>
      </c>
      <c r="F54" s="87">
        <v>107</v>
      </c>
      <c r="G54" s="86">
        <v>9.3457943925233638E-3</v>
      </c>
    </row>
    <row r="55" spans="1:10" ht="17.100000000000001" customHeight="1" x14ac:dyDescent="0.2">
      <c r="A55" s="128">
        <v>42278</v>
      </c>
      <c r="B55" s="129"/>
      <c r="C55" s="129"/>
      <c r="D55" s="130"/>
      <c r="E55" s="87">
        <v>3</v>
      </c>
      <c r="F55" s="87">
        <v>107</v>
      </c>
      <c r="G55" s="86">
        <v>2.8037383177570093E-2</v>
      </c>
    </row>
    <row r="56" spans="1:10" ht="17.100000000000001" customHeight="1" x14ac:dyDescent="0.2">
      <c r="A56" s="128">
        <v>42309</v>
      </c>
      <c r="B56" s="129"/>
      <c r="C56" s="129"/>
      <c r="D56" s="130"/>
      <c r="E56" s="87">
        <v>2</v>
      </c>
      <c r="F56" s="87">
        <v>107</v>
      </c>
      <c r="G56" s="86">
        <v>1.8691588785046728E-2</v>
      </c>
    </row>
    <row r="57" spans="1:10" ht="17.100000000000001" customHeight="1" x14ac:dyDescent="0.2">
      <c r="A57" s="128">
        <v>42339</v>
      </c>
      <c r="B57" s="129"/>
      <c r="C57" s="129"/>
      <c r="D57" s="130"/>
      <c r="E57" s="87">
        <v>0</v>
      </c>
      <c r="F57" s="87">
        <v>107</v>
      </c>
      <c r="G57" s="86">
        <v>0</v>
      </c>
    </row>
    <row r="58" spans="1:10" x14ac:dyDescent="0.2">
      <c r="A58" s="131"/>
      <c r="B58" s="129"/>
      <c r="C58" s="129"/>
      <c r="D58" s="130"/>
      <c r="E58" s="90">
        <v>20</v>
      </c>
      <c r="F58" s="89">
        <v>107</v>
      </c>
      <c r="G58" s="88">
        <v>0.18691588785046728</v>
      </c>
    </row>
    <row r="59" spans="1:10" ht="17.100000000000001" customHeight="1" x14ac:dyDescent="0.2">
      <c r="A59" s="128">
        <v>42370</v>
      </c>
      <c r="B59" s="129"/>
      <c r="C59" s="129"/>
      <c r="D59" s="130"/>
      <c r="E59" s="87">
        <v>7</v>
      </c>
      <c r="F59" s="87">
        <v>107</v>
      </c>
      <c r="G59" s="86">
        <v>6.5420560747663545E-2</v>
      </c>
    </row>
    <row r="60" spans="1:10" ht="17.100000000000001" customHeight="1" x14ac:dyDescent="0.2">
      <c r="A60" s="128">
        <v>42401</v>
      </c>
      <c r="B60" s="129"/>
      <c r="C60" s="129"/>
      <c r="D60" s="130"/>
      <c r="E60" s="87">
        <v>2</v>
      </c>
      <c r="F60" s="87">
        <v>107</v>
      </c>
      <c r="G60" s="86">
        <v>1.8691588785046728E-2</v>
      </c>
    </row>
    <row r="61" spans="1:10" ht="17.100000000000001" customHeight="1" x14ac:dyDescent="0.2">
      <c r="A61" s="128">
        <v>42430</v>
      </c>
      <c r="B61" s="129"/>
      <c r="C61" s="129"/>
      <c r="D61" s="130"/>
      <c r="E61" s="87">
        <v>1</v>
      </c>
      <c r="F61" s="87">
        <v>107</v>
      </c>
      <c r="G61" s="86">
        <v>9.3457943925233638E-3</v>
      </c>
    </row>
    <row r="62" spans="1:10" ht="17.100000000000001" customHeight="1" x14ac:dyDescent="0.2">
      <c r="A62" s="128">
        <v>42461</v>
      </c>
      <c r="B62" s="129"/>
      <c r="C62" s="129"/>
      <c r="D62" s="130"/>
      <c r="E62" s="87">
        <v>0</v>
      </c>
      <c r="F62" s="87">
        <v>107</v>
      </c>
      <c r="G62" s="86">
        <v>0</v>
      </c>
    </row>
    <row r="63" spans="1:10" ht="17.100000000000001" customHeight="1" x14ac:dyDescent="0.2">
      <c r="A63" s="128">
        <v>42491</v>
      </c>
      <c r="B63" s="129"/>
      <c r="C63" s="129"/>
      <c r="D63" s="130"/>
      <c r="E63" s="87">
        <v>3</v>
      </c>
      <c r="F63" s="87">
        <v>107</v>
      </c>
      <c r="G63" s="86">
        <v>2.8037383177570093E-2</v>
      </c>
    </row>
    <row r="64" spans="1:10" ht="17.100000000000001" customHeight="1" x14ac:dyDescent="0.2">
      <c r="A64" s="128">
        <v>42522</v>
      </c>
      <c r="B64" s="129"/>
      <c r="C64" s="129"/>
      <c r="D64" s="130"/>
      <c r="E64" s="87">
        <v>0</v>
      </c>
      <c r="F64" s="87">
        <v>107</v>
      </c>
      <c r="G64" s="86">
        <v>0</v>
      </c>
      <c r="H64" s="42">
        <f t="shared" ref="H64" si="6">SUM(E59:E64,E52:E57)</f>
        <v>21</v>
      </c>
      <c r="I64" s="42">
        <f t="shared" ref="I64" si="7">AVERAGE(F59:F64,F52:F57)</f>
        <v>107</v>
      </c>
      <c r="J64" s="93">
        <f t="shared" ref="J64" si="8">H64/I64</f>
        <v>0.19626168224299065</v>
      </c>
    </row>
    <row r="65" spans="1:10" ht="17.100000000000001" customHeight="1" x14ac:dyDescent="0.2">
      <c r="A65" s="128">
        <v>42552</v>
      </c>
      <c r="B65" s="129"/>
      <c r="C65" s="129"/>
      <c r="D65" s="130"/>
      <c r="E65" s="87">
        <v>6</v>
      </c>
      <c r="F65" s="87">
        <v>107</v>
      </c>
      <c r="G65" s="86">
        <v>5.6074766355140186E-2</v>
      </c>
    </row>
    <row r="66" spans="1:10" ht="17.100000000000001" customHeight="1" x14ac:dyDescent="0.2">
      <c r="A66" s="128">
        <v>42583</v>
      </c>
      <c r="B66" s="129"/>
      <c r="C66" s="129"/>
      <c r="D66" s="130"/>
      <c r="E66" s="87">
        <v>0</v>
      </c>
      <c r="F66" s="87">
        <v>107</v>
      </c>
      <c r="G66" s="86">
        <v>0</v>
      </c>
    </row>
    <row r="67" spans="1:10" ht="17.100000000000001" customHeight="1" x14ac:dyDescent="0.2">
      <c r="A67" s="128">
        <v>42614</v>
      </c>
      <c r="B67" s="129"/>
      <c r="C67" s="129"/>
      <c r="D67" s="130"/>
      <c r="E67" s="87">
        <v>0</v>
      </c>
      <c r="F67" s="87">
        <v>107</v>
      </c>
      <c r="G67" s="86">
        <v>0</v>
      </c>
    </row>
    <row r="68" spans="1:10" ht="17.100000000000001" customHeight="1" x14ac:dyDescent="0.2">
      <c r="A68" s="128">
        <v>42644</v>
      </c>
      <c r="B68" s="129"/>
      <c r="C68" s="129"/>
      <c r="D68" s="130"/>
      <c r="E68" s="87">
        <v>0</v>
      </c>
      <c r="F68" s="87">
        <v>107</v>
      </c>
      <c r="G68" s="86">
        <v>0</v>
      </c>
    </row>
    <row r="69" spans="1:10" ht="17.100000000000001" customHeight="1" x14ac:dyDescent="0.2">
      <c r="A69" s="128">
        <v>42675</v>
      </c>
      <c r="B69" s="129"/>
      <c r="C69" s="129"/>
      <c r="D69" s="130"/>
      <c r="E69" s="87">
        <v>0</v>
      </c>
      <c r="F69" s="87">
        <v>107</v>
      </c>
      <c r="G69" s="86">
        <v>0</v>
      </c>
    </row>
    <row r="70" spans="1:10" ht="17.100000000000001" customHeight="1" x14ac:dyDescent="0.2">
      <c r="A70" s="128">
        <v>42705</v>
      </c>
      <c r="B70" s="129"/>
      <c r="C70" s="129"/>
      <c r="D70" s="130"/>
      <c r="E70" s="87">
        <v>9</v>
      </c>
      <c r="F70" s="87">
        <v>107</v>
      </c>
      <c r="G70" s="86">
        <v>8.4112149532710276E-2</v>
      </c>
    </row>
    <row r="71" spans="1:10" x14ac:dyDescent="0.2">
      <c r="A71" s="131"/>
      <c r="B71" s="129"/>
      <c r="C71" s="129"/>
      <c r="D71" s="130"/>
      <c r="E71" s="90">
        <v>28</v>
      </c>
      <c r="F71" s="89">
        <v>107</v>
      </c>
      <c r="G71" s="88">
        <v>0.26168224299065418</v>
      </c>
    </row>
    <row r="72" spans="1:10" ht="17.100000000000001" customHeight="1" x14ac:dyDescent="0.2">
      <c r="A72" s="128">
        <v>42736</v>
      </c>
      <c r="B72" s="129"/>
      <c r="C72" s="129"/>
      <c r="D72" s="130"/>
      <c r="E72" s="87">
        <v>0</v>
      </c>
      <c r="F72" s="87">
        <v>107</v>
      </c>
      <c r="G72" s="86">
        <v>0</v>
      </c>
    </row>
    <row r="73" spans="1:10" ht="17.100000000000001" customHeight="1" x14ac:dyDescent="0.2">
      <c r="A73" s="128">
        <v>42767</v>
      </c>
      <c r="B73" s="129"/>
      <c r="C73" s="129"/>
      <c r="D73" s="130"/>
      <c r="E73" s="87">
        <v>1</v>
      </c>
      <c r="F73" s="87">
        <v>107</v>
      </c>
      <c r="G73" s="86">
        <v>9.3457943925233638E-3</v>
      </c>
    </row>
    <row r="74" spans="1:10" ht="17.100000000000001" customHeight="1" x14ac:dyDescent="0.2">
      <c r="A74" s="128">
        <v>42795</v>
      </c>
      <c r="B74" s="129"/>
      <c r="C74" s="129"/>
      <c r="D74" s="130"/>
      <c r="E74" s="87">
        <v>0</v>
      </c>
      <c r="F74" s="87">
        <v>107</v>
      </c>
      <c r="G74" s="86">
        <v>0</v>
      </c>
    </row>
    <row r="75" spans="1:10" ht="17.100000000000001" customHeight="1" x14ac:dyDescent="0.2">
      <c r="A75" s="128">
        <v>42826</v>
      </c>
      <c r="B75" s="129"/>
      <c r="C75" s="129"/>
      <c r="D75" s="130"/>
      <c r="E75" s="87">
        <v>0</v>
      </c>
      <c r="F75" s="87">
        <v>107</v>
      </c>
      <c r="G75" s="86">
        <v>0</v>
      </c>
    </row>
    <row r="76" spans="1:10" ht="17.100000000000001" customHeight="1" x14ac:dyDescent="0.2">
      <c r="A76" s="128">
        <v>42856</v>
      </c>
      <c r="B76" s="129"/>
      <c r="C76" s="129"/>
      <c r="D76" s="130"/>
      <c r="E76" s="87">
        <v>0</v>
      </c>
      <c r="F76" s="87">
        <v>107</v>
      </c>
      <c r="G76" s="86">
        <v>0</v>
      </c>
    </row>
    <row r="77" spans="1:10" ht="17.100000000000001" customHeight="1" x14ac:dyDescent="0.2">
      <c r="A77" s="128">
        <v>42887</v>
      </c>
      <c r="B77" s="129"/>
      <c r="C77" s="129"/>
      <c r="D77" s="130"/>
      <c r="E77" s="87">
        <v>2</v>
      </c>
      <c r="F77" s="87">
        <v>107</v>
      </c>
      <c r="G77" s="86">
        <v>1.8691588785046728E-2</v>
      </c>
      <c r="H77" s="42">
        <f t="shared" ref="H77" si="9">SUM(E72:E77,E65:E70)</f>
        <v>18</v>
      </c>
      <c r="I77" s="42">
        <f t="shared" ref="I77" si="10">AVERAGE(F72:F77,F65:F70)</f>
        <v>107</v>
      </c>
      <c r="J77" s="93">
        <f t="shared" ref="J77" si="11">H77/I77</f>
        <v>0.16822429906542055</v>
      </c>
    </row>
    <row r="78" spans="1:10" x14ac:dyDescent="0.2">
      <c r="A78" s="132"/>
      <c r="B78" s="133"/>
      <c r="C78" s="133"/>
      <c r="D78" s="134"/>
      <c r="E78" s="85">
        <v>3</v>
      </c>
      <c r="F78" s="84">
        <v>107</v>
      </c>
      <c r="G78" s="83">
        <v>2.8037383177570093E-2</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82"/>
  <sheetViews>
    <sheetView showGridLines="0" workbookViewId="0">
      <pane ySplit="2" topLeftCell="A50" activePane="bottomLeft" state="frozenSplit"/>
      <selection pane="bottomLeft" activeCell="G74" sqref="G74"/>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3.7109375" style="42" customWidth="1"/>
    <col min="11" max="16384" width="9.140625" style="42"/>
  </cols>
  <sheetData>
    <row r="1" spans="1:8" ht="42.6" customHeight="1" x14ac:dyDescent="0.2">
      <c r="A1" s="92"/>
      <c r="B1" s="92"/>
      <c r="C1" s="121" t="s">
        <v>1246</v>
      </c>
      <c r="D1" s="122"/>
      <c r="E1" s="122"/>
      <c r="F1" s="122"/>
      <c r="G1" s="122"/>
      <c r="H1" s="122"/>
    </row>
    <row r="2" spans="1:8" ht="7.35" customHeight="1" x14ac:dyDescent="0.2">
      <c r="A2" s="92"/>
      <c r="B2" s="92"/>
      <c r="C2" s="92"/>
      <c r="D2" s="92"/>
      <c r="E2" s="92"/>
      <c r="F2" s="92"/>
      <c r="G2" s="92"/>
      <c r="H2" s="92"/>
    </row>
    <row r="3" spans="1:8" ht="4.3499999999999996" customHeight="1" x14ac:dyDescent="0.2"/>
    <row r="4" spans="1:8" ht="14.1" customHeight="1" x14ac:dyDescent="0.2">
      <c r="A4" s="123" t="s">
        <v>1245</v>
      </c>
      <c r="B4" s="117"/>
      <c r="C4" s="117"/>
      <c r="D4" s="124" t="s">
        <v>37</v>
      </c>
      <c r="E4" s="117"/>
      <c r="F4" s="117"/>
      <c r="G4" s="117"/>
      <c r="H4" s="117"/>
    </row>
    <row r="5" spans="1:8" ht="1.7" customHeight="1" x14ac:dyDescent="0.2"/>
    <row r="6" spans="1:8" ht="14.1" customHeight="1" x14ac:dyDescent="0.2">
      <c r="A6" s="123" t="s">
        <v>1244</v>
      </c>
      <c r="B6" s="117"/>
      <c r="C6" s="117"/>
      <c r="D6" s="124" t="s">
        <v>1243</v>
      </c>
      <c r="E6" s="117"/>
      <c r="F6" s="117"/>
      <c r="G6" s="117"/>
      <c r="H6" s="117"/>
    </row>
    <row r="7" spans="1:8" ht="2.65" customHeight="1" x14ac:dyDescent="0.2"/>
    <row r="8" spans="1:8" x14ac:dyDescent="0.2">
      <c r="A8" s="123" t="s">
        <v>1242</v>
      </c>
      <c r="B8" s="117"/>
      <c r="C8" s="117"/>
    </row>
    <row r="9" spans="1:8" x14ac:dyDescent="0.2">
      <c r="A9" s="117"/>
      <c r="B9" s="117"/>
      <c r="C9" s="117"/>
      <c r="D9" s="124" t="s">
        <v>1241</v>
      </c>
      <c r="E9" s="117"/>
      <c r="F9" s="117"/>
      <c r="G9" s="117"/>
      <c r="H9" s="117"/>
    </row>
    <row r="10" spans="1:8" x14ac:dyDescent="0.2">
      <c r="D10" s="117"/>
      <c r="E10" s="117"/>
      <c r="F10" s="117"/>
      <c r="G10" s="117"/>
      <c r="H10" s="117"/>
    </row>
    <row r="11" spans="1:8" ht="4.9000000000000004" customHeight="1" x14ac:dyDescent="0.2"/>
    <row r="12" spans="1:8" ht="16.5" thickBot="1" x14ac:dyDescent="0.25">
      <c r="A12" s="125" t="s">
        <v>3</v>
      </c>
      <c r="B12" s="126"/>
      <c r="C12" s="126"/>
      <c r="D12" s="127"/>
      <c r="E12" s="91" t="s">
        <v>1240</v>
      </c>
      <c r="F12" s="91" t="s">
        <v>1239</v>
      </c>
      <c r="G12" s="91" t="s">
        <v>1238</v>
      </c>
    </row>
    <row r="13" spans="1:8" ht="17.100000000000001" customHeight="1" thickTop="1" x14ac:dyDescent="0.2">
      <c r="A13" s="128">
        <v>41091</v>
      </c>
      <c r="B13" s="129"/>
      <c r="C13" s="129"/>
      <c r="D13" s="130"/>
      <c r="E13" s="87">
        <v>1</v>
      </c>
      <c r="F13" s="87">
        <v>108</v>
      </c>
      <c r="G13" s="86">
        <v>9.2592592592592587E-3</v>
      </c>
    </row>
    <row r="14" spans="1:8" ht="17.100000000000001" customHeight="1" x14ac:dyDescent="0.2">
      <c r="A14" s="128">
        <v>41122</v>
      </c>
      <c r="B14" s="129"/>
      <c r="C14" s="129"/>
      <c r="D14" s="130"/>
      <c r="E14" s="87">
        <v>1</v>
      </c>
      <c r="F14" s="87">
        <v>108</v>
      </c>
      <c r="G14" s="86">
        <v>9.2592592592592587E-3</v>
      </c>
    </row>
    <row r="15" spans="1:8" ht="17.100000000000001" customHeight="1" x14ac:dyDescent="0.2">
      <c r="A15" s="128">
        <v>41153</v>
      </c>
      <c r="B15" s="129"/>
      <c r="C15" s="129"/>
      <c r="D15" s="130"/>
      <c r="E15" s="87">
        <v>0</v>
      </c>
      <c r="F15" s="87">
        <v>108</v>
      </c>
      <c r="G15" s="86">
        <v>0</v>
      </c>
    </row>
    <row r="16" spans="1:8" ht="17.100000000000001" customHeight="1" x14ac:dyDescent="0.2">
      <c r="A16" s="128">
        <v>41183</v>
      </c>
      <c r="B16" s="129"/>
      <c r="C16" s="129"/>
      <c r="D16" s="130"/>
      <c r="E16" s="87">
        <v>1</v>
      </c>
      <c r="F16" s="87">
        <v>110</v>
      </c>
      <c r="G16" s="86">
        <v>9.0909090909090905E-3</v>
      </c>
    </row>
    <row r="17" spans="1:10" ht="17.100000000000001" customHeight="1" x14ac:dyDescent="0.2">
      <c r="A17" s="128">
        <v>41214</v>
      </c>
      <c r="B17" s="129"/>
      <c r="C17" s="129"/>
      <c r="D17" s="130"/>
      <c r="E17" s="87">
        <v>4</v>
      </c>
      <c r="F17" s="87">
        <v>110</v>
      </c>
      <c r="G17" s="86">
        <v>3.6363636363636362E-2</v>
      </c>
    </row>
    <row r="18" spans="1:10" ht="17.100000000000001" customHeight="1" x14ac:dyDescent="0.2">
      <c r="A18" s="128">
        <v>41244</v>
      </c>
      <c r="B18" s="129"/>
      <c r="C18" s="129"/>
      <c r="D18" s="130"/>
      <c r="E18" s="87">
        <v>1</v>
      </c>
      <c r="F18" s="87">
        <v>110</v>
      </c>
      <c r="G18" s="86">
        <v>9.0909090909090905E-3</v>
      </c>
    </row>
    <row r="19" spans="1:10" x14ac:dyDescent="0.2">
      <c r="A19" s="131"/>
      <c r="B19" s="129"/>
      <c r="C19" s="129"/>
      <c r="D19" s="130"/>
      <c r="E19" s="90">
        <v>8</v>
      </c>
      <c r="F19" s="89">
        <v>109</v>
      </c>
      <c r="G19" s="88">
        <v>7.3394495412844041E-2</v>
      </c>
    </row>
    <row r="20" spans="1:10" ht="17.100000000000001" customHeight="1" x14ac:dyDescent="0.2">
      <c r="A20" s="128">
        <v>41275</v>
      </c>
      <c r="B20" s="129"/>
      <c r="C20" s="129"/>
      <c r="D20" s="130"/>
      <c r="E20" s="87">
        <v>0</v>
      </c>
      <c r="F20" s="87">
        <v>110</v>
      </c>
      <c r="G20" s="86">
        <v>0</v>
      </c>
    </row>
    <row r="21" spans="1:10" ht="17.100000000000001" customHeight="1" x14ac:dyDescent="0.2">
      <c r="A21" s="128">
        <v>41306</v>
      </c>
      <c r="B21" s="129"/>
      <c r="C21" s="129"/>
      <c r="D21" s="130"/>
      <c r="E21" s="87">
        <v>3</v>
      </c>
      <c r="F21" s="87">
        <v>110</v>
      </c>
      <c r="G21" s="86">
        <v>2.7272727272727271E-2</v>
      </c>
    </row>
    <row r="22" spans="1:10" ht="17.100000000000001" customHeight="1" x14ac:dyDescent="0.2">
      <c r="A22" s="128">
        <v>41334</v>
      </c>
      <c r="B22" s="129"/>
      <c r="C22" s="129"/>
      <c r="D22" s="130"/>
      <c r="E22" s="87">
        <v>2</v>
      </c>
      <c r="F22" s="87">
        <v>110</v>
      </c>
      <c r="G22" s="86">
        <v>1.8181818181818181E-2</v>
      </c>
    </row>
    <row r="23" spans="1:10" ht="17.100000000000001" customHeight="1" x14ac:dyDescent="0.2">
      <c r="A23" s="128">
        <v>41365</v>
      </c>
      <c r="B23" s="129"/>
      <c r="C23" s="129"/>
      <c r="D23" s="130"/>
      <c r="E23" s="87">
        <v>1</v>
      </c>
      <c r="F23" s="87">
        <v>110</v>
      </c>
      <c r="G23" s="86">
        <v>9.0909090909090905E-3</v>
      </c>
    </row>
    <row r="24" spans="1:10" ht="17.100000000000001" customHeight="1" x14ac:dyDescent="0.2">
      <c r="A24" s="128">
        <v>41395</v>
      </c>
      <c r="B24" s="129"/>
      <c r="C24" s="129"/>
      <c r="D24" s="130"/>
      <c r="E24" s="87">
        <v>3</v>
      </c>
      <c r="F24" s="87">
        <v>110</v>
      </c>
      <c r="G24" s="86">
        <v>2.7272727272727271E-2</v>
      </c>
    </row>
    <row r="25" spans="1:10" ht="17.100000000000001" customHeight="1" x14ac:dyDescent="0.2">
      <c r="A25" s="128">
        <v>41426</v>
      </c>
      <c r="B25" s="129"/>
      <c r="C25" s="129"/>
      <c r="D25" s="130"/>
      <c r="E25" s="87">
        <v>0</v>
      </c>
      <c r="F25" s="87">
        <v>110</v>
      </c>
      <c r="G25" s="86">
        <v>0</v>
      </c>
      <c r="H25" s="42">
        <f>SUM(E20:E25,E13:E18)</f>
        <v>17</v>
      </c>
      <c r="I25" s="42">
        <f>AVERAGE(F20:F25,F13:F18)</f>
        <v>109.5</v>
      </c>
      <c r="J25" s="93">
        <f>H25/I25</f>
        <v>0.15525114155251141</v>
      </c>
    </row>
    <row r="26" spans="1:10" ht="17.100000000000001" customHeight="1" x14ac:dyDescent="0.2">
      <c r="A26" s="128">
        <v>41456</v>
      </c>
      <c r="B26" s="129"/>
      <c r="C26" s="129"/>
      <c r="D26" s="130"/>
      <c r="E26" s="87">
        <v>1</v>
      </c>
      <c r="F26" s="87">
        <v>110</v>
      </c>
      <c r="G26" s="86">
        <v>9.0909090909090905E-3</v>
      </c>
    </row>
    <row r="27" spans="1:10" ht="17.100000000000001" customHeight="1" x14ac:dyDescent="0.2">
      <c r="A27" s="128">
        <v>41487</v>
      </c>
      <c r="B27" s="129"/>
      <c r="C27" s="129"/>
      <c r="D27" s="130"/>
      <c r="E27" s="87">
        <v>3</v>
      </c>
      <c r="F27" s="87">
        <v>110</v>
      </c>
      <c r="G27" s="86">
        <v>2.7272727272727271E-2</v>
      </c>
    </row>
    <row r="28" spans="1:10" ht="17.100000000000001" customHeight="1" x14ac:dyDescent="0.2">
      <c r="A28" s="128">
        <v>41518</v>
      </c>
      <c r="B28" s="129"/>
      <c r="C28" s="129"/>
      <c r="D28" s="130"/>
      <c r="E28" s="87">
        <v>2</v>
      </c>
      <c r="F28" s="87">
        <v>110</v>
      </c>
      <c r="G28" s="86">
        <v>1.8181818181818181E-2</v>
      </c>
    </row>
    <row r="29" spans="1:10" ht="17.100000000000001" customHeight="1" x14ac:dyDescent="0.2">
      <c r="A29" s="128">
        <v>41548</v>
      </c>
      <c r="B29" s="129"/>
      <c r="C29" s="129"/>
      <c r="D29" s="130"/>
      <c r="E29" s="87">
        <v>1</v>
      </c>
      <c r="F29" s="87">
        <v>110</v>
      </c>
      <c r="G29" s="86">
        <v>9.0909090909090905E-3</v>
      </c>
    </row>
    <row r="30" spans="1:10" ht="17.100000000000001" customHeight="1" x14ac:dyDescent="0.2">
      <c r="A30" s="128">
        <v>41579</v>
      </c>
      <c r="B30" s="129"/>
      <c r="C30" s="129"/>
      <c r="D30" s="130"/>
      <c r="E30" s="87">
        <v>0</v>
      </c>
      <c r="F30" s="87">
        <v>109</v>
      </c>
      <c r="G30" s="86">
        <v>0</v>
      </c>
    </row>
    <row r="31" spans="1:10" ht="17.100000000000001" customHeight="1" x14ac:dyDescent="0.2">
      <c r="A31" s="128">
        <v>41609</v>
      </c>
      <c r="B31" s="129"/>
      <c r="C31" s="129"/>
      <c r="D31" s="130"/>
      <c r="E31" s="87">
        <v>1</v>
      </c>
      <c r="F31" s="87">
        <v>109</v>
      </c>
      <c r="G31" s="86">
        <v>9.1743119266055051E-3</v>
      </c>
    </row>
    <row r="32" spans="1:10" x14ac:dyDescent="0.2">
      <c r="A32" s="131"/>
      <c r="B32" s="129"/>
      <c r="C32" s="129"/>
      <c r="D32" s="130"/>
      <c r="E32" s="90">
        <v>17</v>
      </c>
      <c r="F32" s="89">
        <v>109.83333333333333</v>
      </c>
      <c r="G32" s="88">
        <v>0.15477996965098634</v>
      </c>
    </row>
    <row r="33" spans="1:10" ht="17.100000000000001" customHeight="1" x14ac:dyDescent="0.2">
      <c r="A33" s="128">
        <v>41640</v>
      </c>
      <c r="B33" s="129"/>
      <c r="C33" s="129"/>
      <c r="D33" s="130"/>
      <c r="E33" s="87">
        <v>1</v>
      </c>
      <c r="F33" s="87">
        <v>109</v>
      </c>
      <c r="G33" s="86">
        <v>9.1743119266055051E-3</v>
      </c>
    </row>
    <row r="34" spans="1:10" ht="17.100000000000001" customHeight="1" x14ac:dyDescent="0.2">
      <c r="A34" s="128">
        <v>41671</v>
      </c>
      <c r="B34" s="129"/>
      <c r="C34" s="129"/>
      <c r="D34" s="130"/>
      <c r="E34" s="87">
        <v>1</v>
      </c>
      <c r="F34" s="87">
        <v>109</v>
      </c>
      <c r="G34" s="86">
        <v>9.1743119266055051E-3</v>
      </c>
    </row>
    <row r="35" spans="1:10" ht="17.100000000000001" customHeight="1" x14ac:dyDescent="0.2">
      <c r="A35" s="128">
        <v>41699</v>
      </c>
      <c r="B35" s="129"/>
      <c r="C35" s="129"/>
      <c r="D35" s="130"/>
      <c r="E35" s="87">
        <v>0</v>
      </c>
      <c r="F35" s="87">
        <v>109</v>
      </c>
      <c r="G35" s="86">
        <v>0</v>
      </c>
    </row>
    <row r="36" spans="1:10" ht="17.100000000000001" customHeight="1" x14ac:dyDescent="0.2">
      <c r="A36" s="128">
        <v>41730</v>
      </c>
      <c r="B36" s="129"/>
      <c r="C36" s="129"/>
      <c r="D36" s="130"/>
      <c r="E36" s="87">
        <v>1</v>
      </c>
      <c r="F36" s="87">
        <v>109</v>
      </c>
      <c r="G36" s="86">
        <v>9.1743119266055051E-3</v>
      </c>
    </row>
    <row r="37" spans="1:10" ht="17.100000000000001" customHeight="1" x14ac:dyDescent="0.2">
      <c r="A37" s="128">
        <v>41760</v>
      </c>
      <c r="B37" s="129"/>
      <c r="C37" s="129"/>
      <c r="D37" s="130"/>
      <c r="E37" s="87">
        <v>0</v>
      </c>
      <c r="F37" s="87">
        <v>109</v>
      </c>
      <c r="G37" s="86">
        <v>0</v>
      </c>
    </row>
    <row r="38" spans="1:10" ht="17.100000000000001" customHeight="1" x14ac:dyDescent="0.2">
      <c r="A38" s="128">
        <v>41791</v>
      </c>
      <c r="B38" s="129"/>
      <c r="C38" s="129"/>
      <c r="D38" s="130"/>
      <c r="E38" s="87">
        <v>0</v>
      </c>
      <c r="F38" s="87">
        <v>109</v>
      </c>
      <c r="G38" s="86">
        <v>0</v>
      </c>
      <c r="H38" s="42">
        <f t="shared" ref="H38" si="0">SUM(E33:E38,E26:E31)</f>
        <v>11</v>
      </c>
      <c r="I38" s="42">
        <f t="shared" ref="I38" si="1">AVERAGE(F33:F38,F26:F31)</f>
        <v>109.33333333333333</v>
      </c>
      <c r="J38" s="93">
        <f t="shared" ref="J38" si="2">H38/I38</f>
        <v>0.10060975609756098</v>
      </c>
    </row>
    <row r="39" spans="1:10" ht="17.100000000000001" customHeight="1" x14ac:dyDescent="0.2">
      <c r="A39" s="128">
        <v>41821</v>
      </c>
      <c r="B39" s="129"/>
      <c r="C39" s="129"/>
      <c r="D39" s="130"/>
      <c r="E39" s="87">
        <v>3</v>
      </c>
      <c r="F39" s="87">
        <v>109</v>
      </c>
      <c r="G39" s="86">
        <v>2.7522935779816515E-2</v>
      </c>
    </row>
    <row r="40" spans="1:10" ht="17.100000000000001" customHeight="1" x14ac:dyDescent="0.2">
      <c r="A40" s="128">
        <v>41852</v>
      </c>
      <c r="B40" s="129"/>
      <c r="C40" s="129"/>
      <c r="D40" s="130"/>
      <c r="E40" s="87">
        <v>0</v>
      </c>
      <c r="F40" s="87">
        <v>109</v>
      </c>
      <c r="G40" s="86">
        <v>0</v>
      </c>
    </row>
    <row r="41" spans="1:10" ht="17.100000000000001" customHeight="1" x14ac:dyDescent="0.2">
      <c r="A41" s="128">
        <v>41883</v>
      </c>
      <c r="B41" s="129"/>
      <c r="C41" s="129"/>
      <c r="D41" s="130"/>
      <c r="E41" s="87">
        <v>0</v>
      </c>
      <c r="F41" s="87">
        <v>109</v>
      </c>
      <c r="G41" s="86">
        <v>0</v>
      </c>
    </row>
    <row r="42" spans="1:10" ht="17.100000000000001" customHeight="1" x14ac:dyDescent="0.2">
      <c r="A42" s="128">
        <v>41913</v>
      </c>
      <c r="B42" s="129"/>
      <c r="C42" s="129"/>
      <c r="D42" s="130"/>
      <c r="E42" s="87">
        <v>1</v>
      </c>
      <c r="F42" s="87">
        <v>109</v>
      </c>
      <c r="G42" s="86">
        <v>9.1743119266055051E-3</v>
      </c>
    </row>
    <row r="43" spans="1:10" ht="17.100000000000001" customHeight="1" x14ac:dyDescent="0.2">
      <c r="A43" s="128">
        <v>41944</v>
      </c>
      <c r="B43" s="129"/>
      <c r="C43" s="129"/>
      <c r="D43" s="130"/>
      <c r="E43" s="87">
        <v>0</v>
      </c>
      <c r="F43" s="87">
        <v>109</v>
      </c>
      <c r="G43" s="86">
        <v>0</v>
      </c>
    </row>
    <row r="44" spans="1:10" ht="17.100000000000001" customHeight="1" x14ac:dyDescent="0.2">
      <c r="A44" s="128">
        <v>41974</v>
      </c>
      <c r="B44" s="129"/>
      <c r="C44" s="129"/>
      <c r="D44" s="130"/>
      <c r="E44" s="87">
        <v>1</v>
      </c>
      <c r="F44" s="87">
        <v>109</v>
      </c>
      <c r="G44" s="86">
        <v>9.1743119266055051E-3</v>
      </c>
    </row>
    <row r="45" spans="1:10" x14ac:dyDescent="0.2">
      <c r="A45" s="131"/>
      <c r="B45" s="129"/>
      <c r="C45" s="129"/>
      <c r="D45" s="130"/>
      <c r="E45" s="90">
        <v>8</v>
      </c>
      <c r="F45" s="89">
        <v>109</v>
      </c>
      <c r="G45" s="88">
        <v>7.3394495412844041E-2</v>
      </c>
    </row>
    <row r="46" spans="1:10" ht="17.100000000000001" customHeight="1" x14ac:dyDescent="0.2">
      <c r="A46" s="128">
        <v>42005</v>
      </c>
      <c r="B46" s="129"/>
      <c r="C46" s="129"/>
      <c r="D46" s="130"/>
      <c r="E46" s="87">
        <v>1</v>
      </c>
      <c r="F46" s="87">
        <v>109</v>
      </c>
      <c r="G46" s="86">
        <v>9.1743119266055051E-3</v>
      </c>
    </row>
    <row r="47" spans="1:10" ht="17.100000000000001" customHeight="1" x14ac:dyDescent="0.2">
      <c r="A47" s="128">
        <v>42036</v>
      </c>
      <c r="B47" s="129"/>
      <c r="C47" s="129"/>
      <c r="D47" s="130"/>
      <c r="E47" s="87">
        <v>0</v>
      </c>
      <c r="F47" s="87">
        <v>109</v>
      </c>
      <c r="G47" s="86">
        <v>0</v>
      </c>
    </row>
    <row r="48" spans="1:10" ht="17.100000000000001" customHeight="1" x14ac:dyDescent="0.2">
      <c r="A48" s="128">
        <v>42064</v>
      </c>
      <c r="B48" s="129"/>
      <c r="C48" s="129"/>
      <c r="D48" s="130"/>
      <c r="E48" s="87">
        <v>2</v>
      </c>
      <c r="F48" s="87">
        <v>109</v>
      </c>
      <c r="G48" s="86">
        <v>1.834862385321101E-2</v>
      </c>
    </row>
    <row r="49" spans="1:10" ht="17.100000000000001" customHeight="1" x14ac:dyDescent="0.2">
      <c r="A49" s="128">
        <v>42095</v>
      </c>
      <c r="B49" s="129"/>
      <c r="C49" s="129"/>
      <c r="D49" s="130"/>
      <c r="E49" s="87">
        <v>1</v>
      </c>
      <c r="F49" s="87">
        <v>109</v>
      </c>
      <c r="G49" s="86">
        <v>9.1743119266055051E-3</v>
      </c>
    </row>
    <row r="50" spans="1:10" ht="17.100000000000001" customHeight="1" x14ac:dyDescent="0.2">
      <c r="A50" s="128">
        <v>42125</v>
      </c>
      <c r="B50" s="129"/>
      <c r="C50" s="129"/>
      <c r="D50" s="130"/>
      <c r="E50" s="87">
        <v>1</v>
      </c>
      <c r="F50" s="87">
        <v>109</v>
      </c>
      <c r="G50" s="86">
        <v>9.1743119266055051E-3</v>
      </c>
    </row>
    <row r="51" spans="1:10" ht="17.100000000000001" customHeight="1" x14ac:dyDescent="0.2">
      <c r="A51" s="128">
        <v>42156</v>
      </c>
      <c r="B51" s="129"/>
      <c r="C51" s="129"/>
      <c r="D51" s="130"/>
      <c r="E51" s="87">
        <v>0</v>
      </c>
      <c r="F51" s="87">
        <v>109</v>
      </c>
      <c r="G51" s="86">
        <v>0</v>
      </c>
      <c r="H51" s="42">
        <f t="shared" ref="H51" si="3">SUM(E46:E51,E39:E44)</f>
        <v>10</v>
      </c>
      <c r="I51" s="42">
        <f t="shared" ref="I51" si="4">AVERAGE(F46:F51,F39:F44)</f>
        <v>109</v>
      </c>
      <c r="J51" s="93">
        <f t="shared" ref="J51" si="5">H51/I51</f>
        <v>9.1743119266055051E-2</v>
      </c>
    </row>
    <row r="52" spans="1:10" ht="17.100000000000001" customHeight="1" x14ac:dyDescent="0.2">
      <c r="A52" s="128">
        <v>42186</v>
      </c>
      <c r="B52" s="129"/>
      <c r="C52" s="129"/>
      <c r="D52" s="130"/>
      <c r="E52" s="87">
        <v>0</v>
      </c>
      <c r="F52" s="87">
        <v>109</v>
      </c>
      <c r="G52" s="86">
        <v>0</v>
      </c>
    </row>
    <row r="53" spans="1:10" ht="17.100000000000001" customHeight="1" x14ac:dyDescent="0.2">
      <c r="A53" s="128">
        <v>42217</v>
      </c>
      <c r="B53" s="129"/>
      <c r="C53" s="129"/>
      <c r="D53" s="130"/>
      <c r="E53" s="87">
        <v>1</v>
      </c>
      <c r="F53" s="87">
        <v>109</v>
      </c>
      <c r="G53" s="86">
        <v>9.1743119266055051E-3</v>
      </c>
    </row>
    <row r="54" spans="1:10" ht="17.100000000000001" customHeight="1" x14ac:dyDescent="0.2">
      <c r="A54" s="128">
        <v>42248</v>
      </c>
      <c r="B54" s="129"/>
      <c r="C54" s="129"/>
      <c r="D54" s="130"/>
      <c r="E54" s="87">
        <v>1</v>
      </c>
      <c r="F54" s="87">
        <v>109</v>
      </c>
      <c r="G54" s="86">
        <v>9.1743119266055051E-3</v>
      </c>
    </row>
    <row r="55" spans="1:10" ht="17.100000000000001" customHeight="1" x14ac:dyDescent="0.2">
      <c r="A55" s="128">
        <v>42278</v>
      </c>
      <c r="B55" s="129"/>
      <c r="C55" s="129"/>
      <c r="D55" s="130"/>
      <c r="E55" s="87">
        <v>0</v>
      </c>
      <c r="F55" s="87">
        <v>109</v>
      </c>
      <c r="G55" s="86">
        <v>0</v>
      </c>
    </row>
    <row r="56" spans="1:10" ht="17.100000000000001" customHeight="1" x14ac:dyDescent="0.2">
      <c r="A56" s="128">
        <v>42309</v>
      </c>
      <c r="B56" s="129"/>
      <c r="C56" s="129"/>
      <c r="D56" s="130"/>
      <c r="E56" s="87">
        <v>0</v>
      </c>
      <c r="F56" s="87">
        <v>109</v>
      </c>
      <c r="G56" s="86">
        <v>0</v>
      </c>
    </row>
    <row r="57" spans="1:10" ht="17.100000000000001" customHeight="1" x14ac:dyDescent="0.2">
      <c r="A57" s="128">
        <v>42339</v>
      </c>
      <c r="B57" s="129"/>
      <c r="C57" s="129"/>
      <c r="D57" s="130"/>
      <c r="E57" s="87">
        <v>1</v>
      </c>
      <c r="F57" s="87">
        <v>109</v>
      </c>
      <c r="G57" s="86">
        <v>9.1743119266055051E-3</v>
      </c>
    </row>
    <row r="58" spans="1:10" x14ac:dyDescent="0.2">
      <c r="A58" s="131"/>
      <c r="B58" s="129"/>
      <c r="C58" s="129"/>
      <c r="D58" s="130"/>
      <c r="E58" s="90">
        <v>8</v>
      </c>
      <c r="F58" s="89">
        <v>109</v>
      </c>
      <c r="G58" s="88">
        <v>7.3394495412844041E-2</v>
      </c>
    </row>
    <row r="59" spans="1:10" ht="17.100000000000001" customHeight="1" x14ac:dyDescent="0.2">
      <c r="A59" s="128">
        <v>42370</v>
      </c>
      <c r="B59" s="129"/>
      <c r="C59" s="129"/>
      <c r="D59" s="130"/>
      <c r="E59" s="87">
        <v>1</v>
      </c>
      <c r="F59" s="87">
        <v>109</v>
      </c>
      <c r="G59" s="86">
        <v>9.1743119266055051E-3</v>
      </c>
    </row>
    <row r="60" spans="1:10" ht="17.100000000000001" customHeight="1" x14ac:dyDescent="0.2">
      <c r="A60" s="128">
        <v>42401</v>
      </c>
      <c r="B60" s="129"/>
      <c r="C60" s="129"/>
      <c r="D60" s="130"/>
      <c r="E60" s="87">
        <v>1</v>
      </c>
      <c r="F60" s="87">
        <v>109</v>
      </c>
      <c r="G60" s="86">
        <v>9.1743119266055051E-3</v>
      </c>
    </row>
    <row r="61" spans="1:10" ht="17.100000000000001" customHeight="1" x14ac:dyDescent="0.2">
      <c r="A61" s="128">
        <v>42430</v>
      </c>
      <c r="B61" s="129"/>
      <c r="C61" s="129"/>
      <c r="D61" s="130"/>
      <c r="E61" s="87">
        <v>0</v>
      </c>
      <c r="F61" s="87">
        <v>109</v>
      </c>
      <c r="G61" s="86">
        <v>0</v>
      </c>
    </row>
    <row r="62" spans="1:10" ht="17.100000000000001" customHeight="1" x14ac:dyDescent="0.2">
      <c r="A62" s="128">
        <v>42461</v>
      </c>
      <c r="B62" s="129"/>
      <c r="C62" s="129"/>
      <c r="D62" s="130"/>
      <c r="E62" s="87">
        <v>2</v>
      </c>
      <c r="F62" s="87">
        <v>109</v>
      </c>
      <c r="G62" s="86">
        <v>1.834862385321101E-2</v>
      </c>
    </row>
    <row r="63" spans="1:10" ht="17.100000000000001" customHeight="1" x14ac:dyDescent="0.2">
      <c r="A63" s="128">
        <v>42491</v>
      </c>
      <c r="B63" s="129"/>
      <c r="C63" s="129"/>
      <c r="D63" s="130"/>
      <c r="E63" s="87">
        <v>1</v>
      </c>
      <c r="F63" s="87">
        <v>109</v>
      </c>
      <c r="G63" s="86">
        <v>9.1743119266055051E-3</v>
      </c>
    </row>
    <row r="64" spans="1:10" ht="17.100000000000001" customHeight="1" x14ac:dyDescent="0.2">
      <c r="A64" s="128">
        <v>42522</v>
      </c>
      <c r="B64" s="129"/>
      <c r="C64" s="129"/>
      <c r="D64" s="130"/>
      <c r="E64" s="87">
        <v>0</v>
      </c>
      <c r="F64" s="87">
        <v>109</v>
      </c>
      <c r="G64" s="86">
        <v>0</v>
      </c>
      <c r="H64" s="42">
        <f t="shared" ref="H64" si="6">SUM(E59:E64,E52:E57)</f>
        <v>8</v>
      </c>
      <c r="I64" s="42">
        <f t="shared" ref="I64" si="7">AVERAGE(F59:F64,F52:F57)</f>
        <v>109</v>
      </c>
      <c r="J64" s="93">
        <f t="shared" ref="J64" si="8">H64/I64</f>
        <v>7.3394495412844041E-2</v>
      </c>
    </row>
    <row r="65" spans="1:10" ht="17.100000000000001" customHeight="1" x14ac:dyDescent="0.2">
      <c r="A65" s="128">
        <v>42552</v>
      </c>
      <c r="B65" s="129"/>
      <c r="C65" s="129"/>
      <c r="D65" s="130"/>
      <c r="E65" s="87">
        <v>0</v>
      </c>
      <c r="F65" s="87">
        <v>109</v>
      </c>
      <c r="G65" s="86">
        <v>0</v>
      </c>
    </row>
    <row r="66" spans="1:10" ht="17.100000000000001" customHeight="1" x14ac:dyDescent="0.2">
      <c r="A66" s="128">
        <v>42583</v>
      </c>
      <c r="B66" s="129"/>
      <c r="C66" s="129"/>
      <c r="D66" s="130"/>
      <c r="E66" s="87">
        <v>0</v>
      </c>
      <c r="F66" s="87">
        <v>109</v>
      </c>
      <c r="G66" s="86">
        <v>0</v>
      </c>
    </row>
    <row r="67" spans="1:10" ht="17.100000000000001" customHeight="1" x14ac:dyDescent="0.2">
      <c r="A67" s="128">
        <v>42614</v>
      </c>
      <c r="B67" s="129"/>
      <c r="C67" s="129"/>
      <c r="D67" s="130"/>
      <c r="E67" s="87">
        <v>0</v>
      </c>
      <c r="F67" s="87">
        <v>109</v>
      </c>
      <c r="G67" s="86">
        <v>0</v>
      </c>
    </row>
    <row r="68" spans="1:10" ht="17.100000000000001" customHeight="1" x14ac:dyDescent="0.2">
      <c r="A68" s="128">
        <v>42644</v>
      </c>
      <c r="B68" s="129"/>
      <c r="C68" s="129"/>
      <c r="D68" s="130"/>
      <c r="E68" s="87">
        <v>1</v>
      </c>
      <c r="F68" s="87">
        <v>109</v>
      </c>
      <c r="G68" s="86">
        <v>9.1743119266055051E-3</v>
      </c>
    </row>
    <row r="69" spans="1:10" ht="17.100000000000001" customHeight="1" x14ac:dyDescent="0.2">
      <c r="A69" s="128">
        <v>42675</v>
      </c>
      <c r="B69" s="129"/>
      <c r="C69" s="129"/>
      <c r="D69" s="130"/>
      <c r="E69" s="87">
        <v>3</v>
      </c>
      <c r="F69" s="87">
        <v>109</v>
      </c>
      <c r="G69" s="86">
        <v>2.7522935779816515E-2</v>
      </c>
    </row>
    <row r="70" spans="1:10" ht="17.100000000000001" customHeight="1" x14ac:dyDescent="0.2">
      <c r="A70" s="128">
        <v>42705</v>
      </c>
      <c r="B70" s="129"/>
      <c r="C70" s="129"/>
      <c r="D70" s="130"/>
      <c r="E70" s="87">
        <v>1</v>
      </c>
      <c r="F70" s="87">
        <v>109</v>
      </c>
      <c r="G70" s="86">
        <v>9.1743119266055051E-3</v>
      </c>
    </row>
    <row r="71" spans="1:10" x14ac:dyDescent="0.2">
      <c r="A71" s="131"/>
      <c r="B71" s="129"/>
      <c r="C71" s="129"/>
      <c r="D71" s="130"/>
      <c r="E71" s="90">
        <v>10</v>
      </c>
      <c r="F71" s="89">
        <v>109</v>
      </c>
      <c r="G71" s="88">
        <v>9.1743119266055051E-2</v>
      </c>
    </row>
    <row r="72" spans="1:10" ht="17.100000000000001" customHeight="1" x14ac:dyDescent="0.2">
      <c r="A72" s="128">
        <v>42736</v>
      </c>
      <c r="B72" s="129"/>
      <c r="C72" s="129"/>
      <c r="D72" s="130"/>
      <c r="E72" s="87">
        <v>0</v>
      </c>
      <c r="F72" s="87">
        <v>109</v>
      </c>
      <c r="G72" s="86">
        <v>0</v>
      </c>
    </row>
    <row r="73" spans="1:10" ht="17.100000000000001" customHeight="1" x14ac:dyDescent="0.2">
      <c r="A73" s="128">
        <v>42767</v>
      </c>
      <c r="B73" s="129"/>
      <c r="C73" s="129"/>
      <c r="D73" s="130"/>
      <c r="E73" s="87">
        <v>0</v>
      </c>
      <c r="F73" s="87">
        <v>109</v>
      </c>
      <c r="G73" s="86">
        <v>0</v>
      </c>
    </row>
    <row r="74" spans="1:10" ht="17.100000000000001" customHeight="1" x14ac:dyDescent="0.2">
      <c r="A74" s="128">
        <v>42795</v>
      </c>
      <c r="B74" s="129"/>
      <c r="C74" s="129"/>
      <c r="D74" s="130"/>
      <c r="E74" s="87">
        <v>3</v>
      </c>
      <c r="F74" s="87">
        <v>109</v>
      </c>
      <c r="G74" s="86">
        <v>2.7522935779816515E-2</v>
      </c>
    </row>
    <row r="75" spans="1:10" ht="17.100000000000001" customHeight="1" x14ac:dyDescent="0.2">
      <c r="A75" s="128">
        <v>42826</v>
      </c>
      <c r="B75" s="129"/>
      <c r="C75" s="129"/>
      <c r="D75" s="130"/>
      <c r="E75" s="87">
        <v>0</v>
      </c>
      <c r="F75" s="87">
        <v>109</v>
      </c>
      <c r="G75" s="86">
        <v>0</v>
      </c>
    </row>
    <row r="76" spans="1:10" ht="17.100000000000001" customHeight="1" x14ac:dyDescent="0.2">
      <c r="A76" s="128">
        <v>42856</v>
      </c>
      <c r="B76" s="129"/>
      <c r="C76" s="129"/>
      <c r="D76" s="130"/>
      <c r="E76" s="87">
        <v>1</v>
      </c>
      <c r="F76" s="87">
        <v>109</v>
      </c>
      <c r="G76" s="86">
        <v>9.1743119266055051E-3</v>
      </c>
    </row>
    <row r="77" spans="1:10" ht="17.100000000000001" customHeight="1" x14ac:dyDescent="0.2">
      <c r="A77" s="128">
        <v>42887</v>
      </c>
      <c r="B77" s="129"/>
      <c r="C77" s="129"/>
      <c r="D77" s="130"/>
      <c r="E77" s="87">
        <v>0</v>
      </c>
      <c r="F77" s="87">
        <v>109</v>
      </c>
      <c r="G77" s="86">
        <v>0</v>
      </c>
      <c r="H77" s="42">
        <f t="shared" ref="H77" si="9">SUM(E72:E77,E65:E70)</f>
        <v>9</v>
      </c>
      <c r="I77" s="42">
        <f t="shared" ref="I77" si="10">AVERAGE(F72:F77,F65:F70)</f>
        <v>109</v>
      </c>
      <c r="J77" s="93">
        <f t="shared" ref="J77" si="11">H77/I77</f>
        <v>8.2568807339449546E-2</v>
      </c>
    </row>
    <row r="78" spans="1:10" x14ac:dyDescent="0.2">
      <c r="A78" s="132"/>
      <c r="B78" s="133"/>
      <c r="C78" s="133"/>
      <c r="D78" s="134"/>
      <c r="E78" s="85">
        <v>4</v>
      </c>
      <c r="F78" s="84">
        <v>109</v>
      </c>
      <c r="G78" s="83">
        <v>3.669724770642202E-2</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82"/>
  <sheetViews>
    <sheetView showGridLines="0" workbookViewId="0">
      <pane ySplit="2" topLeftCell="A57" activePane="bottomLeft" state="frozenSplit"/>
      <selection pane="bottomLeft" activeCell="H2" sqref="H1:J1048576"/>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0.7109375" style="42" customWidth="1"/>
    <col min="11" max="16384" width="9.140625" style="42"/>
  </cols>
  <sheetData>
    <row r="1" spans="1:8" ht="42.6" customHeight="1" x14ac:dyDescent="0.2">
      <c r="A1" s="92"/>
      <c r="B1" s="92"/>
      <c r="C1" s="121" t="s">
        <v>1246</v>
      </c>
      <c r="D1" s="122"/>
      <c r="E1" s="122"/>
      <c r="F1" s="122"/>
      <c r="G1" s="122"/>
      <c r="H1" s="122"/>
    </row>
    <row r="2" spans="1:8" ht="7.35" customHeight="1" x14ac:dyDescent="0.2">
      <c r="A2" s="92"/>
      <c r="B2" s="92"/>
      <c r="C2" s="92"/>
      <c r="D2" s="92"/>
      <c r="E2" s="92"/>
      <c r="F2" s="92"/>
      <c r="G2" s="92"/>
      <c r="H2" s="92"/>
    </row>
    <row r="3" spans="1:8" ht="4.3499999999999996" customHeight="1" x14ac:dyDescent="0.2"/>
    <row r="4" spans="1:8" ht="14.1" customHeight="1" x14ac:dyDescent="0.2">
      <c r="A4" s="123" t="s">
        <v>1245</v>
      </c>
      <c r="B4" s="117"/>
      <c r="C4" s="117"/>
      <c r="D4" s="124" t="s">
        <v>264</v>
      </c>
      <c r="E4" s="117"/>
      <c r="F4" s="117"/>
      <c r="G4" s="117"/>
      <c r="H4" s="117"/>
    </row>
    <row r="5" spans="1:8" ht="1.7" customHeight="1" x14ac:dyDescent="0.2"/>
    <row r="6" spans="1:8" ht="14.1" customHeight="1" x14ac:dyDescent="0.2">
      <c r="A6" s="123" t="s">
        <v>1244</v>
      </c>
      <c r="B6" s="117"/>
      <c r="C6" s="117"/>
      <c r="D6" s="124" t="s">
        <v>1243</v>
      </c>
      <c r="E6" s="117"/>
      <c r="F6" s="117"/>
      <c r="G6" s="117"/>
      <c r="H6" s="117"/>
    </row>
    <row r="7" spans="1:8" ht="2.65" customHeight="1" x14ac:dyDescent="0.2"/>
    <row r="8" spans="1:8" x14ac:dyDescent="0.2">
      <c r="A8" s="123" t="s">
        <v>1242</v>
      </c>
      <c r="B8" s="117"/>
      <c r="C8" s="117"/>
    </row>
    <row r="9" spans="1:8" x14ac:dyDescent="0.2">
      <c r="A9" s="117"/>
      <c r="B9" s="117"/>
      <c r="C9" s="117"/>
      <c r="D9" s="124" t="s">
        <v>1241</v>
      </c>
      <c r="E9" s="117"/>
      <c r="F9" s="117"/>
      <c r="G9" s="117"/>
      <c r="H9" s="117"/>
    </row>
    <row r="10" spans="1:8" x14ac:dyDescent="0.2">
      <c r="D10" s="117"/>
      <c r="E10" s="117"/>
      <c r="F10" s="117"/>
      <c r="G10" s="117"/>
      <c r="H10" s="117"/>
    </row>
    <row r="11" spans="1:8" ht="4.9000000000000004" customHeight="1" x14ac:dyDescent="0.2"/>
    <row r="12" spans="1:8" ht="16.5" thickBot="1" x14ac:dyDescent="0.25">
      <c r="A12" s="125" t="s">
        <v>3</v>
      </c>
      <c r="B12" s="126"/>
      <c r="C12" s="126"/>
      <c r="D12" s="127"/>
      <c r="E12" s="91" t="s">
        <v>1240</v>
      </c>
      <c r="F12" s="91" t="s">
        <v>1239</v>
      </c>
      <c r="G12" s="91" t="s">
        <v>1238</v>
      </c>
    </row>
    <row r="13" spans="1:8" ht="17.100000000000001" customHeight="1" thickTop="1" x14ac:dyDescent="0.2">
      <c r="A13" s="128">
        <v>41091</v>
      </c>
      <c r="B13" s="129"/>
      <c r="C13" s="129"/>
      <c r="D13" s="130"/>
      <c r="E13" s="87">
        <v>0</v>
      </c>
      <c r="F13" s="87">
        <v>12</v>
      </c>
      <c r="G13" s="86">
        <v>0</v>
      </c>
    </row>
    <row r="14" spans="1:8" ht="17.100000000000001" customHeight="1" x14ac:dyDescent="0.2">
      <c r="A14" s="128">
        <v>41122</v>
      </c>
      <c r="B14" s="129"/>
      <c r="C14" s="129"/>
      <c r="D14" s="130"/>
      <c r="E14" s="87">
        <v>2</v>
      </c>
      <c r="F14" s="87">
        <v>12</v>
      </c>
      <c r="G14" s="86">
        <v>0.16666666666666666</v>
      </c>
    </row>
    <row r="15" spans="1:8" ht="17.100000000000001" customHeight="1" x14ac:dyDescent="0.2">
      <c r="A15" s="128">
        <v>41153</v>
      </c>
      <c r="B15" s="129"/>
      <c r="C15" s="129"/>
      <c r="D15" s="130"/>
      <c r="E15" s="87">
        <v>0</v>
      </c>
      <c r="F15" s="87">
        <v>12</v>
      </c>
      <c r="G15" s="86">
        <v>0</v>
      </c>
    </row>
    <row r="16" spans="1:8" ht="17.100000000000001" customHeight="1" x14ac:dyDescent="0.2">
      <c r="A16" s="128">
        <v>41183</v>
      </c>
      <c r="B16" s="129"/>
      <c r="C16" s="129"/>
      <c r="D16" s="130"/>
      <c r="E16" s="87">
        <v>0</v>
      </c>
      <c r="F16" s="87">
        <v>12</v>
      </c>
      <c r="G16" s="86">
        <v>0</v>
      </c>
    </row>
    <row r="17" spans="1:10" ht="17.100000000000001" customHeight="1" x14ac:dyDescent="0.2">
      <c r="A17" s="128">
        <v>41214</v>
      </c>
      <c r="B17" s="129"/>
      <c r="C17" s="129"/>
      <c r="D17" s="130"/>
      <c r="E17" s="87">
        <v>0</v>
      </c>
      <c r="F17" s="87">
        <v>12</v>
      </c>
      <c r="G17" s="86">
        <v>0</v>
      </c>
    </row>
    <row r="18" spans="1:10" ht="17.100000000000001" customHeight="1" x14ac:dyDescent="0.2">
      <c r="A18" s="128">
        <v>41244</v>
      </c>
      <c r="B18" s="129"/>
      <c r="C18" s="129"/>
      <c r="D18" s="130"/>
      <c r="E18" s="87">
        <v>0</v>
      </c>
      <c r="F18" s="87">
        <v>12</v>
      </c>
      <c r="G18" s="86">
        <v>0</v>
      </c>
    </row>
    <row r="19" spans="1:10" x14ac:dyDescent="0.2">
      <c r="A19" s="131"/>
      <c r="B19" s="129"/>
      <c r="C19" s="129"/>
      <c r="D19" s="130"/>
      <c r="E19" s="90">
        <v>2</v>
      </c>
      <c r="F19" s="89">
        <v>12</v>
      </c>
      <c r="G19" s="88">
        <v>0.16666666666666666</v>
      </c>
    </row>
    <row r="20" spans="1:10" ht="17.100000000000001" customHeight="1" x14ac:dyDescent="0.2">
      <c r="A20" s="128">
        <v>41275</v>
      </c>
      <c r="B20" s="129"/>
      <c r="C20" s="129"/>
      <c r="D20" s="130"/>
      <c r="E20" s="87">
        <v>0</v>
      </c>
      <c r="F20" s="87">
        <v>12</v>
      </c>
      <c r="G20" s="86">
        <v>0</v>
      </c>
    </row>
    <row r="21" spans="1:10" ht="17.100000000000001" customHeight="1" x14ac:dyDescent="0.2">
      <c r="A21" s="128">
        <v>41306</v>
      </c>
      <c r="B21" s="129"/>
      <c r="C21" s="129"/>
      <c r="D21" s="130"/>
      <c r="E21" s="87">
        <v>0</v>
      </c>
      <c r="F21" s="87">
        <v>12</v>
      </c>
      <c r="G21" s="86">
        <v>0</v>
      </c>
    </row>
    <row r="22" spans="1:10" ht="17.100000000000001" customHeight="1" x14ac:dyDescent="0.2">
      <c r="A22" s="128">
        <v>41334</v>
      </c>
      <c r="B22" s="129"/>
      <c r="C22" s="129"/>
      <c r="D22" s="130"/>
      <c r="E22" s="87">
        <v>0</v>
      </c>
      <c r="F22" s="87">
        <v>12</v>
      </c>
      <c r="G22" s="86">
        <v>0</v>
      </c>
    </row>
    <row r="23" spans="1:10" ht="17.100000000000001" customHeight="1" x14ac:dyDescent="0.2">
      <c r="A23" s="128">
        <v>41365</v>
      </c>
      <c r="B23" s="129"/>
      <c r="C23" s="129"/>
      <c r="D23" s="130"/>
      <c r="E23" s="87">
        <v>0</v>
      </c>
      <c r="F23" s="87">
        <v>12</v>
      </c>
      <c r="G23" s="86">
        <v>0</v>
      </c>
    </row>
    <row r="24" spans="1:10" ht="17.100000000000001" customHeight="1" x14ac:dyDescent="0.2">
      <c r="A24" s="128">
        <v>41395</v>
      </c>
      <c r="B24" s="129"/>
      <c r="C24" s="129"/>
      <c r="D24" s="130"/>
      <c r="E24" s="87">
        <v>0</v>
      </c>
      <c r="F24" s="87">
        <v>12</v>
      </c>
      <c r="G24" s="86">
        <v>0</v>
      </c>
    </row>
    <row r="25" spans="1:10" ht="17.100000000000001" customHeight="1" x14ac:dyDescent="0.2">
      <c r="A25" s="128">
        <v>41426</v>
      </c>
      <c r="B25" s="129"/>
      <c r="C25" s="129"/>
      <c r="D25" s="130"/>
      <c r="E25" s="87">
        <v>0</v>
      </c>
      <c r="F25" s="87">
        <v>12</v>
      </c>
      <c r="G25" s="86">
        <v>0</v>
      </c>
      <c r="H25" s="42">
        <f>SUM(E20:E25,E13:E18)</f>
        <v>2</v>
      </c>
      <c r="I25" s="42">
        <f>AVERAGE(F20:F25,F13:F18)</f>
        <v>12</v>
      </c>
      <c r="J25" s="93">
        <f>H25/I25</f>
        <v>0.16666666666666666</v>
      </c>
    </row>
    <row r="26" spans="1:10" ht="17.100000000000001" customHeight="1" x14ac:dyDescent="0.2">
      <c r="A26" s="128">
        <v>41456</v>
      </c>
      <c r="B26" s="129"/>
      <c r="C26" s="129"/>
      <c r="D26" s="130"/>
      <c r="E26" s="87">
        <v>0</v>
      </c>
      <c r="F26" s="87">
        <v>12</v>
      </c>
      <c r="G26" s="86">
        <v>0</v>
      </c>
    </row>
    <row r="27" spans="1:10" ht="17.100000000000001" customHeight="1" x14ac:dyDescent="0.2">
      <c r="A27" s="128">
        <v>41487</v>
      </c>
      <c r="B27" s="129"/>
      <c r="C27" s="129"/>
      <c r="D27" s="130"/>
      <c r="E27" s="87">
        <v>0</v>
      </c>
      <c r="F27" s="87">
        <v>12</v>
      </c>
      <c r="G27" s="86">
        <v>0</v>
      </c>
    </row>
    <row r="28" spans="1:10" ht="17.100000000000001" customHeight="1" x14ac:dyDescent="0.2">
      <c r="A28" s="128">
        <v>41518</v>
      </c>
      <c r="B28" s="129"/>
      <c r="C28" s="129"/>
      <c r="D28" s="130"/>
      <c r="E28" s="87">
        <v>0</v>
      </c>
      <c r="F28" s="87">
        <v>12</v>
      </c>
      <c r="G28" s="86">
        <v>0</v>
      </c>
    </row>
    <row r="29" spans="1:10" ht="17.100000000000001" customHeight="1" x14ac:dyDescent="0.2">
      <c r="A29" s="128">
        <v>41548</v>
      </c>
      <c r="B29" s="129"/>
      <c r="C29" s="129"/>
      <c r="D29" s="130"/>
      <c r="E29" s="87">
        <v>0</v>
      </c>
      <c r="F29" s="87">
        <v>12</v>
      </c>
      <c r="G29" s="86">
        <v>0</v>
      </c>
    </row>
    <row r="30" spans="1:10" ht="17.100000000000001" customHeight="1" x14ac:dyDescent="0.2">
      <c r="A30" s="128">
        <v>41579</v>
      </c>
      <c r="B30" s="129"/>
      <c r="C30" s="129"/>
      <c r="D30" s="130"/>
      <c r="E30" s="87">
        <v>0</v>
      </c>
      <c r="F30" s="87">
        <v>12</v>
      </c>
      <c r="G30" s="86">
        <v>0</v>
      </c>
    </row>
    <row r="31" spans="1:10" ht="17.100000000000001" customHeight="1" x14ac:dyDescent="0.2">
      <c r="A31" s="128">
        <v>41609</v>
      </c>
      <c r="B31" s="129"/>
      <c r="C31" s="129"/>
      <c r="D31" s="130"/>
      <c r="E31" s="87">
        <v>0</v>
      </c>
      <c r="F31" s="87">
        <v>12</v>
      </c>
      <c r="G31" s="86">
        <v>0</v>
      </c>
    </row>
    <row r="32" spans="1:10" x14ac:dyDescent="0.2">
      <c r="A32" s="131"/>
      <c r="B32" s="129"/>
      <c r="C32" s="129"/>
      <c r="D32" s="130"/>
      <c r="E32" s="90">
        <v>0</v>
      </c>
      <c r="F32" s="89">
        <v>12</v>
      </c>
      <c r="G32" s="88">
        <v>0</v>
      </c>
    </row>
    <row r="33" spans="1:10" ht="17.100000000000001" customHeight="1" x14ac:dyDescent="0.2">
      <c r="A33" s="128">
        <v>41640</v>
      </c>
      <c r="B33" s="129"/>
      <c r="C33" s="129"/>
      <c r="D33" s="130"/>
      <c r="E33" s="87">
        <v>0</v>
      </c>
      <c r="F33" s="87">
        <v>12</v>
      </c>
      <c r="G33" s="86">
        <v>0</v>
      </c>
    </row>
    <row r="34" spans="1:10" ht="17.100000000000001" customHeight="1" x14ac:dyDescent="0.2">
      <c r="A34" s="128">
        <v>41671</v>
      </c>
      <c r="B34" s="129"/>
      <c r="C34" s="129"/>
      <c r="D34" s="130"/>
      <c r="E34" s="87">
        <v>1</v>
      </c>
      <c r="F34" s="87">
        <v>12</v>
      </c>
      <c r="G34" s="86">
        <v>8.3333333333333329E-2</v>
      </c>
    </row>
    <row r="35" spans="1:10" ht="17.100000000000001" customHeight="1" x14ac:dyDescent="0.2">
      <c r="A35" s="128">
        <v>41699</v>
      </c>
      <c r="B35" s="129"/>
      <c r="C35" s="129"/>
      <c r="D35" s="130"/>
      <c r="E35" s="87">
        <v>0</v>
      </c>
      <c r="F35" s="87">
        <v>12</v>
      </c>
      <c r="G35" s="86">
        <v>0</v>
      </c>
    </row>
    <row r="36" spans="1:10" ht="17.100000000000001" customHeight="1" x14ac:dyDescent="0.2">
      <c r="A36" s="128">
        <v>41730</v>
      </c>
      <c r="B36" s="129"/>
      <c r="C36" s="129"/>
      <c r="D36" s="130"/>
      <c r="E36" s="87">
        <v>0</v>
      </c>
      <c r="F36" s="87">
        <v>12</v>
      </c>
      <c r="G36" s="86">
        <v>0</v>
      </c>
    </row>
    <row r="37" spans="1:10" ht="17.100000000000001" customHeight="1" x14ac:dyDescent="0.2">
      <c r="A37" s="128">
        <v>41760</v>
      </c>
      <c r="B37" s="129"/>
      <c r="C37" s="129"/>
      <c r="D37" s="130"/>
      <c r="E37" s="87">
        <v>0</v>
      </c>
      <c r="F37" s="87">
        <v>12</v>
      </c>
      <c r="G37" s="86">
        <v>0</v>
      </c>
    </row>
    <row r="38" spans="1:10" ht="17.100000000000001" customHeight="1" x14ac:dyDescent="0.2">
      <c r="A38" s="128">
        <v>41791</v>
      </c>
      <c r="B38" s="129"/>
      <c r="C38" s="129"/>
      <c r="D38" s="130"/>
      <c r="E38" s="87">
        <v>0</v>
      </c>
      <c r="F38" s="87">
        <v>12</v>
      </c>
      <c r="G38" s="86">
        <v>0</v>
      </c>
      <c r="H38" s="42">
        <f t="shared" ref="H38" si="0">SUM(E33:E38,E26:E31)</f>
        <v>1</v>
      </c>
      <c r="I38" s="42">
        <f t="shared" ref="I38" si="1">AVERAGE(F33:F38,F26:F31)</f>
        <v>12</v>
      </c>
      <c r="J38" s="93">
        <f t="shared" ref="J38" si="2">H38/I38</f>
        <v>8.3333333333333329E-2</v>
      </c>
    </row>
    <row r="39" spans="1:10" ht="17.100000000000001" customHeight="1" x14ac:dyDescent="0.2">
      <c r="A39" s="128">
        <v>41821</v>
      </c>
      <c r="B39" s="129"/>
      <c r="C39" s="129"/>
      <c r="D39" s="130"/>
      <c r="E39" s="87">
        <v>2</v>
      </c>
      <c r="F39" s="87">
        <v>12</v>
      </c>
      <c r="G39" s="86">
        <v>0.16666666666666666</v>
      </c>
    </row>
    <row r="40" spans="1:10" ht="17.100000000000001" customHeight="1" x14ac:dyDescent="0.2">
      <c r="A40" s="128">
        <v>41852</v>
      </c>
      <c r="B40" s="129"/>
      <c r="C40" s="129"/>
      <c r="D40" s="130"/>
      <c r="E40" s="87">
        <v>0</v>
      </c>
      <c r="F40" s="87">
        <v>12</v>
      </c>
      <c r="G40" s="86">
        <v>0</v>
      </c>
    </row>
    <row r="41" spans="1:10" ht="17.100000000000001" customHeight="1" x14ac:dyDescent="0.2">
      <c r="A41" s="128">
        <v>41883</v>
      </c>
      <c r="B41" s="129"/>
      <c r="C41" s="129"/>
      <c r="D41" s="130"/>
      <c r="E41" s="87">
        <v>1</v>
      </c>
      <c r="F41" s="87">
        <v>12</v>
      </c>
      <c r="G41" s="86">
        <v>8.3333333333333329E-2</v>
      </c>
    </row>
    <row r="42" spans="1:10" ht="17.100000000000001" customHeight="1" x14ac:dyDescent="0.2">
      <c r="A42" s="128">
        <v>41913</v>
      </c>
      <c r="B42" s="129"/>
      <c r="C42" s="129"/>
      <c r="D42" s="130"/>
      <c r="E42" s="87">
        <v>0</v>
      </c>
      <c r="F42" s="87">
        <v>12</v>
      </c>
      <c r="G42" s="86">
        <v>0</v>
      </c>
    </row>
    <row r="43" spans="1:10" ht="17.100000000000001" customHeight="1" x14ac:dyDescent="0.2">
      <c r="A43" s="128">
        <v>41944</v>
      </c>
      <c r="B43" s="129"/>
      <c r="C43" s="129"/>
      <c r="D43" s="130"/>
      <c r="E43" s="87">
        <v>0</v>
      </c>
      <c r="F43" s="87">
        <v>12</v>
      </c>
      <c r="G43" s="86">
        <v>0</v>
      </c>
    </row>
    <row r="44" spans="1:10" ht="17.100000000000001" customHeight="1" x14ac:dyDescent="0.2">
      <c r="A44" s="128">
        <v>41974</v>
      </c>
      <c r="B44" s="129"/>
      <c r="C44" s="129"/>
      <c r="D44" s="130"/>
      <c r="E44" s="87">
        <v>0</v>
      </c>
      <c r="F44" s="87">
        <v>12</v>
      </c>
      <c r="G44" s="86">
        <v>0</v>
      </c>
    </row>
    <row r="45" spans="1:10" x14ac:dyDescent="0.2">
      <c r="A45" s="131"/>
      <c r="B45" s="129"/>
      <c r="C45" s="129"/>
      <c r="D45" s="130"/>
      <c r="E45" s="90">
        <v>4</v>
      </c>
      <c r="F45" s="89">
        <v>12</v>
      </c>
      <c r="G45" s="88">
        <v>0.33333333333333331</v>
      </c>
    </row>
    <row r="46" spans="1:10" ht="17.100000000000001" customHeight="1" x14ac:dyDescent="0.2">
      <c r="A46" s="128">
        <v>42005</v>
      </c>
      <c r="B46" s="129"/>
      <c r="C46" s="129"/>
      <c r="D46" s="130"/>
      <c r="E46" s="87">
        <v>0</v>
      </c>
      <c r="F46" s="87">
        <v>12</v>
      </c>
      <c r="G46" s="86">
        <v>0</v>
      </c>
    </row>
    <row r="47" spans="1:10" ht="17.100000000000001" customHeight="1" x14ac:dyDescent="0.2">
      <c r="A47" s="128">
        <v>42036</v>
      </c>
      <c r="B47" s="129"/>
      <c r="C47" s="129"/>
      <c r="D47" s="130"/>
      <c r="E47" s="87">
        <v>0</v>
      </c>
      <c r="F47" s="87">
        <v>12</v>
      </c>
      <c r="G47" s="86">
        <v>0</v>
      </c>
    </row>
    <row r="48" spans="1:10" ht="17.100000000000001" customHeight="1" x14ac:dyDescent="0.2">
      <c r="A48" s="128">
        <v>42064</v>
      </c>
      <c r="B48" s="129"/>
      <c r="C48" s="129"/>
      <c r="D48" s="130"/>
      <c r="E48" s="87">
        <v>0</v>
      </c>
      <c r="F48" s="87">
        <v>12</v>
      </c>
      <c r="G48" s="86">
        <v>0</v>
      </c>
    </row>
    <row r="49" spans="1:10" ht="17.100000000000001" customHeight="1" x14ac:dyDescent="0.2">
      <c r="A49" s="128">
        <v>42095</v>
      </c>
      <c r="B49" s="129"/>
      <c r="C49" s="129"/>
      <c r="D49" s="130"/>
      <c r="E49" s="87">
        <v>0</v>
      </c>
      <c r="F49" s="87">
        <v>12</v>
      </c>
      <c r="G49" s="86">
        <v>0</v>
      </c>
    </row>
    <row r="50" spans="1:10" ht="17.100000000000001" customHeight="1" x14ac:dyDescent="0.2">
      <c r="A50" s="128">
        <v>42125</v>
      </c>
      <c r="B50" s="129"/>
      <c r="C50" s="129"/>
      <c r="D50" s="130"/>
      <c r="E50" s="87">
        <v>0</v>
      </c>
      <c r="F50" s="87">
        <v>12</v>
      </c>
      <c r="G50" s="86">
        <v>0</v>
      </c>
    </row>
    <row r="51" spans="1:10" ht="17.100000000000001" customHeight="1" x14ac:dyDescent="0.2">
      <c r="A51" s="128">
        <v>42156</v>
      </c>
      <c r="B51" s="129"/>
      <c r="C51" s="129"/>
      <c r="D51" s="130"/>
      <c r="E51" s="87">
        <v>0</v>
      </c>
      <c r="F51" s="87">
        <v>12</v>
      </c>
      <c r="G51" s="86">
        <v>0</v>
      </c>
      <c r="H51" s="42">
        <f t="shared" ref="H51" si="3">SUM(E46:E51,E39:E44)</f>
        <v>3</v>
      </c>
      <c r="I51" s="42">
        <f t="shared" ref="I51" si="4">AVERAGE(F46:F51,F39:F44)</f>
        <v>12</v>
      </c>
      <c r="J51" s="93">
        <f t="shared" ref="J51" si="5">H51/I51</f>
        <v>0.25</v>
      </c>
    </row>
    <row r="52" spans="1:10" ht="17.100000000000001" customHeight="1" x14ac:dyDescent="0.2">
      <c r="A52" s="128">
        <v>42186</v>
      </c>
      <c r="B52" s="129"/>
      <c r="C52" s="129"/>
      <c r="D52" s="130"/>
      <c r="E52" s="87">
        <v>0</v>
      </c>
      <c r="F52" s="87">
        <v>12</v>
      </c>
      <c r="G52" s="86">
        <v>0</v>
      </c>
    </row>
    <row r="53" spans="1:10" ht="17.100000000000001" customHeight="1" x14ac:dyDescent="0.2">
      <c r="A53" s="128">
        <v>42217</v>
      </c>
      <c r="B53" s="129"/>
      <c r="C53" s="129"/>
      <c r="D53" s="130"/>
      <c r="E53" s="87">
        <v>0</v>
      </c>
      <c r="F53" s="87">
        <v>12</v>
      </c>
      <c r="G53" s="86">
        <v>0</v>
      </c>
    </row>
    <row r="54" spans="1:10" ht="17.100000000000001" customHeight="1" x14ac:dyDescent="0.2">
      <c r="A54" s="128">
        <v>42248</v>
      </c>
      <c r="B54" s="129"/>
      <c r="C54" s="129"/>
      <c r="D54" s="130"/>
      <c r="E54" s="87">
        <v>0</v>
      </c>
      <c r="F54" s="87">
        <v>12</v>
      </c>
      <c r="G54" s="86">
        <v>0</v>
      </c>
    </row>
    <row r="55" spans="1:10" ht="17.100000000000001" customHeight="1" x14ac:dyDescent="0.2">
      <c r="A55" s="128">
        <v>42278</v>
      </c>
      <c r="B55" s="129"/>
      <c r="C55" s="129"/>
      <c r="D55" s="130"/>
      <c r="E55" s="87">
        <v>0</v>
      </c>
      <c r="F55" s="87">
        <v>12</v>
      </c>
      <c r="G55" s="86">
        <v>0</v>
      </c>
    </row>
    <row r="56" spans="1:10" ht="17.100000000000001" customHeight="1" x14ac:dyDescent="0.2">
      <c r="A56" s="128">
        <v>42309</v>
      </c>
      <c r="B56" s="129"/>
      <c r="C56" s="129"/>
      <c r="D56" s="130"/>
      <c r="E56" s="87">
        <v>0</v>
      </c>
      <c r="F56" s="87">
        <v>12</v>
      </c>
      <c r="G56" s="86">
        <v>0</v>
      </c>
    </row>
    <row r="57" spans="1:10" ht="17.100000000000001" customHeight="1" x14ac:dyDescent="0.2">
      <c r="A57" s="128">
        <v>42339</v>
      </c>
      <c r="B57" s="129"/>
      <c r="C57" s="129"/>
      <c r="D57" s="130"/>
      <c r="E57" s="87">
        <v>0</v>
      </c>
      <c r="F57" s="87">
        <v>12</v>
      </c>
      <c r="G57" s="86">
        <v>0</v>
      </c>
    </row>
    <row r="58" spans="1:10" x14ac:dyDescent="0.2">
      <c r="A58" s="131"/>
      <c r="B58" s="129"/>
      <c r="C58" s="129"/>
      <c r="D58" s="130"/>
      <c r="E58" s="90">
        <v>0</v>
      </c>
      <c r="F58" s="89">
        <v>12</v>
      </c>
      <c r="G58" s="88">
        <v>0</v>
      </c>
    </row>
    <row r="59" spans="1:10" ht="17.100000000000001" customHeight="1" x14ac:dyDescent="0.2">
      <c r="A59" s="128">
        <v>42370</v>
      </c>
      <c r="B59" s="129"/>
      <c r="C59" s="129"/>
      <c r="D59" s="130"/>
      <c r="E59" s="87">
        <v>0</v>
      </c>
      <c r="F59" s="87">
        <v>12</v>
      </c>
      <c r="G59" s="86">
        <v>0</v>
      </c>
    </row>
    <row r="60" spans="1:10" ht="17.100000000000001" customHeight="1" x14ac:dyDescent="0.2">
      <c r="A60" s="128">
        <v>42401</v>
      </c>
      <c r="B60" s="129"/>
      <c r="C60" s="129"/>
      <c r="D60" s="130"/>
      <c r="E60" s="87">
        <v>0</v>
      </c>
      <c r="F60" s="87">
        <v>12</v>
      </c>
      <c r="G60" s="86">
        <v>0</v>
      </c>
    </row>
    <row r="61" spans="1:10" ht="17.100000000000001" customHeight="1" x14ac:dyDescent="0.2">
      <c r="A61" s="128">
        <v>42430</v>
      </c>
      <c r="B61" s="129"/>
      <c r="C61" s="129"/>
      <c r="D61" s="130"/>
      <c r="E61" s="87">
        <v>0</v>
      </c>
      <c r="F61" s="87">
        <v>12</v>
      </c>
      <c r="G61" s="86">
        <v>0</v>
      </c>
    </row>
    <row r="62" spans="1:10" ht="17.100000000000001" customHeight="1" x14ac:dyDescent="0.2">
      <c r="A62" s="128">
        <v>42461</v>
      </c>
      <c r="B62" s="129"/>
      <c r="C62" s="129"/>
      <c r="D62" s="130"/>
      <c r="E62" s="87">
        <v>0</v>
      </c>
      <c r="F62" s="87">
        <v>12</v>
      </c>
      <c r="G62" s="86">
        <v>0</v>
      </c>
    </row>
    <row r="63" spans="1:10" ht="17.100000000000001" customHeight="1" x14ac:dyDescent="0.2">
      <c r="A63" s="128">
        <v>42491</v>
      </c>
      <c r="B63" s="129"/>
      <c r="C63" s="129"/>
      <c r="D63" s="130"/>
      <c r="E63" s="87">
        <v>0</v>
      </c>
      <c r="F63" s="87">
        <v>12</v>
      </c>
      <c r="G63" s="86">
        <v>0</v>
      </c>
    </row>
    <row r="64" spans="1:10" ht="17.100000000000001" customHeight="1" x14ac:dyDescent="0.2">
      <c r="A64" s="128">
        <v>42522</v>
      </c>
      <c r="B64" s="129"/>
      <c r="C64" s="129"/>
      <c r="D64" s="130"/>
      <c r="E64" s="87">
        <v>0</v>
      </c>
      <c r="F64" s="87">
        <v>12</v>
      </c>
      <c r="G64" s="86">
        <v>0</v>
      </c>
      <c r="H64" s="42">
        <f t="shared" ref="H64" si="6">SUM(E59:E64,E52:E57)</f>
        <v>0</v>
      </c>
      <c r="I64" s="42">
        <f t="shared" ref="I64" si="7">AVERAGE(F59:F64,F52:F57)</f>
        <v>12</v>
      </c>
      <c r="J64" s="93">
        <f t="shared" ref="J64" si="8">H64/I64</f>
        <v>0</v>
      </c>
    </row>
    <row r="65" spans="1:10" ht="17.100000000000001" customHeight="1" x14ac:dyDescent="0.2">
      <c r="A65" s="128">
        <v>42552</v>
      </c>
      <c r="B65" s="129"/>
      <c r="C65" s="129"/>
      <c r="D65" s="130"/>
      <c r="E65" s="87">
        <v>0</v>
      </c>
      <c r="F65" s="87">
        <v>12</v>
      </c>
      <c r="G65" s="86">
        <v>0</v>
      </c>
    </row>
    <row r="66" spans="1:10" ht="17.100000000000001" customHeight="1" x14ac:dyDescent="0.2">
      <c r="A66" s="128">
        <v>42583</v>
      </c>
      <c r="B66" s="129"/>
      <c r="C66" s="129"/>
      <c r="D66" s="130"/>
      <c r="E66" s="87">
        <v>0</v>
      </c>
      <c r="F66" s="87">
        <v>12</v>
      </c>
      <c r="G66" s="86">
        <v>0</v>
      </c>
    </row>
    <row r="67" spans="1:10" ht="17.100000000000001" customHeight="1" x14ac:dyDescent="0.2">
      <c r="A67" s="128">
        <v>42614</v>
      </c>
      <c r="B67" s="129"/>
      <c r="C67" s="129"/>
      <c r="D67" s="130"/>
      <c r="E67" s="87">
        <v>0</v>
      </c>
      <c r="F67" s="87">
        <v>12</v>
      </c>
      <c r="G67" s="86">
        <v>0</v>
      </c>
    </row>
    <row r="68" spans="1:10" ht="17.100000000000001" customHeight="1" x14ac:dyDescent="0.2">
      <c r="A68" s="128">
        <v>42644</v>
      </c>
      <c r="B68" s="129"/>
      <c r="C68" s="129"/>
      <c r="D68" s="130"/>
      <c r="E68" s="87">
        <v>0</v>
      </c>
      <c r="F68" s="87">
        <v>12</v>
      </c>
      <c r="G68" s="86">
        <v>0</v>
      </c>
    </row>
    <row r="69" spans="1:10" ht="17.100000000000001" customHeight="1" x14ac:dyDescent="0.2">
      <c r="A69" s="128">
        <v>42675</v>
      </c>
      <c r="B69" s="129"/>
      <c r="C69" s="129"/>
      <c r="D69" s="130"/>
      <c r="E69" s="87">
        <v>0</v>
      </c>
      <c r="F69" s="87">
        <v>12</v>
      </c>
      <c r="G69" s="86">
        <v>0</v>
      </c>
    </row>
    <row r="70" spans="1:10" ht="17.100000000000001" customHeight="1" x14ac:dyDescent="0.2">
      <c r="A70" s="128">
        <v>42705</v>
      </c>
      <c r="B70" s="129"/>
      <c r="C70" s="129"/>
      <c r="D70" s="130"/>
      <c r="E70" s="87">
        <v>0</v>
      </c>
      <c r="F70" s="87">
        <v>12</v>
      </c>
      <c r="G70" s="86">
        <v>0</v>
      </c>
    </row>
    <row r="71" spans="1:10" x14ac:dyDescent="0.2">
      <c r="A71" s="131"/>
      <c r="B71" s="129"/>
      <c r="C71" s="129"/>
      <c r="D71" s="130"/>
      <c r="E71" s="90">
        <v>0</v>
      </c>
      <c r="F71" s="89">
        <v>12</v>
      </c>
      <c r="G71" s="88">
        <v>0</v>
      </c>
    </row>
    <row r="72" spans="1:10" ht="17.100000000000001" customHeight="1" x14ac:dyDescent="0.2">
      <c r="A72" s="128">
        <v>42736</v>
      </c>
      <c r="B72" s="129"/>
      <c r="C72" s="129"/>
      <c r="D72" s="130"/>
      <c r="E72" s="87">
        <v>0</v>
      </c>
      <c r="F72" s="87">
        <v>12</v>
      </c>
      <c r="G72" s="86">
        <v>0</v>
      </c>
    </row>
    <row r="73" spans="1:10" ht="17.100000000000001" customHeight="1" x14ac:dyDescent="0.2">
      <c r="A73" s="128">
        <v>42767</v>
      </c>
      <c r="B73" s="129"/>
      <c r="C73" s="129"/>
      <c r="D73" s="130"/>
      <c r="E73" s="87">
        <v>0</v>
      </c>
      <c r="F73" s="87">
        <v>12</v>
      </c>
      <c r="G73" s="86">
        <v>0</v>
      </c>
    </row>
    <row r="74" spans="1:10" ht="17.100000000000001" customHeight="1" x14ac:dyDescent="0.2">
      <c r="A74" s="128">
        <v>42795</v>
      </c>
      <c r="B74" s="129"/>
      <c r="C74" s="129"/>
      <c r="D74" s="130"/>
      <c r="E74" s="87">
        <v>1</v>
      </c>
      <c r="F74" s="87">
        <v>12</v>
      </c>
      <c r="G74" s="86">
        <v>8.3333333333333329E-2</v>
      </c>
    </row>
    <row r="75" spans="1:10" ht="17.100000000000001" customHeight="1" x14ac:dyDescent="0.2">
      <c r="A75" s="128">
        <v>42826</v>
      </c>
      <c r="B75" s="129"/>
      <c r="C75" s="129"/>
      <c r="D75" s="130"/>
      <c r="E75" s="87">
        <v>1</v>
      </c>
      <c r="F75" s="87">
        <v>12</v>
      </c>
      <c r="G75" s="86">
        <v>8.3333333333333329E-2</v>
      </c>
    </row>
    <row r="76" spans="1:10" ht="17.100000000000001" customHeight="1" x14ac:dyDescent="0.2">
      <c r="A76" s="128">
        <v>42856</v>
      </c>
      <c r="B76" s="129"/>
      <c r="C76" s="129"/>
      <c r="D76" s="130"/>
      <c r="E76" s="87">
        <v>0</v>
      </c>
      <c r="F76" s="87">
        <v>12</v>
      </c>
      <c r="G76" s="86">
        <v>0</v>
      </c>
    </row>
    <row r="77" spans="1:10" ht="17.100000000000001" customHeight="1" x14ac:dyDescent="0.2">
      <c r="A77" s="128">
        <v>42887</v>
      </c>
      <c r="B77" s="129"/>
      <c r="C77" s="129"/>
      <c r="D77" s="130"/>
      <c r="E77" s="87">
        <v>0</v>
      </c>
      <c r="F77" s="87">
        <v>12</v>
      </c>
      <c r="G77" s="86">
        <v>0</v>
      </c>
      <c r="H77" s="42">
        <f t="shared" ref="H77" si="9">SUM(E72:E77,E65:E70)</f>
        <v>2</v>
      </c>
      <c r="I77" s="42">
        <f t="shared" ref="I77" si="10">AVERAGE(F72:F77,F65:F70)</f>
        <v>12</v>
      </c>
      <c r="J77" s="93">
        <f t="shared" ref="J77" si="11">H77/I77</f>
        <v>0.16666666666666666</v>
      </c>
    </row>
    <row r="78" spans="1:10" x14ac:dyDescent="0.2">
      <c r="A78" s="132"/>
      <c r="B78" s="133"/>
      <c r="C78" s="133"/>
      <c r="D78" s="134"/>
      <c r="E78" s="85">
        <v>2</v>
      </c>
      <c r="F78" s="84">
        <v>12</v>
      </c>
      <c r="G78" s="83">
        <v>0.16666666666666666</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82"/>
  <sheetViews>
    <sheetView showGridLines="0" workbookViewId="0">
      <pane ySplit="2" topLeftCell="A3" activePane="bottomLeft" state="frozenSplit"/>
      <selection pane="bottomLeft" activeCell="I30" sqref="I30"/>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0.7109375" style="42" customWidth="1"/>
    <col min="11" max="16384" width="9.140625" style="42"/>
  </cols>
  <sheetData>
    <row r="1" spans="1:8" ht="42.6" customHeight="1" x14ac:dyDescent="0.2">
      <c r="A1" s="92"/>
      <c r="B1" s="92"/>
      <c r="C1" s="121" t="s">
        <v>1246</v>
      </c>
      <c r="D1" s="122"/>
      <c r="E1" s="122"/>
      <c r="F1" s="122"/>
      <c r="G1" s="122"/>
      <c r="H1" s="122"/>
    </row>
    <row r="2" spans="1:8" ht="7.35" customHeight="1" x14ac:dyDescent="0.2">
      <c r="A2" s="92"/>
      <c r="B2" s="92"/>
      <c r="C2" s="92"/>
      <c r="D2" s="92"/>
      <c r="E2" s="92"/>
      <c r="F2" s="92"/>
      <c r="G2" s="92"/>
      <c r="H2" s="92"/>
    </row>
    <row r="3" spans="1:8" ht="4.3499999999999996" customHeight="1" x14ac:dyDescent="0.2"/>
    <row r="4" spans="1:8" ht="14.1" customHeight="1" x14ac:dyDescent="0.2">
      <c r="A4" s="123" t="s">
        <v>1245</v>
      </c>
      <c r="B4" s="117"/>
      <c r="C4" s="117"/>
      <c r="D4" s="124" t="s">
        <v>26</v>
      </c>
      <c r="E4" s="117"/>
      <c r="F4" s="117"/>
      <c r="G4" s="117"/>
      <c r="H4" s="117"/>
    </row>
    <row r="5" spans="1:8" ht="1.7" customHeight="1" x14ac:dyDescent="0.2"/>
    <row r="6" spans="1:8" ht="14.1" customHeight="1" x14ac:dyDescent="0.2">
      <c r="A6" s="123" t="s">
        <v>1244</v>
      </c>
      <c r="B6" s="117"/>
      <c r="C6" s="117"/>
      <c r="D6" s="124" t="s">
        <v>1243</v>
      </c>
      <c r="E6" s="117"/>
      <c r="F6" s="117"/>
      <c r="G6" s="117"/>
      <c r="H6" s="117"/>
    </row>
    <row r="7" spans="1:8" ht="2.65" customHeight="1" x14ac:dyDescent="0.2"/>
    <row r="8" spans="1:8" x14ac:dyDescent="0.2">
      <c r="A8" s="123" t="s">
        <v>1242</v>
      </c>
      <c r="B8" s="117"/>
      <c r="C8" s="117"/>
    </row>
    <row r="9" spans="1:8" x14ac:dyDescent="0.2">
      <c r="A9" s="117"/>
      <c r="B9" s="117"/>
      <c r="C9" s="117"/>
      <c r="D9" s="124" t="s">
        <v>1248</v>
      </c>
      <c r="E9" s="117"/>
      <c r="F9" s="117"/>
      <c r="G9" s="117"/>
      <c r="H9" s="117"/>
    </row>
    <row r="10" spans="1:8" x14ac:dyDescent="0.2">
      <c r="D10" s="117"/>
      <c r="E10" s="117"/>
      <c r="F10" s="117"/>
      <c r="G10" s="117"/>
      <c r="H10" s="117"/>
    </row>
    <row r="11" spans="1:8" ht="4.9000000000000004" customHeight="1" x14ac:dyDescent="0.2"/>
    <row r="12" spans="1:8" ht="16.5" thickBot="1" x14ac:dyDescent="0.25">
      <c r="A12" s="125" t="s">
        <v>3</v>
      </c>
      <c r="B12" s="126"/>
      <c r="C12" s="126"/>
      <c r="D12" s="127"/>
      <c r="E12" s="91" t="s">
        <v>1240</v>
      </c>
      <c r="F12" s="91" t="s">
        <v>1239</v>
      </c>
      <c r="G12" s="91" t="s">
        <v>1238</v>
      </c>
    </row>
    <row r="13" spans="1:8" ht="17.100000000000001" customHeight="1" thickTop="1" x14ac:dyDescent="0.2">
      <c r="A13" s="128">
        <v>41091</v>
      </c>
      <c r="B13" s="129"/>
      <c r="C13" s="129"/>
      <c r="D13" s="130"/>
      <c r="E13" s="87">
        <v>0</v>
      </c>
      <c r="F13" s="87">
        <v>106</v>
      </c>
      <c r="G13" s="86">
        <v>0</v>
      </c>
    </row>
    <row r="14" spans="1:8" ht="17.100000000000001" customHeight="1" x14ac:dyDescent="0.2">
      <c r="A14" s="128">
        <v>41122</v>
      </c>
      <c r="B14" s="129"/>
      <c r="C14" s="129"/>
      <c r="D14" s="130"/>
      <c r="E14" s="87">
        <v>0</v>
      </c>
      <c r="F14" s="87">
        <v>108</v>
      </c>
      <c r="G14" s="86">
        <v>0</v>
      </c>
    </row>
    <row r="15" spans="1:8" ht="17.100000000000001" customHeight="1" x14ac:dyDescent="0.2">
      <c r="A15" s="128">
        <v>41153</v>
      </c>
      <c r="B15" s="129"/>
      <c r="C15" s="129"/>
      <c r="D15" s="130"/>
      <c r="E15" s="87">
        <v>0</v>
      </c>
      <c r="F15" s="87">
        <v>108</v>
      </c>
      <c r="G15" s="86">
        <v>0</v>
      </c>
    </row>
    <row r="16" spans="1:8" ht="17.100000000000001" customHeight="1" x14ac:dyDescent="0.2">
      <c r="A16" s="128">
        <v>41183</v>
      </c>
      <c r="B16" s="129"/>
      <c r="C16" s="129"/>
      <c r="D16" s="130"/>
      <c r="E16" s="87">
        <v>4</v>
      </c>
      <c r="F16" s="87">
        <v>108</v>
      </c>
      <c r="G16" s="86">
        <v>3.7037037037037035E-2</v>
      </c>
    </row>
    <row r="17" spans="1:10" ht="17.100000000000001" customHeight="1" x14ac:dyDescent="0.2">
      <c r="A17" s="128">
        <v>41214</v>
      </c>
      <c r="B17" s="129"/>
      <c r="C17" s="129"/>
      <c r="D17" s="130"/>
      <c r="E17" s="87">
        <v>1</v>
      </c>
      <c r="F17" s="87">
        <v>108</v>
      </c>
      <c r="G17" s="86">
        <v>9.2592592592592587E-3</v>
      </c>
    </row>
    <row r="18" spans="1:10" ht="17.100000000000001" customHeight="1" x14ac:dyDescent="0.2">
      <c r="A18" s="128">
        <v>41244</v>
      </c>
      <c r="B18" s="129"/>
      <c r="C18" s="129"/>
      <c r="D18" s="130"/>
      <c r="E18" s="87">
        <v>0</v>
      </c>
      <c r="F18" s="87">
        <v>108</v>
      </c>
      <c r="G18" s="86">
        <v>0</v>
      </c>
    </row>
    <row r="19" spans="1:10" x14ac:dyDescent="0.2">
      <c r="A19" s="131"/>
      <c r="B19" s="129"/>
      <c r="C19" s="129"/>
      <c r="D19" s="130"/>
      <c r="E19" s="90">
        <v>5</v>
      </c>
      <c r="F19" s="89">
        <v>107.66666666666667</v>
      </c>
      <c r="G19" s="88">
        <v>4.6439628482972131E-2</v>
      </c>
    </row>
    <row r="20" spans="1:10" ht="17.100000000000001" customHeight="1" x14ac:dyDescent="0.2">
      <c r="A20" s="128">
        <v>41275</v>
      </c>
      <c r="B20" s="129"/>
      <c r="C20" s="129"/>
      <c r="D20" s="130"/>
      <c r="E20" s="87">
        <v>0</v>
      </c>
      <c r="F20" s="87">
        <v>108</v>
      </c>
      <c r="G20" s="86">
        <v>0</v>
      </c>
    </row>
    <row r="21" spans="1:10" ht="17.100000000000001" customHeight="1" x14ac:dyDescent="0.2">
      <c r="A21" s="128">
        <v>41306</v>
      </c>
      <c r="B21" s="129"/>
      <c r="C21" s="129"/>
      <c r="D21" s="130"/>
      <c r="E21" s="87">
        <v>0</v>
      </c>
      <c r="F21" s="87">
        <v>108</v>
      </c>
      <c r="G21" s="86">
        <v>0</v>
      </c>
    </row>
    <row r="22" spans="1:10" ht="17.100000000000001" customHeight="1" x14ac:dyDescent="0.2">
      <c r="A22" s="128">
        <v>41334</v>
      </c>
      <c r="B22" s="129"/>
      <c r="C22" s="129"/>
      <c r="D22" s="130"/>
      <c r="E22" s="87">
        <v>0</v>
      </c>
      <c r="F22" s="87">
        <v>108</v>
      </c>
      <c r="G22" s="86">
        <v>0</v>
      </c>
    </row>
    <row r="23" spans="1:10" ht="17.100000000000001" customHeight="1" x14ac:dyDescent="0.2">
      <c r="A23" s="128">
        <v>41365</v>
      </c>
      <c r="B23" s="129"/>
      <c r="C23" s="129"/>
      <c r="D23" s="130"/>
      <c r="E23" s="87">
        <v>2</v>
      </c>
      <c r="F23" s="87">
        <v>108</v>
      </c>
      <c r="G23" s="86">
        <v>1.8518518518518517E-2</v>
      </c>
    </row>
    <row r="24" spans="1:10" ht="17.100000000000001" customHeight="1" x14ac:dyDescent="0.2">
      <c r="A24" s="128">
        <v>41395</v>
      </c>
      <c r="B24" s="129"/>
      <c r="C24" s="129"/>
      <c r="D24" s="130"/>
      <c r="E24" s="87">
        <v>0</v>
      </c>
      <c r="F24" s="87">
        <v>108</v>
      </c>
      <c r="G24" s="86">
        <v>0</v>
      </c>
    </row>
    <row r="25" spans="1:10" ht="17.100000000000001" customHeight="1" x14ac:dyDescent="0.2">
      <c r="A25" s="128">
        <v>41426</v>
      </c>
      <c r="B25" s="129"/>
      <c r="C25" s="129"/>
      <c r="D25" s="130"/>
      <c r="E25" s="87">
        <v>0</v>
      </c>
      <c r="F25" s="87">
        <v>108</v>
      </c>
      <c r="G25" s="86">
        <v>0</v>
      </c>
      <c r="H25" s="42">
        <f>SUM(E20:E25,E13:E18)</f>
        <v>7</v>
      </c>
      <c r="I25" s="42">
        <f>AVERAGE(F20:F25,F13:F18)</f>
        <v>107.83333333333333</v>
      </c>
      <c r="J25" s="93">
        <f>H25/I25</f>
        <v>6.4914992272024727E-2</v>
      </c>
    </row>
    <row r="26" spans="1:10" ht="17.100000000000001" customHeight="1" x14ac:dyDescent="0.2">
      <c r="A26" s="128">
        <v>41456</v>
      </c>
      <c r="B26" s="129"/>
      <c r="C26" s="129"/>
      <c r="D26" s="130"/>
      <c r="E26" s="87">
        <v>0</v>
      </c>
      <c r="F26" s="87">
        <v>107</v>
      </c>
      <c r="G26" s="86">
        <v>0</v>
      </c>
    </row>
    <row r="27" spans="1:10" ht="17.100000000000001" customHeight="1" x14ac:dyDescent="0.2">
      <c r="A27" s="128">
        <v>41487</v>
      </c>
      <c r="B27" s="129"/>
      <c r="C27" s="129"/>
      <c r="D27" s="130"/>
      <c r="E27" s="87">
        <v>2</v>
      </c>
      <c r="F27" s="87">
        <v>107</v>
      </c>
      <c r="G27" s="86">
        <v>1.8691588785046728E-2</v>
      </c>
    </row>
    <row r="28" spans="1:10" ht="17.100000000000001" customHeight="1" x14ac:dyDescent="0.2">
      <c r="A28" s="128">
        <v>41518</v>
      </c>
      <c r="B28" s="129"/>
      <c r="C28" s="129"/>
      <c r="D28" s="130"/>
      <c r="E28" s="87">
        <v>1</v>
      </c>
      <c r="F28" s="87">
        <v>107</v>
      </c>
      <c r="G28" s="86">
        <v>9.3457943925233638E-3</v>
      </c>
    </row>
    <row r="29" spans="1:10" ht="17.100000000000001" customHeight="1" x14ac:dyDescent="0.2">
      <c r="A29" s="128">
        <v>41548</v>
      </c>
      <c r="B29" s="129"/>
      <c r="C29" s="129"/>
      <c r="D29" s="130"/>
      <c r="E29" s="87">
        <v>1</v>
      </c>
      <c r="F29" s="87">
        <v>107</v>
      </c>
      <c r="G29" s="86">
        <v>9.3457943925233638E-3</v>
      </c>
    </row>
    <row r="30" spans="1:10" ht="17.100000000000001" customHeight="1" x14ac:dyDescent="0.2">
      <c r="A30" s="128">
        <v>41579</v>
      </c>
      <c r="B30" s="129"/>
      <c r="C30" s="129"/>
      <c r="D30" s="130"/>
      <c r="E30" s="87">
        <v>0</v>
      </c>
      <c r="F30" s="87">
        <v>107</v>
      </c>
      <c r="G30" s="86">
        <v>0</v>
      </c>
    </row>
    <row r="31" spans="1:10" ht="17.100000000000001" customHeight="1" x14ac:dyDescent="0.2">
      <c r="A31" s="128">
        <v>41609</v>
      </c>
      <c r="B31" s="129"/>
      <c r="C31" s="129"/>
      <c r="D31" s="130"/>
      <c r="E31" s="87">
        <v>1</v>
      </c>
      <c r="F31" s="87">
        <v>107</v>
      </c>
      <c r="G31" s="86">
        <v>9.3457943925233638E-3</v>
      </c>
    </row>
    <row r="32" spans="1:10" x14ac:dyDescent="0.2">
      <c r="A32" s="131"/>
      <c r="B32" s="129"/>
      <c r="C32" s="129"/>
      <c r="D32" s="130"/>
      <c r="E32" s="90">
        <v>7</v>
      </c>
      <c r="F32" s="89">
        <v>107.5</v>
      </c>
      <c r="G32" s="88">
        <v>6.5116279069767441E-2</v>
      </c>
    </row>
    <row r="33" spans="1:10" ht="17.100000000000001" customHeight="1" x14ac:dyDescent="0.2">
      <c r="A33" s="128">
        <v>41640</v>
      </c>
      <c r="B33" s="129"/>
      <c r="C33" s="129"/>
      <c r="D33" s="130"/>
      <c r="E33" s="87">
        <v>0</v>
      </c>
      <c r="F33" s="87">
        <v>107</v>
      </c>
      <c r="G33" s="86">
        <v>0</v>
      </c>
    </row>
    <row r="34" spans="1:10" ht="17.100000000000001" customHeight="1" x14ac:dyDescent="0.2">
      <c r="A34" s="128">
        <v>41671</v>
      </c>
      <c r="B34" s="129"/>
      <c r="C34" s="129"/>
      <c r="D34" s="130"/>
      <c r="E34" s="87">
        <v>0</v>
      </c>
      <c r="F34" s="87">
        <v>107</v>
      </c>
      <c r="G34" s="86">
        <v>0</v>
      </c>
    </row>
    <row r="35" spans="1:10" ht="17.100000000000001" customHeight="1" x14ac:dyDescent="0.2">
      <c r="A35" s="128">
        <v>41699</v>
      </c>
      <c r="B35" s="129"/>
      <c r="C35" s="129"/>
      <c r="D35" s="130"/>
      <c r="E35" s="87">
        <v>1</v>
      </c>
      <c r="F35" s="87">
        <v>107</v>
      </c>
      <c r="G35" s="86">
        <v>9.3457943925233638E-3</v>
      </c>
    </row>
    <row r="36" spans="1:10" ht="17.100000000000001" customHeight="1" x14ac:dyDescent="0.2">
      <c r="A36" s="128">
        <v>41730</v>
      </c>
      <c r="B36" s="129"/>
      <c r="C36" s="129"/>
      <c r="D36" s="130"/>
      <c r="E36" s="87">
        <v>0</v>
      </c>
      <c r="F36" s="87">
        <v>107</v>
      </c>
      <c r="G36" s="86">
        <v>0</v>
      </c>
    </row>
    <row r="37" spans="1:10" ht="17.100000000000001" customHeight="1" x14ac:dyDescent="0.2">
      <c r="A37" s="128">
        <v>41760</v>
      </c>
      <c r="B37" s="129"/>
      <c r="C37" s="129"/>
      <c r="D37" s="130"/>
      <c r="E37" s="87">
        <v>2</v>
      </c>
      <c r="F37" s="87">
        <v>107</v>
      </c>
      <c r="G37" s="86">
        <v>1.8691588785046728E-2</v>
      </c>
    </row>
    <row r="38" spans="1:10" ht="17.100000000000001" customHeight="1" x14ac:dyDescent="0.2">
      <c r="A38" s="128">
        <v>41791</v>
      </c>
      <c r="B38" s="129"/>
      <c r="C38" s="129"/>
      <c r="D38" s="130"/>
      <c r="E38" s="87">
        <v>0</v>
      </c>
      <c r="F38" s="87">
        <v>107</v>
      </c>
      <c r="G38" s="86">
        <v>0</v>
      </c>
      <c r="H38" s="42">
        <f t="shared" ref="H38" si="0">SUM(E33:E38,E26:E31)</f>
        <v>8</v>
      </c>
      <c r="I38" s="42">
        <f t="shared" ref="I38" si="1">AVERAGE(F33:F38,F26:F31)</f>
        <v>107</v>
      </c>
      <c r="J38" s="93">
        <f t="shared" ref="J38" si="2">H38/I38</f>
        <v>7.476635514018691E-2</v>
      </c>
    </row>
    <row r="39" spans="1:10" ht="17.100000000000001" customHeight="1" x14ac:dyDescent="0.2">
      <c r="A39" s="128">
        <v>41821</v>
      </c>
      <c r="B39" s="129"/>
      <c r="C39" s="129"/>
      <c r="D39" s="130"/>
      <c r="E39" s="87">
        <v>1</v>
      </c>
      <c r="F39" s="87">
        <v>107</v>
      </c>
      <c r="G39" s="86">
        <v>9.3457943925233638E-3</v>
      </c>
    </row>
    <row r="40" spans="1:10" ht="17.100000000000001" customHeight="1" x14ac:dyDescent="0.2">
      <c r="A40" s="128">
        <v>41852</v>
      </c>
      <c r="B40" s="129"/>
      <c r="C40" s="129"/>
      <c r="D40" s="130"/>
      <c r="E40" s="87">
        <v>1</v>
      </c>
      <c r="F40" s="87">
        <v>107</v>
      </c>
      <c r="G40" s="86">
        <v>9.3457943925233638E-3</v>
      </c>
    </row>
    <row r="41" spans="1:10" ht="17.100000000000001" customHeight="1" x14ac:dyDescent="0.2">
      <c r="A41" s="128">
        <v>41883</v>
      </c>
      <c r="B41" s="129"/>
      <c r="C41" s="129"/>
      <c r="D41" s="130"/>
      <c r="E41" s="87">
        <v>1</v>
      </c>
      <c r="F41" s="87">
        <v>107</v>
      </c>
      <c r="G41" s="86">
        <v>9.3457943925233638E-3</v>
      </c>
    </row>
    <row r="42" spans="1:10" ht="17.100000000000001" customHeight="1" x14ac:dyDescent="0.2">
      <c r="A42" s="128">
        <v>41913</v>
      </c>
      <c r="B42" s="129"/>
      <c r="C42" s="129"/>
      <c r="D42" s="130"/>
      <c r="E42" s="87">
        <v>0</v>
      </c>
      <c r="F42" s="87">
        <v>107</v>
      </c>
      <c r="G42" s="86">
        <v>0</v>
      </c>
    </row>
    <row r="43" spans="1:10" ht="17.100000000000001" customHeight="1" x14ac:dyDescent="0.2">
      <c r="A43" s="128">
        <v>41944</v>
      </c>
      <c r="B43" s="129"/>
      <c r="C43" s="129"/>
      <c r="D43" s="130"/>
      <c r="E43" s="87">
        <v>1</v>
      </c>
      <c r="F43" s="87">
        <v>107</v>
      </c>
      <c r="G43" s="86">
        <v>9.3457943925233638E-3</v>
      </c>
    </row>
    <row r="44" spans="1:10" ht="17.100000000000001" customHeight="1" x14ac:dyDescent="0.2">
      <c r="A44" s="128">
        <v>41974</v>
      </c>
      <c r="B44" s="129"/>
      <c r="C44" s="129"/>
      <c r="D44" s="130"/>
      <c r="E44" s="87">
        <v>2</v>
      </c>
      <c r="F44" s="87">
        <v>107</v>
      </c>
      <c r="G44" s="86">
        <v>1.8691588785046728E-2</v>
      </c>
    </row>
    <row r="45" spans="1:10" x14ac:dyDescent="0.2">
      <c r="A45" s="131"/>
      <c r="B45" s="129"/>
      <c r="C45" s="129"/>
      <c r="D45" s="130"/>
      <c r="E45" s="90">
        <v>9</v>
      </c>
      <c r="F45" s="89">
        <v>107</v>
      </c>
      <c r="G45" s="88">
        <v>8.4112149532710276E-2</v>
      </c>
    </row>
    <row r="46" spans="1:10" ht="17.100000000000001" customHeight="1" x14ac:dyDescent="0.2">
      <c r="A46" s="128">
        <v>42005</v>
      </c>
      <c r="B46" s="129"/>
      <c r="C46" s="129"/>
      <c r="D46" s="130"/>
      <c r="E46" s="87">
        <v>1</v>
      </c>
      <c r="F46" s="87">
        <v>107</v>
      </c>
      <c r="G46" s="86">
        <v>9.3457943925233638E-3</v>
      </c>
    </row>
    <row r="47" spans="1:10" ht="17.100000000000001" customHeight="1" x14ac:dyDescent="0.2">
      <c r="A47" s="128">
        <v>42036</v>
      </c>
      <c r="B47" s="129"/>
      <c r="C47" s="129"/>
      <c r="D47" s="130"/>
      <c r="E47" s="87">
        <v>0</v>
      </c>
      <c r="F47" s="87">
        <v>107</v>
      </c>
      <c r="G47" s="86">
        <v>0</v>
      </c>
    </row>
    <row r="48" spans="1:10" ht="17.100000000000001" customHeight="1" x14ac:dyDescent="0.2">
      <c r="A48" s="128">
        <v>42064</v>
      </c>
      <c r="B48" s="129"/>
      <c r="C48" s="129"/>
      <c r="D48" s="130"/>
      <c r="E48" s="87">
        <v>1</v>
      </c>
      <c r="F48" s="87">
        <v>107</v>
      </c>
      <c r="G48" s="86">
        <v>9.3457943925233638E-3</v>
      </c>
    </row>
    <row r="49" spans="1:10" ht="17.100000000000001" customHeight="1" x14ac:dyDescent="0.2">
      <c r="A49" s="128">
        <v>42095</v>
      </c>
      <c r="B49" s="129"/>
      <c r="C49" s="129"/>
      <c r="D49" s="130"/>
      <c r="E49" s="87">
        <v>0</v>
      </c>
      <c r="F49" s="87">
        <v>107</v>
      </c>
      <c r="G49" s="86">
        <v>0</v>
      </c>
    </row>
    <row r="50" spans="1:10" ht="17.100000000000001" customHeight="1" x14ac:dyDescent="0.2">
      <c r="A50" s="128">
        <v>42125</v>
      </c>
      <c r="B50" s="129"/>
      <c r="C50" s="129"/>
      <c r="D50" s="130"/>
      <c r="E50" s="87">
        <v>0</v>
      </c>
      <c r="F50" s="87">
        <v>107</v>
      </c>
      <c r="G50" s="86">
        <v>0</v>
      </c>
    </row>
    <row r="51" spans="1:10" ht="17.100000000000001" customHeight="1" x14ac:dyDescent="0.2">
      <c r="A51" s="128">
        <v>42156</v>
      </c>
      <c r="B51" s="129"/>
      <c r="C51" s="129"/>
      <c r="D51" s="130"/>
      <c r="E51" s="87">
        <v>1</v>
      </c>
      <c r="F51" s="87">
        <v>107</v>
      </c>
      <c r="G51" s="86">
        <v>9.3457943925233638E-3</v>
      </c>
      <c r="H51" s="42">
        <f t="shared" ref="H51" si="3">SUM(E46:E51,E39:E44)</f>
        <v>9</v>
      </c>
      <c r="I51" s="42">
        <f t="shared" ref="I51" si="4">AVERAGE(F46:F51,F39:F44)</f>
        <v>107</v>
      </c>
      <c r="J51" s="93">
        <f t="shared" ref="J51" si="5">H51/I51</f>
        <v>8.4112149532710276E-2</v>
      </c>
    </row>
    <row r="52" spans="1:10" ht="17.100000000000001" customHeight="1" x14ac:dyDescent="0.2">
      <c r="A52" s="128">
        <v>42186</v>
      </c>
      <c r="B52" s="129"/>
      <c r="C52" s="129"/>
      <c r="D52" s="130"/>
      <c r="E52" s="87">
        <v>0</v>
      </c>
      <c r="F52" s="87">
        <v>107</v>
      </c>
      <c r="G52" s="86">
        <v>0</v>
      </c>
    </row>
    <row r="53" spans="1:10" ht="17.100000000000001" customHeight="1" x14ac:dyDescent="0.2">
      <c r="A53" s="128">
        <v>42217</v>
      </c>
      <c r="B53" s="129"/>
      <c r="C53" s="129"/>
      <c r="D53" s="130"/>
      <c r="E53" s="87">
        <v>0</v>
      </c>
      <c r="F53" s="87">
        <v>107</v>
      </c>
      <c r="G53" s="86">
        <v>0</v>
      </c>
    </row>
    <row r="54" spans="1:10" ht="17.100000000000001" customHeight="1" x14ac:dyDescent="0.2">
      <c r="A54" s="128">
        <v>42248</v>
      </c>
      <c r="B54" s="129"/>
      <c r="C54" s="129"/>
      <c r="D54" s="130"/>
      <c r="E54" s="87">
        <v>2</v>
      </c>
      <c r="F54" s="87">
        <v>107</v>
      </c>
      <c r="G54" s="86">
        <v>1.8691588785046728E-2</v>
      </c>
    </row>
    <row r="55" spans="1:10" ht="17.100000000000001" customHeight="1" x14ac:dyDescent="0.2">
      <c r="A55" s="128">
        <v>42278</v>
      </c>
      <c r="B55" s="129"/>
      <c r="C55" s="129"/>
      <c r="D55" s="130"/>
      <c r="E55" s="87">
        <v>2</v>
      </c>
      <c r="F55" s="87">
        <v>107</v>
      </c>
      <c r="G55" s="86">
        <v>1.8691588785046728E-2</v>
      </c>
    </row>
    <row r="56" spans="1:10" ht="17.100000000000001" customHeight="1" x14ac:dyDescent="0.2">
      <c r="A56" s="128">
        <v>42309</v>
      </c>
      <c r="B56" s="129"/>
      <c r="C56" s="129"/>
      <c r="D56" s="130"/>
      <c r="E56" s="87">
        <v>0</v>
      </c>
      <c r="F56" s="87">
        <v>107</v>
      </c>
      <c r="G56" s="86">
        <v>0</v>
      </c>
    </row>
    <row r="57" spans="1:10" ht="17.100000000000001" customHeight="1" x14ac:dyDescent="0.2">
      <c r="A57" s="128">
        <v>42339</v>
      </c>
      <c r="B57" s="129"/>
      <c r="C57" s="129"/>
      <c r="D57" s="130"/>
      <c r="E57" s="87">
        <v>0</v>
      </c>
      <c r="F57" s="87">
        <v>107</v>
      </c>
      <c r="G57" s="86">
        <v>0</v>
      </c>
    </row>
    <row r="58" spans="1:10" x14ac:dyDescent="0.2">
      <c r="A58" s="131"/>
      <c r="B58" s="129"/>
      <c r="C58" s="129"/>
      <c r="D58" s="130"/>
      <c r="E58" s="90">
        <v>7</v>
      </c>
      <c r="F58" s="89">
        <v>107</v>
      </c>
      <c r="G58" s="88">
        <v>6.5420560747663545E-2</v>
      </c>
    </row>
    <row r="59" spans="1:10" ht="17.100000000000001" customHeight="1" x14ac:dyDescent="0.2">
      <c r="A59" s="128">
        <v>42370</v>
      </c>
      <c r="B59" s="129"/>
      <c r="C59" s="129"/>
      <c r="D59" s="130"/>
      <c r="E59" s="87">
        <v>3</v>
      </c>
      <c r="F59" s="87">
        <v>107</v>
      </c>
      <c r="G59" s="86">
        <v>2.8037383177570093E-2</v>
      </c>
    </row>
    <row r="60" spans="1:10" ht="17.100000000000001" customHeight="1" x14ac:dyDescent="0.2">
      <c r="A60" s="128">
        <v>42401</v>
      </c>
      <c r="B60" s="129"/>
      <c r="C60" s="129"/>
      <c r="D60" s="130"/>
      <c r="E60" s="87">
        <v>3</v>
      </c>
      <c r="F60" s="87">
        <v>107</v>
      </c>
      <c r="G60" s="86">
        <v>2.8037383177570093E-2</v>
      </c>
    </row>
    <row r="61" spans="1:10" ht="17.100000000000001" customHeight="1" x14ac:dyDescent="0.2">
      <c r="A61" s="128">
        <v>42430</v>
      </c>
      <c r="B61" s="129"/>
      <c r="C61" s="129"/>
      <c r="D61" s="130"/>
      <c r="E61" s="87">
        <v>3</v>
      </c>
      <c r="F61" s="87">
        <v>107</v>
      </c>
      <c r="G61" s="86">
        <v>2.8037383177570093E-2</v>
      </c>
    </row>
    <row r="62" spans="1:10" ht="17.100000000000001" customHeight="1" x14ac:dyDescent="0.2">
      <c r="A62" s="128">
        <v>42461</v>
      </c>
      <c r="B62" s="129"/>
      <c r="C62" s="129"/>
      <c r="D62" s="130"/>
      <c r="E62" s="87">
        <v>2</v>
      </c>
      <c r="F62" s="87">
        <v>107</v>
      </c>
      <c r="G62" s="86">
        <v>1.8691588785046728E-2</v>
      </c>
    </row>
    <row r="63" spans="1:10" ht="17.100000000000001" customHeight="1" x14ac:dyDescent="0.2">
      <c r="A63" s="128">
        <v>42491</v>
      </c>
      <c r="B63" s="129"/>
      <c r="C63" s="129"/>
      <c r="D63" s="130"/>
      <c r="E63" s="87">
        <v>1</v>
      </c>
      <c r="F63" s="87">
        <v>107</v>
      </c>
      <c r="G63" s="86">
        <v>9.3457943925233638E-3</v>
      </c>
    </row>
    <row r="64" spans="1:10" ht="17.100000000000001" customHeight="1" x14ac:dyDescent="0.2">
      <c r="A64" s="128">
        <v>42522</v>
      </c>
      <c r="B64" s="129"/>
      <c r="C64" s="129"/>
      <c r="D64" s="130"/>
      <c r="E64" s="87">
        <v>0</v>
      </c>
      <c r="F64" s="87">
        <v>107</v>
      </c>
      <c r="G64" s="86">
        <v>0</v>
      </c>
      <c r="H64" s="42">
        <f t="shared" ref="H64" si="6">SUM(E59:E64,E52:E57)</f>
        <v>16</v>
      </c>
      <c r="I64" s="42">
        <f t="shared" ref="I64" si="7">AVERAGE(F59:F64,F52:F57)</f>
        <v>107</v>
      </c>
      <c r="J64" s="93">
        <f t="shared" ref="J64" si="8">H64/I64</f>
        <v>0.14953271028037382</v>
      </c>
    </row>
    <row r="65" spans="1:10" ht="17.100000000000001" customHeight="1" x14ac:dyDescent="0.2">
      <c r="A65" s="128">
        <v>42552</v>
      </c>
      <c r="B65" s="129"/>
      <c r="C65" s="129"/>
      <c r="D65" s="130"/>
      <c r="E65" s="87">
        <v>2</v>
      </c>
      <c r="F65" s="87">
        <v>107</v>
      </c>
      <c r="G65" s="86">
        <v>1.8691588785046728E-2</v>
      </c>
    </row>
    <row r="66" spans="1:10" ht="17.100000000000001" customHeight="1" x14ac:dyDescent="0.2">
      <c r="A66" s="128">
        <v>42583</v>
      </c>
      <c r="B66" s="129"/>
      <c r="C66" s="129"/>
      <c r="D66" s="130"/>
      <c r="E66" s="87">
        <v>0</v>
      </c>
      <c r="F66" s="87">
        <v>107</v>
      </c>
      <c r="G66" s="86">
        <v>0</v>
      </c>
    </row>
    <row r="67" spans="1:10" ht="17.100000000000001" customHeight="1" x14ac:dyDescent="0.2">
      <c r="A67" s="128">
        <v>42614</v>
      </c>
      <c r="B67" s="129"/>
      <c r="C67" s="129"/>
      <c r="D67" s="130"/>
      <c r="E67" s="87">
        <v>3</v>
      </c>
      <c r="F67" s="87">
        <v>107</v>
      </c>
      <c r="G67" s="86">
        <v>2.8037383177570093E-2</v>
      </c>
    </row>
    <row r="68" spans="1:10" ht="17.100000000000001" customHeight="1" x14ac:dyDescent="0.2">
      <c r="A68" s="128">
        <v>42644</v>
      </c>
      <c r="B68" s="129"/>
      <c r="C68" s="129"/>
      <c r="D68" s="130"/>
      <c r="E68" s="87">
        <v>1</v>
      </c>
      <c r="F68" s="87">
        <v>107</v>
      </c>
      <c r="G68" s="86">
        <v>9.3457943925233638E-3</v>
      </c>
    </row>
    <row r="69" spans="1:10" ht="17.100000000000001" customHeight="1" x14ac:dyDescent="0.2">
      <c r="A69" s="128">
        <v>42675</v>
      </c>
      <c r="B69" s="129"/>
      <c r="C69" s="129"/>
      <c r="D69" s="130"/>
      <c r="E69" s="87">
        <v>1</v>
      </c>
      <c r="F69" s="87">
        <v>107</v>
      </c>
      <c r="G69" s="86">
        <v>9.3457943925233638E-3</v>
      </c>
    </row>
    <row r="70" spans="1:10" ht="17.100000000000001" customHeight="1" x14ac:dyDescent="0.2">
      <c r="A70" s="128">
        <v>42705</v>
      </c>
      <c r="B70" s="129"/>
      <c r="C70" s="129"/>
      <c r="D70" s="130"/>
      <c r="E70" s="87">
        <v>0</v>
      </c>
      <c r="F70" s="87">
        <v>107</v>
      </c>
      <c r="G70" s="86">
        <v>0</v>
      </c>
    </row>
    <row r="71" spans="1:10" x14ac:dyDescent="0.2">
      <c r="A71" s="131"/>
      <c r="B71" s="129"/>
      <c r="C71" s="129"/>
      <c r="D71" s="130"/>
      <c r="E71" s="90">
        <v>19</v>
      </c>
      <c r="F71" s="89">
        <v>107</v>
      </c>
      <c r="G71" s="88">
        <v>0.17757009345794392</v>
      </c>
    </row>
    <row r="72" spans="1:10" ht="17.100000000000001" customHeight="1" x14ac:dyDescent="0.2">
      <c r="A72" s="128">
        <v>42736</v>
      </c>
      <c r="B72" s="129"/>
      <c r="C72" s="129"/>
      <c r="D72" s="130"/>
      <c r="E72" s="87">
        <v>0</v>
      </c>
      <c r="F72" s="87">
        <v>107</v>
      </c>
      <c r="G72" s="86">
        <v>0</v>
      </c>
    </row>
    <row r="73" spans="1:10" ht="17.100000000000001" customHeight="1" x14ac:dyDescent="0.2">
      <c r="A73" s="128">
        <v>42767</v>
      </c>
      <c r="B73" s="129"/>
      <c r="C73" s="129"/>
      <c r="D73" s="130"/>
      <c r="E73" s="87">
        <v>0</v>
      </c>
      <c r="F73" s="87">
        <v>107</v>
      </c>
      <c r="G73" s="86">
        <v>0</v>
      </c>
    </row>
    <row r="74" spans="1:10" ht="17.100000000000001" customHeight="1" x14ac:dyDescent="0.2">
      <c r="A74" s="128">
        <v>42795</v>
      </c>
      <c r="B74" s="129"/>
      <c r="C74" s="129"/>
      <c r="D74" s="130"/>
      <c r="E74" s="87">
        <v>0</v>
      </c>
      <c r="F74" s="87">
        <v>107</v>
      </c>
      <c r="G74" s="86">
        <v>0</v>
      </c>
    </row>
    <row r="75" spans="1:10" ht="17.100000000000001" customHeight="1" x14ac:dyDescent="0.2">
      <c r="A75" s="128">
        <v>42826</v>
      </c>
      <c r="B75" s="129"/>
      <c r="C75" s="129"/>
      <c r="D75" s="130"/>
      <c r="E75" s="87">
        <v>0</v>
      </c>
      <c r="F75" s="87">
        <v>107</v>
      </c>
      <c r="G75" s="86">
        <v>0</v>
      </c>
    </row>
    <row r="76" spans="1:10" ht="17.100000000000001" customHeight="1" x14ac:dyDescent="0.2">
      <c r="A76" s="128">
        <v>42856</v>
      </c>
      <c r="B76" s="129"/>
      <c r="C76" s="129"/>
      <c r="D76" s="130"/>
      <c r="E76" s="87">
        <v>1</v>
      </c>
      <c r="F76" s="87">
        <v>107</v>
      </c>
      <c r="G76" s="86">
        <v>9.3457943925233638E-3</v>
      </c>
    </row>
    <row r="77" spans="1:10" ht="17.100000000000001" customHeight="1" x14ac:dyDescent="0.2">
      <c r="A77" s="128">
        <v>42887</v>
      </c>
      <c r="B77" s="129"/>
      <c r="C77" s="129"/>
      <c r="D77" s="130"/>
      <c r="E77" s="87">
        <v>0</v>
      </c>
      <c r="F77" s="87">
        <v>107</v>
      </c>
      <c r="G77" s="86">
        <v>0</v>
      </c>
      <c r="H77" s="42">
        <f t="shared" ref="H77" si="9">SUM(E72:E77,E65:E70)</f>
        <v>8</v>
      </c>
      <c r="I77" s="42">
        <f t="shared" ref="I77" si="10">AVERAGE(F72:F77,F65:F70)</f>
        <v>107</v>
      </c>
      <c r="J77" s="93">
        <f t="shared" ref="J77" si="11">H77/I77</f>
        <v>7.476635514018691E-2</v>
      </c>
    </row>
    <row r="78" spans="1:10" x14ac:dyDescent="0.2">
      <c r="A78" s="132"/>
      <c r="B78" s="133"/>
      <c r="C78" s="133"/>
      <c r="D78" s="134"/>
      <c r="E78" s="85">
        <v>1</v>
      </c>
      <c r="F78" s="84">
        <v>107</v>
      </c>
      <c r="G78" s="83">
        <v>9.3457943925233638E-3</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2"/>
  <sheetViews>
    <sheetView showGridLines="0" workbookViewId="0">
      <pane ySplit="2" topLeftCell="A3" activePane="bottomLeft" state="frozenSplit"/>
      <selection pane="bottomLeft" activeCell="H13" sqref="H13:J25"/>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0.7109375" style="42" customWidth="1"/>
    <col min="11" max="16384" width="9.140625" style="42"/>
  </cols>
  <sheetData>
    <row r="1" spans="1:8" ht="42.6" customHeight="1" x14ac:dyDescent="0.2">
      <c r="A1" s="92"/>
      <c r="B1" s="92"/>
      <c r="C1" s="121" t="s">
        <v>1246</v>
      </c>
      <c r="D1" s="122"/>
      <c r="E1" s="122"/>
      <c r="F1" s="122"/>
      <c r="G1" s="122"/>
      <c r="H1" s="122"/>
    </row>
    <row r="2" spans="1:8" ht="7.35" customHeight="1" x14ac:dyDescent="0.2">
      <c r="A2" s="92"/>
      <c r="B2" s="92"/>
      <c r="C2" s="92"/>
      <c r="D2" s="92"/>
      <c r="E2" s="92"/>
      <c r="F2" s="92"/>
      <c r="G2" s="92"/>
      <c r="H2" s="92"/>
    </row>
    <row r="3" spans="1:8" ht="4.3499999999999996" customHeight="1" x14ac:dyDescent="0.2"/>
    <row r="4" spans="1:8" ht="14.1" customHeight="1" x14ac:dyDescent="0.2">
      <c r="A4" s="123" t="s">
        <v>1245</v>
      </c>
      <c r="B4" s="117"/>
      <c r="C4" s="117"/>
      <c r="D4" s="124" t="s">
        <v>37</v>
      </c>
      <c r="E4" s="117"/>
      <c r="F4" s="117"/>
      <c r="G4" s="117"/>
      <c r="H4" s="117"/>
    </row>
    <row r="5" spans="1:8" ht="1.7" customHeight="1" x14ac:dyDescent="0.2"/>
    <row r="6" spans="1:8" ht="14.1" customHeight="1" x14ac:dyDescent="0.2">
      <c r="A6" s="123" t="s">
        <v>1244</v>
      </c>
      <c r="B6" s="117"/>
      <c r="C6" s="117"/>
      <c r="D6" s="124" t="s">
        <v>1243</v>
      </c>
      <c r="E6" s="117"/>
      <c r="F6" s="117"/>
      <c r="G6" s="117"/>
      <c r="H6" s="117"/>
    </row>
    <row r="7" spans="1:8" ht="2.65" customHeight="1" x14ac:dyDescent="0.2"/>
    <row r="8" spans="1:8" x14ac:dyDescent="0.2">
      <c r="A8" s="123" t="s">
        <v>1242</v>
      </c>
      <c r="B8" s="117"/>
      <c r="C8" s="117"/>
    </row>
    <row r="9" spans="1:8" x14ac:dyDescent="0.2">
      <c r="A9" s="117"/>
      <c r="B9" s="117"/>
      <c r="C9" s="117"/>
      <c r="D9" s="124" t="s">
        <v>1248</v>
      </c>
      <c r="E9" s="117"/>
      <c r="F9" s="117"/>
      <c r="G9" s="117"/>
      <c r="H9" s="117"/>
    </row>
    <row r="10" spans="1:8" x14ac:dyDescent="0.2">
      <c r="D10" s="117"/>
      <c r="E10" s="117"/>
      <c r="F10" s="117"/>
      <c r="G10" s="117"/>
      <c r="H10" s="117"/>
    </row>
    <row r="11" spans="1:8" ht="4.9000000000000004" customHeight="1" x14ac:dyDescent="0.2"/>
    <row r="12" spans="1:8" ht="16.5" thickBot="1" x14ac:dyDescent="0.25">
      <c r="A12" s="125" t="s">
        <v>3</v>
      </c>
      <c r="B12" s="126"/>
      <c r="C12" s="126"/>
      <c r="D12" s="127"/>
      <c r="E12" s="91" t="s">
        <v>1240</v>
      </c>
      <c r="F12" s="91" t="s">
        <v>1239</v>
      </c>
      <c r="G12" s="91" t="s">
        <v>1238</v>
      </c>
    </row>
    <row r="13" spans="1:8" ht="17.100000000000001" customHeight="1" thickTop="1" x14ac:dyDescent="0.2">
      <c r="A13" s="128">
        <v>41091</v>
      </c>
      <c r="B13" s="129"/>
      <c r="C13" s="129"/>
      <c r="D13" s="130"/>
      <c r="E13" s="87">
        <v>0</v>
      </c>
      <c r="F13" s="87">
        <v>108</v>
      </c>
      <c r="G13" s="86">
        <v>0</v>
      </c>
    </row>
    <row r="14" spans="1:8" ht="17.100000000000001" customHeight="1" x14ac:dyDescent="0.2">
      <c r="A14" s="128">
        <v>41122</v>
      </c>
      <c r="B14" s="129"/>
      <c r="C14" s="129"/>
      <c r="D14" s="130"/>
      <c r="E14" s="87">
        <v>0</v>
      </c>
      <c r="F14" s="87">
        <v>108</v>
      </c>
      <c r="G14" s="86">
        <v>0</v>
      </c>
    </row>
    <row r="15" spans="1:8" ht="17.100000000000001" customHeight="1" x14ac:dyDescent="0.2">
      <c r="A15" s="128">
        <v>41153</v>
      </c>
      <c r="B15" s="129"/>
      <c r="C15" s="129"/>
      <c r="D15" s="130"/>
      <c r="E15" s="87">
        <v>0</v>
      </c>
      <c r="F15" s="87">
        <v>108</v>
      </c>
      <c r="G15" s="86">
        <v>0</v>
      </c>
    </row>
    <row r="16" spans="1:8" ht="17.100000000000001" customHeight="1" x14ac:dyDescent="0.2">
      <c r="A16" s="128">
        <v>41183</v>
      </c>
      <c r="B16" s="129"/>
      <c r="C16" s="129"/>
      <c r="D16" s="130"/>
      <c r="E16" s="87">
        <v>0</v>
      </c>
      <c r="F16" s="87">
        <v>110</v>
      </c>
      <c r="G16" s="86">
        <v>0</v>
      </c>
    </row>
    <row r="17" spans="1:10" ht="17.100000000000001" customHeight="1" x14ac:dyDescent="0.2">
      <c r="A17" s="128">
        <v>41214</v>
      </c>
      <c r="B17" s="129"/>
      <c r="C17" s="129"/>
      <c r="D17" s="130"/>
      <c r="E17" s="87">
        <v>0</v>
      </c>
      <c r="F17" s="87">
        <v>110</v>
      </c>
      <c r="G17" s="86">
        <v>0</v>
      </c>
    </row>
    <row r="18" spans="1:10" ht="17.100000000000001" customHeight="1" x14ac:dyDescent="0.2">
      <c r="A18" s="128">
        <v>41244</v>
      </c>
      <c r="B18" s="129"/>
      <c r="C18" s="129"/>
      <c r="D18" s="130"/>
      <c r="E18" s="87">
        <v>0</v>
      </c>
      <c r="F18" s="87">
        <v>110</v>
      </c>
      <c r="G18" s="86">
        <v>0</v>
      </c>
    </row>
    <row r="19" spans="1:10" x14ac:dyDescent="0.2">
      <c r="A19" s="131"/>
      <c r="B19" s="129"/>
      <c r="C19" s="129"/>
      <c r="D19" s="130"/>
      <c r="E19" s="90">
        <v>0</v>
      </c>
      <c r="F19" s="89">
        <v>109</v>
      </c>
      <c r="G19" s="88">
        <v>0</v>
      </c>
    </row>
    <row r="20" spans="1:10" ht="17.100000000000001" customHeight="1" x14ac:dyDescent="0.2">
      <c r="A20" s="128">
        <v>41275</v>
      </c>
      <c r="B20" s="129"/>
      <c r="C20" s="129"/>
      <c r="D20" s="130"/>
      <c r="E20" s="87">
        <v>0</v>
      </c>
      <c r="F20" s="87">
        <v>110</v>
      </c>
      <c r="G20" s="86">
        <v>0</v>
      </c>
    </row>
    <row r="21" spans="1:10" ht="17.100000000000001" customHeight="1" x14ac:dyDescent="0.2">
      <c r="A21" s="128">
        <v>41306</v>
      </c>
      <c r="B21" s="129"/>
      <c r="C21" s="129"/>
      <c r="D21" s="130"/>
      <c r="E21" s="87">
        <v>0</v>
      </c>
      <c r="F21" s="87">
        <v>110</v>
      </c>
      <c r="G21" s="86">
        <v>0</v>
      </c>
    </row>
    <row r="22" spans="1:10" ht="17.100000000000001" customHeight="1" x14ac:dyDescent="0.2">
      <c r="A22" s="128">
        <v>41334</v>
      </c>
      <c r="B22" s="129"/>
      <c r="C22" s="129"/>
      <c r="D22" s="130"/>
      <c r="E22" s="87">
        <v>2</v>
      </c>
      <c r="F22" s="87">
        <v>110</v>
      </c>
      <c r="G22" s="86">
        <v>1.8181818181818181E-2</v>
      </c>
    </row>
    <row r="23" spans="1:10" ht="17.100000000000001" customHeight="1" x14ac:dyDescent="0.2">
      <c r="A23" s="128">
        <v>41365</v>
      </c>
      <c r="B23" s="129"/>
      <c r="C23" s="129"/>
      <c r="D23" s="130"/>
      <c r="E23" s="87">
        <v>0</v>
      </c>
      <c r="F23" s="87">
        <v>110</v>
      </c>
      <c r="G23" s="86">
        <v>0</v>
      </c>
    </row>
    <row r="24" spans="1:10" ht="17.100000000000001" customHeight="1" x14ac:dyDescent="0.2">
      <c r="A24" s="128">
        <v>41395</v>
      </c>
      <c r="B24" s="129"/>
      <c r="C24" s="129"/>
      <c r="D24" s="130"/>
      <c r="E24" s="87">
        <v>0</v>
      </c>
      <c r="F24" s="87">
        <v>110</v>
      </c>
      <c r="G24" s="86">
        <v>0</v>
      </c>
    </row>
    <row r="25" spans="1:10" ht="17.100000000000001" customHeight="1" x14ac:dyDescent="0.2">
      <c r="A25" s="128">
        <v>41426</v>
      </c>
      <c r="B25" s="129"/>
      <c r="C25" s="129"/>
      <c r="D25" s="130"/>
      <c r="E25" s="87">
        <v>0</v>
      </c>
      <c r="F25" s="87">
        <v>110</v>
      </c>
      <c r="G25" s="86">
        <v>0</v>
      </c>
      <c r="H25" s="42">
        <f>SUM(E20:E25,E13:E18)</f>
        <v>2</v>
      </c>
      <c r="I25" s="42">
        <f>AVERAGE(F20:F25,F13:F18)</f>
        <v>109.5</v>
      </c>
      <c r="J25" s="93">
        <f>H25/I25</f>
        <v>1.8264840182648401E-2</v>
      </c>
    </row>
    <row r="26" spans="1:10" ht="17.100000000000001" customHeight="1" x14ac:dyDescent="0.2">
      <c r="A26" s="128">
        <v>41456</v>
      </c>
      <c r="B26" s="129"/>
      <c r="C26" s="129"/>
      <c r="D26" s="130"/>
      <c r="E26" s="87">
        <v>0</v>
      </c>
      <c r="F26" s="87">
        <v>110</v>
      </c>
      <c r="G26" s="86">
        <v>0</v>
      </c>
    </row>
    <row r="27" spans="1:10" ht="17.100000000000001" customHeight="1" x14ac:dyDescent="0.2">
      <c r="A27" s="128">
        <v>41487</v>
      </c>
      <c r="B27" s="129"/>
      <c r="C27" s="129"/>
      <c r="D27" s="130"/>
      <c r="E27" s="87">
        <v>0</v>
      </c>
      <c r="F27" s="87">
        <v>110</v>
      </c>
      <c r="G27" s="86">
        <v>0</v>
      </c>
    </row>
    <row r="28" spans="1:10" ht="17.100000000000001" customHeight="1" x14ac:dyDescent="0.2">
      <c r="A28" s="128">
        <v>41518</v>
      </c>
      <c r="B28" s="129"/>
      <c r="C28" s="129"/>
      <c r="D28" s="130"/>
      <c r="E28" s="87">
        <v>0</v>
      </c>
      <c r="F28" s="87">
        <v>110</v>
      </c>
      <c r="G28" s="86">
        <v>0</v>
      </c>
    </row>
    <row r="29" spans="1:10" ht="17.100000000000001" customHeight="1" x14ac:dyDescent="0.2">
      <c r="A29" s="128">
        <v>41548</v>
      </c>
      <c r="B29" s="129"/>
      <c r="C29" s="129"/>
      <c r="D29" s="130"/>
      <c r="E29" s="87">
        <v>1</v>
      </c>
      <c r="F29" s="87">
        <v>110</v>
      </c>
      <c r="G29" s="86">
        <v>9.0909090909090905E-3</v>
      </c>
    </row>
    <row r="30" spans="1:10" ht="17.100000000000001" customHeight="1" x14ac:dyDescent="0.2">
      <c r="A30" s="128">
        <v>41579</v>
      </c>
      <c r="B30" s="129"/>
      <c r="C30" s="129"/>
      <c r="D30" s="130"/>
      <c r="E30" s="87">
        <v>0</v>
      </c>
      <c r="F30" s="87">
        <v>109</v>
      </c>
      <c r="G30" s="86">
        <v>0</v>
      </c>
    </row>
    <row r="31" spans="1:10" ht="17.100000000000001" customHeight="1" x14ac:dyDescent="0.2">
      <c r="A31" s="128">
        <v>41609</v>
      </c>
      <c r="B31" s="129"/>
      <c r="C31" s="129"/>
      <c r="D31" s="130"/>
      <c r="E31" s="87">
        <v>1</v>
      </c>
      <c r="F31" s="87">
        <v>109</v>
      </c>
      <c r="G31" s="86">
        <v>9.1743119266055051E-3</v>
      </c>
    </row>
    <row r="32" spans="1:10" x14ac:dyDescent="0.2">
      <c r="A32" s="131"/>
      <c r="B32" s="129"/>
      <c r="C32" s="129"/>
      <c r="D32" s="130"/>
      <c r="E32" s="90">
        <v>4</v>
      </c>
      <c r="F32" s="89">
        <v>109.83333333333333</v>
      </c>
      <c r="G32" s="88">
        <v>3.6418816388467376E-2</v>
      </c>
    </row>
    <row r="33" spans="1:10" ht="17.100000000000001" customHeight="1" x14ac:dyDescent="0.2">
      <c r="A33" s="128">
        <v>41640</v>
      </c>
      <c r="B33" s="129"/>
      <c r="C33" s="129"/>
      <c r="D33" s="130"/>
      <c r="E33" s="87">
        <v>3</v>
      </c>
      <c r="F33" s="87">
        <v>109</v>
      </c>
      <c r="G33" s="86">
        <v>2.7522935779816515E-2</v>
      </c>
    </row>
    <row r="34" spans="1:10" ht="17.100000000000001" customHeight="1" x14ac:dyDescent="0.2">
      <c r="A34" s="128">
        <v>41671</v>
      </c>
      <c r="B34" s="129"/>
      <c r="C34" s="129"/>
      <c r="D34" s="130"/>
      <c r="E34" s="87">
        <v>1</v>
      </c>
      <c r="F34" s="87">
        <v>109</v>
      </c>
      <c r="G34" s="86">
        <v>9.1743119266055051E-3</v>
      </c>
    </row>
    <row r="35" spans="1:10" ht="17.100000000000001" customHeight="1" x14ac:dyDescent="0.2">
      <c r="A35" s="128">
        <v>41699</v>
      </c>
      <c r="B35" s="129"/>
      <c r="C35" s="129"/>
      <c r="D35" s="130"/>
      <c r="E35" s="87">
        <v>1</v>
      </c>
      <c r="F35" s="87">
        <v>109</v>
      </c>
      <c r="G35" s="86">
        <v>9.1743119266055051E-3</v>
      </c>
    </row>
    <row r="36" spans="1:10" ht="17.100000000000001" customHeight="1" x14ac:dyDescent="0.2">
      <c r="A36" s="128">
        <v>41730</v>
      </c>
      <c r="B36" s="129"/>
      <c r="C36" s="129"/>
      <c r="D36" s="130"/>
      <c r="E36" s="87">
        <v>3</v>
      </c>
      <c r="F36" s="87">
        <v>109</v>
      </c>
      <c r="G36" s="86">
        <v>2.7522935779816515E-2</v>
      </c>
    </row>
    <row r="37" spans="1:10" ht="17.100000000000001" customHeight="1" x14ac:dyDescent="0.2">
      <c r="A37" s="128">
        <v>41760</v>
      </c>
      <c r="B37" s="129"/>
      <c r="C37" s="129"/>
      <c r="D37" s="130"/>
      <c r="E37" s="87">
        <v>2</v>
      </c>
      <c r="F37" s="87">
        <v>109</v>
      </c>
      <c r="G37" s="86">
        <v>1.834862385321101E-2</v>
      </c>
    </row>
    <row r="38" spans="1:10" ht="17.100000000000001" customHeight="1" x14ac:dyDescent="0.2">
      <c r="A38" s="128">
        <v>41791</v>
      </c>
      <c r="B38" s="129"/>
      <c r="C38" s="129"/>
      <c r="D38" s="130"/>
      <c r="E38" s="87">
        <v>2</v>
      </c>
      <c r="F38" s="87">
        <v>109</v>
      </c>
      <c r="G38" s="86">
        <v>1.834862385321101E-2</v>
      </c>
      <c r="H38" s="42">
        <f t="shared" ref="H38" si="0">SUM(E33:E38,E26:E31)</f>
        <v>14</v>
      </c>
      <c r="I38" s="42">
        <f t="shared" ref="I38" si="1">AVERAGE(F33:F38,F26:F31)</f>
        <v>109.33333333333333</v>
      </c>
      <c r="J38" s="93">
        <f t="shared" ref="J38" si="2">H38/I38</f>
        <v>0.12804878048780488</v>
      </c>
    </row>
    <row r="39" spans="1:10" ht="17.100000000000001" customHeight="1" x14ac:dyDescent="0.2">
      <c r="A39" s="128">
        <v>41821</v>
      </c>
      <c r="B39" s="129"/>
      <c r="C39" s="129"/>
      <c r="D39" s="130"/>
      <c r="E39" s="87">
        <v>1</v>
      </c>
      <c r="F39" s="87">
        <v>109</v>
      </c>
      <c r="G39" s="86">
        <v>9.1743119266055051E-3</v>
      </c>
    </row>
    <row r="40" spans="1:10" ht="17.100000000000001" customHeight="1" x14ac:dyDescent="0.2">
      <c r="A40" s="128">
        <v>41852</v>
      </c>
      <c r="B40" s="129"/>
      <c r="C40" s="129"/>
      <c r="D40" s="130"/>
      <c r="E40" s="87">
        <v>1</v>
      </c>
      <c r="F40" s="87">
        <v>109</v>
      </c>
      <c r="G40" s="86">
        <v>9.1743119266055051E-3</v>
      </c>
    </row>
    <row r="41" spans="1:10" ht="17.100000000000001" customHeight="1" x14ac:dyDescent="0.2">
      <c r="A41" s="128">
        <v>41883</v>
      </c>
      <c r="B41" s="129"/>
      <c r="C41" s="129"/>
      <c r="D41" s="130"/>
      <c r="E41" s="87">
        <v>2</v>
      </c>
      <c r="F41" s="87">
        <v>109</v>
      </c>
      <c r="G41" s="86">
        <v>1.834862385321101E-2</v>
      </c>
    </row>
    <row r="42" spans="1:10" ht="17.100000000000001" customHeight="1" x14ac:dyDescent="0.2">
      <c r="A42" s="128">
        <v>41913</v>
      </c>
      <c r="B42" s="129"/>
      <c r="C42" s="129"/>
      <c r="D42" s="130"/>
      <c r="E42" s="87">
        <v>1</v>
      </c>
      <c r="F42" s="87">
        <v>109</v>
      </c>
      <c r="G42" s="86">
        <v>9.1743119266055051E-3</v>
      </c>
    </row>
    <row r="43" spans="1:10" ht="17.100000000000001" customHeight="1" x14ac:dyDescent="0.2">
      <c r="A43" s="128">
        <v>41944</v>
      </c>
      <c r="B43" s="129"/>
      <c r="C43" s="129"/>
      <c r="D43" s="130"/>
      <c r="E43" s="87">
        <v>0</v>
      </c>
      <c r="F43" s="87">
        <v>109</v>
      </c>
      <c r="G43" s="86">
        <v>0</v>
      </c>
    </row>
    <row r="44" spans="1:10" ht="17.100000000000001" customHeight="1" x14ac:dyDescent="0.2">
      <c r="A44" s="128">
        <v>41974</v>
      </c>
      <c r="B44" s="129"/>
      <c r="C44" s="129"/>
      <c r="D44" s="130"/>
      <c r="E44" s="87">
        <v>0</v>
      </c>
      <c r="F44" s="87">
        <v>109</v>
      </c>
      <c r="G44" s="86">
        <v>0</v>
      </c>
    </row>
    <row r="45" spans="1:10" x14ac:dyDescent="0.2">
      <c r="A45" s="131"/>
      <c r="B45" s="129"/>
      <c r="C45" s="129"/>
      <c r="D45" s="130"/>
      <c r="E45" s="90">
        <v>17</v>
      </c>
      <c r="F45" s="89">
        <v>109</v>
      </c>
      <c r="G45" s="88">
        <v>0.15596330275229359</v>
      </c>
    </row>
    <row r="46" spans="1:10" ht="17.100000000000001" customHeight="1" x14ac:dyDescent="0.2">
      <c r="A46" s="128">
        <v>42005</v>
      </c>
      <c r="B46" s="129"/>
      <c r="C46" s="129"/>
      <c r="D46" s="130"/>
      <c r="E46" s="87">
        <v>3</v>
      </c>
      <c r="F46" s="87">
        <v>109</v>
      </c>
      <c r="G46" s="86">
        <v>2.7522935779816515E-2</v>
      </c>
    </row>
    <row r="47" spans="1:10" ht="17.100000000000001" customHeight="1" x14ac:dyDescent="0.2">
      <c r="A47" s="128">
        <v>42036</v>
      </c>
      <c r="B47" s="129"/>
      <c r="C47" s="129"/>
      <c r="D47" s="130"/>
      <c r="E47" s="87">
        <v>0</v>
      </c>
      <c r="F47" s="87">
        <v>109</v>
      </c>
      <c r="G47" s="86">
        <v>0</v>
      </c>
    </row>
    <row r="48" spans="1:10" ht="17.100000000000001" customHeight="1" x14ac:dyDescent="0.2">
      <c r="A48" s="128">
        <v>42064</v>
      </c>
      <c r="B48" s="129"/>
      <c r="C48" s="129"/>
      <c r="D48" s="130"/>
      <c r="E48" s="87">
        <v>1</v>
      </c>
      <c r="F48" s="87">
        <v>109</v>
      </c>
      <c r="G48" s="86">
        <v>9.1743119266055051E-3</v>
      </c>
    </row>
    <row r="49" spans="1:10" ht="17.100000000000001" customHeight="1" x14ac:dyDescent="0.2">
      <c r="A49" s="128">
        <v>42095</v>
      </c>
      <c r="B49" s="129"/>
      <c r="C49" s="129"/>
      <c r="D49" s="130"/>
      <c r="E49" s="87">
        <v>1</v>
      </c>
      <c r="F49" s="87">
        <v>109</v>
      </c>
      <c r="G49" s="86">
        <v>9.1743119266055051E-3</v>
      </c>
    </row>
    <row r="50" spans="1:10" ht="17.100000000000001" customHeight="1" x14ac:dyDescent="0.2">
      <c r="A50" s="128">
        <v>42125</v>
      </c>
      <c r="B50" s="129"/>
      <c r="C50" s="129"/>
      <c r="D50" s="130"/>
      <c r="E50" s="87">
        <v>1</v>
      </c>
      <c r="F50" s="87">
        <v>109</v>
      </c>
      <c r="G50" s="86">
        <v>9.1743119266055051E-3</v>
      </c>
    </row>
    <row r="51" spans="1:10" ht="17.100000000000001" customHeight="1" x14ac:dyDescent="0.2">
      <c r="A51" s="128">
        <v>42156</v>
      </c>
      <c r="B51" s="129"/>
      <c r="C51" s="129"/>
      <c r="D51" s="130"/>
      <c r="E51" s="87">
        <v>1</v>
      </c>
      <c r="F51" s="87">
        <v>109</v>
      </c>
      <c r="G51" s="86">
        <v>9.1743119266055051E-3</v>
      </c>
      <c r="H51" s="42">
        <f t="shared" ref="H51" si="3">SUM(E46:E51,E39:E44)</f>
        <v>12</v>
      </c>
      <c r="I51" s="42">
        <f t="shared" ref="I51" si="4">AVERAGE(F46:F51,F39:F44)</f>
        <v>109</v>
      </c>
      <c r="J51" s="93">
        <f t="shared" ref="J51" si="5">H51/I51</f>
        <v>0.11009174311926606</v>
      </c>
    </row>
    <row r="52" spans="1:10" ht="17.100000000000001" customHeight="1" x14ac:dyDescent="0.2">
      <c r="A52" s="128">
        <v>42186</v>
      </c>
      <c r="B52" s="129"/>
      <c r="C52" s="129"/>
      <c r="D52" s="130"/>
      <c r="E52" s="87">
        <v>3</v>
      </c>
      <c r="F52" s="87">
        <v>109</v>
      </c>
      <c r="G52" s="86">
        <v>2.7522935779816515E-2</v>
      </c>
    </row>
    <row r="53" spans="1:10" ht="17.100000000000001" customHeight="1" x14ac:dyDescent="0.2">
      <c r="A53" s="128">
        <v>42217</v>
      </c>
      <c r="B53" s="129"/>
      <c r="C53" s="129"/>
      <c r="D53" s="130"/>
      <c r="E53" s="87">
        <v>2</v>
      </c>
      <c r="F53" s="87">
        <v>109</v>
      </c>
      <c r="G53" s="86">
        <v>1.834862385321101E-2</v>
      </c>
    </row>
    <row r="54" spans="1:10" ht="17.100000000000001" customHeight="1" x14ac:dyDescent="0.2">
      <c r="A54" s="128">
        <v>42248</v>
      </c>
      <c r="B54" s="129"/>
      <c r="C54" s="129"/>
      <c r="D54" s="130"/>
      <c r="E54" s="87">
        <v>0</v>
      </c>
      <c r="F54" s="87">
        <v>109</v>
      </c>
      <c r="G54" s="86">
        <v>0</v>
      </c>
    </row>
    <row r="55" spans="1:10" ht="17.100000000000001" customHeight="1" x14ac:dyDescent="0.2">
      <c r="A55" s="128">
        <v>42278</v>
      </c>
      <c r="B55" s="129"/>
      <c r="C55" s="129"/>
      <c r="D55" s="130"/>
      <c r="E55" s="87">
        <v>0</v>
      </c>
      <c r="F55" s="87">
        <v>109</v>
      </c>
      <c r="G55" s="86">
        <v>0</v>
      </c>
    </row>
    <row r="56" spans="1:10" ht="17.100000000000001" customHeight="1" x14ac:dyDescent="0.2">
      <c r="A56" s="128">
        <v>42309</v>
      </c>
      <c r="B56" s="129"/>
      <c r="C56" s="129"/>
      <c r="D56" s="130"/>
      <c r="E56" s="87">
        <v>1</v>
      </c>
      <c r="F56" s="87">
        <v>109</v>
      </c>
      <c r="G56" s="86">
        <v>9.1743119266055051E-3</v>
      </c>
    </row>
    <row r="57" spans="1:10" ht="17.100000000000001" customHeight="1" x14ac:dyDescent="0.2">
      <c r="A57" s="128">
        <v>42339</v>
      </c>
      <c r="B57" s="129"/>
      <c r="C57" s="129"/>
      <c r="D57" s="130"/>
      <c r="E57" s="87">
        <v>1</v>
      </c>
      <c r="F57" s="87">
        <v>109</v>
      </c>
      <c r="G57" s="86">
        <v>9.1743119266055051E-3</v>
      </c>
    </row>
    <row r="58" spans="1:10" x14ac:dyDescent="0.2">
      <c r="A58" s="131"/>
      <c r="B58" s="129"/>
      <c r="C58" s="129"/>
      <c r="D58" s="130"/>
      <c r="E58" s="90">
        <v>14</v>
      </c>
      <c r="F58" s="89">
        <v>109</v>
      </c>
      <c r="G58" s="88">
        <v>0.12844036697247707</v>
      </c>
    </row>
    <row r="59" spans="1:10" ht="17.100000000000001" customHeight="1" x14ac:dyDescent="0.2">
      <c r="A59" s="128">
        <v>42370</v>
      </c>
      <c r="B59" s="129"/>
      <c r="C59" s="129"/>
      <c r="D59" s="130"/>
      <c r="E59" s="87">
        <v>0</v>
      </c>
      <c r="F59" s="87">
        <v>109</v>
      </c>
      <c r="G59" s="86">
        <v>0</v>
      </c>
    </row>
    <row r="60" spans="1:10" ht="17.100000000000001" customHeight="1" x14ac:dyDescent="0.2">
      <c r="A60" s="128">
        <v>42401</v>
      </c>
      <c r="B60" s="129"/>
      <c r="C60" s="129"/>
      <c r="D60" s="130"/>
      <c r="E60" s="87">
        <v>0</v>
      </c>
      <c r="F60" s="87">
        <v>109</v>
      </c>
      <c r="G60" s="86">
        <v>0</v>
      </c>
    </row>
    <row r="61" spans="1:10" ht="17.100000000000001" customHeight="1" x14ac:dyDescent="0.2">
      <c r="A61" s="128">
        <v>42430</v>
      </c>
      <c r="B61" s="129"/>
      <c r="C61" s="129"/>
      <c r="D61" s="130"/>
      <c r="E61" s="87">
        <v>4</v>
      </c>
      <c r="F61" s="87">
        <v>109</v>
      </c>
      <c r="G61" s="86">
        <v>3.669724770642202E-2</v>
      </c>
    </row>
    <row r="62" spans="1:10" ht="17.100000000000001" customHeight="1" x14ac:dyDescent="0.2">
      <c r="A62" s="128">
        <v>42461</v>
      </c>
      <c r="B62" s="129"/>
      <c r="C62" s="129"/>
      <c r="D62" s="130"/>
      <c r="E62" s="87">
        <v>2</v>
      </c>
      <c r="F62" s="87">
        <v>109</v>
      </c>
      <c r="G62" s="86">
        <v>1.834862385321101E-2</v>
      </c>
    </row>
    <row r="63" spans="1:10" ht="17.100000000000001" customHeight="1" x14ac:dyDescent="0.2">
      <c r="A63" s="128">
        <v>42491</v>
      </c>
      <c r="B63" s="129"/>
      <c r="C63" s="129"/>
      <c r="D63" s="130"/>
      <c r="E63" s="87">
        <v>0</v>
      </c>
      <c r="F63" s="87">
        <v>109</v>
      </c>
      <c r="G63" s="86">
        <v>0</v>
      </c>
    </row>
    <row r="64" spans="1:10" ht="17.100000000000001" customHeight="1" x14ac:dyDescent="0.2">
      <c r="A64" s="128">
        <v>42522</v>
      </c>
      <c r="B64" s="129"/>
      <c r="C64" s="129"/>
      <c r="D64" s="130"/>
      <c r="E64" s="87">
        <v>0</v>
      </c>
      <c r="F64" s="87">
        <v>109</v>
      </c>
      <c r="G64" s="86">
        <v>0</v>
      </c>
      <c r="H64" s="42">
        <f t="shared" ref="H64" si="6">SUM(E59:E64,E52:E57)</f>
        <v>13</v>
      </c>
      <c r="I64" s="42">
        <f t="shared" ref="I64" si="7">AVERAGE(F59:F64,F52:F57)</f>
        <v>109</v>
      </c>
      <c r="J64" s="93">
        <f t="shared" ref="J64" si="8">H64/I64</f>
        <v>0.11926605504587157</v>
      </c>
    </row>
    <row r="65" spans="1:10" ht="17.100000000000001" customHeight="1" x14ac:dyDescent="0.2">
      <c r="A65" s="128">
        <v>42552</v>
      </c>
      <c r="B65" s="129"/>
      <c r="C65" s="129"/>
      <c r="D65" s="130"/>
      <c r="E65" s="87">
        <v>0</v>
      </c>
      <c r="F65" s="87">
        <v>109</v>
      </c>
      <c r="G65" s="86">
        <v>0</v>
      </c>
    </row>
    <row r="66" spans="1:10" ht="17.100000000000001" customHeight="1" x14ac:dyDescent="0.2">
      <c r="A66" s="128">
        <v>42583</v>
      </c>
      <c r="B66" s="129"/>
      <c r="C66" s="129"/>
      <c r="D66" s="130"/>
      <c r="E66" s="87">
        <v>1</v>
      </c>
      <c r="F66" s="87">
        <v>109</v>
      </c>
      <c r="G66" s="86">
        <v>9.1743119266055051E-3</v>
      </c>
    </row>
    <row r="67" spans="1:10" ht="17.100000000000001" customHeight="1" x14ac:dyDescent="0.2">
      <c r="A67" s="128">
        <v>42614</v>
      </c>
      <c r="B67" s="129"/>
      <c r="C67" s="129"/>
      <c r="D67" s="130"/>
      <c r="E67" s="87">
        <v>2</v>
      </c>
      <c r="F67" s="87">
        <v>109</v>
      </c>
      <c r="G67" s="86">
        <v>1.834862385321101E-2</v>
      </c>
    </row>
    <row r="68" spans="1:10" ht="17.100000000000001" customHeight="1" x14ac:dyDescent="0.2">
      <c r="A68" s="128">
        <v>42644</v>
      </c>
      <c r="B68" s="129"/>
      <c r="C68" s="129"/>
      <c r="D68" s="130"/>
      <c r="E68" s="87">
        <v>2</v>
      </c>
      <c r="F68" s="87">
        <v>109</v>
      </c>
      <c r="G68" s="86">
        <v>1.834862385321101E-2</v>
      </c>
    </row>
    <row r="69" spans="1:10" ht="17.100000000000001" customHeight="1" x14ac:dyDescent="0.2">
      <c r="A69" s="128">
        <v>42675</v>
      </c>
      <c r="B69" s="129"/>
      <c r="C69" s="129"/>
      <c r="D69" s="130"/>
      <c r="E69" s="87">
        <v>0</v>
      </c>
      <c r="F69" s="87">
        <v>109</v>
      </c>
      <c r="G69" s="86">
        <v>0</v>
      </c>
    </row>
    <row r="70" spans="1:10" ht="17.100000000000001" customHeight="1" x14ac:dyDescent="0.2">
      <c r="A70" s="128">
        <v>42705</v>
      </c>
      <c r="B70" s="129"/>
      <c r="C70" s="129"/>
      <c r="D70" s="130"/>
      <c r="E70" s="87">
        <v>0</v>
      </c>
      <c r="F70" s="87">
        <v>109</v>
      </c>
      <c r="G70" s="86">
        <v>0</v>
      </c>
    </row>
    <row r="71" spans="1:10" x14ac:dyDescent="0.2">
      <c r="A71" s="131"/>
      <c r="B71" s="129"/>
      <c r="C71" s="129"/>
      <c r="D71" s="130"/>
      <c r="E71" s="90">
        <v>11</v>
      </c>
      <c r="F71" s="89">
        <v>109</v>
      </c>
      <c r="G71" s="88">
        <v>0.10091743119266056</v>
      </c>
    </row>
    <row r="72" spans="1:10" ht="17.100000000000001" customHeight="1" x14ac:dyDescent="0.2">
      <c r="A72" s="128">
        <v>42736</v>
      </c>
      <c r="B72" s="129"/>
      <c r="C72" s="129"/>
      <c r="D72" s="130"/>
      <c r="E72" s="87">
        <v>2</v>
      </c>
      <c r="F72" s="87">
        <v>109</v>
      </c>
      <c r="G72" s="86">
        <v>1.834862385321101E-2</v>
      </c>
    </row>
    <row r="73" spans="1:10" ht="17.100000000000001" customHeight="1" x14ac:dyDescent="0.2">
      <c r="A73" s="128">
        <v>42767</v>
      </c>
      <c r="B73" s="129"/>
      <c r="C73" s="129"/>
      <c r="D73" s="130"/>
      <c r="E73" s="87">
        <v>0</v>
      </c>
      <c r="F73" s="87">
        <v>109</v>
      </c>
      <c r="G73" s="86">
        <v>0</v>
      </c>
    </row>
    <row r="74" spans="1:10" ht="17.100000000000001" customHeight="1" x14ac:dyDescent="0.2">
      <c r="A74" s="128">
        <v>42795</v>
      </c>
      <c r="B74" s="129"/>
      <c r="C74" s="129"/>
      <c r="D74" s="130"/>
      <c r="E74" s="87">
        <v>1</v>
      </c>
      <c r="F74" s="87">
        <v>109</v>
      </c>
      <c r="G74" s="86">
        <v>9.1743119266055051E-3</v>
      </c>
    </row>
    <row r="75" spans="1:10" ht="17.100000000000001" customHeight="1" x14ac:dyDescent="0.2">
      <c r="A75" s="128">
        <v>42826</v>
      </c>
      <c r="B75" s="129"/>
      <c r="C75" s="129"/>
      <c r="D75" s="130"/>
      <c r="E75" s="87">
        <v>1</v>
      </c>
      <c r="F75" s="87">
        <v>109</v>
      </c>
      <c r="G75" s="86">
        <v>9.1743119266055051E-3</v>
      </c>
    </row>
    <row r="76" spans="1:10" ht="17.100000000000001" customHeight="1" x14ac:dyDescent="0.2">
      <c r="A76" s="128">
        <v>42856</v>
      </c>
      <c r="B76" s="129"/>
      <c r="C76" s="129"/>
      <c r="D76" s="130"/>
      <c r="E76" s="87">
        <v>3</v>
      </c>
      <c r="F76" s="87">
        <v>109</v>
      </c>
      <c r="G76" s="86">
        <v>2.7522935779816515E-2</v>
      </c>
    </row>
    <row r="77" spans="1:10" ht="17.100000000000001" customHeight="1" x14ac:dyDescent="0.2">
      <c r="A77" s="128">
        <v>42887</v>
      </c>
      <c r="B77" s="129"/>
      <c r="C77" s="129"/>
      <c r="D77" s="130"/>
      <c r="E77" s="87">
        <v>1</v>
      </c>
      <c r="F77" s="87">
        <v>109</v>
      </c>
      <c r="G77" s="86">
        <v>9.1743119266055051E-3</v>
      </c>
      <c r="H77" s="42">
        <f t="shared" ref="H77" si="9">SUM(E72:E77,E65:E70)</f>
        <v>13</v>
      </c>
      <c r="I77" s="42">
        <f t="shared" ref="I77" si="10">AVERAGE(F72:F77,F65:F70)</f>
        <v>109</v>
      </c>
      <c r="J77" s="93">
        <f t="shared" ref="J77" si="11">H77/I77</f>
        <v>0.11926605504587157</v>
      </c>
    </row>
    <row r="78" spans="1:10" x14ac:dyDescent="0.2">
      <c r="A78" s="132"/>
      <c r="B78" s="133"/>
      <c r="C78" s="133"/>
      <c r="D78" s="134"/>
      <c r="E78" s="85">
        <v>8</v>
      </c>
      <c r="F78" s="84">
        <v>109</v>
      </c>
      <c r="G78" s="83">
        <v>7.3394495412844041E-2</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82"/>
  <sheetViews>
    <sheetView showGridLines="0" workbookViewId="0">
      <pane ySplit="2" topLeftCell="A60" activePane="bottomLeft" state="frozenSplit"/>
      <selection pane="bottomLeft" activeCell="L78" sqref="L78"/>
    </sheetView>
  </sheetViews>
  <sheetFormatPr defaultRowHeight="12.75" x14ac:dyDescent="0.2"/>
  <cols>
    <col min="1" max="1" width="10.7109375" style="42" customWidth="1"/>
    <col min="2" max="2" width="1.28515625" style="42" customWidth="1"/>
    <col min="3" max="3" width="4" style="42" customWidth="1"/>
    <col min="4" max="4" width="2.5703125" style="42" customWidth="1"/>
    <col min="5" max="7" width="18.85546875" style="42" customWidth="1"/>
    <col min="8" max="10" width="10.7109375" style="42" customWidth="1"/>
    <col min="11" max="16384" width="9.140625" style="42"/>
  </cols>
  <sheetData>
    <row r="1" spans="1:8" ht="42.6" customHeight="1" x14ac:dyDescent="0.2">
      <c r="A1" s="92"/>
      <c r="B1" s="92"/>
      <c r="C1" s="121" t="s">
        <v>1246</v>
      </c>
      <c r="D1" s="122"/>
      <c r="E1" s="122"/>
      <c r="F1" s="122"/>
      <c r="G1" s="122"/>
      <c r="H1" s="122"/>
    </row>
    <row r="2" spans="1:8" ht="7.35" customHeight="1" x14ac:dyDescent="0.2">
      <c r="A2" s="92"/>
      <c r="B2" s="92"/>
      <c r="C2" s="92"/>
      <c r="D2" s="92"/>
      <c r="E2" s="92"/>
      <c r="F2" s="92"/>
      <c r="G2" s="92"/>
      <c r="H2" s="92"/>
    </row>
    <row r="3" spans="1:8" ht="4.3499999999999996" customHeight="1" x14ac:dyDescent="0.2"/>
    <row r="4" spans="1:8" ht="14.1" customHeight="1" x14ac:dyDescent="0.2">
      <c r="A4" s="123" t="s">
        <v>1245</v>
      </c>
      <c r="B4" s="117"/>
      <c r="C4" s="117"/>
      <c r="D4" s="124" t="s">
        <v>264</v>
      </c>
      <c r="E4" s="117"/>
      <c r="F4" s="117"/>
      <c r="G4" s="117"/>
      <c r="H4" s="117"/>
    </row>
    <row r="5" spans="1:8" ht="1.7" customHeight="1" x14ac:dyDescent="0.2"/>
    <row r="6" spans="1:8" ht="14.1" customHeight="1" x14ac:dyDescent="0.2">
      <c r="A6" s="123" t="s">
        <v>1244</v>
      </c>
      <c r="B6" s="117"/>
      <c r="C6" s="117"/>
      <c r="D6" s="124" t="s">
        <v>1243</v>
      </c>
      <c r="E6" s="117"/>
      <c r="F6" s="117"/>
      <c r="G6" s="117"/>
      <c r="H6" s="117"/>
    </row>
    <row r="7" spans="1:8" ht="2.65" customHeight="1" x14ac:dyDescent="0.2"/>
    <row r="8" spans="1:8" x14ac:dyDescent="0.2">
      <c r="A8" s="123" t="s">
        <v>1242</v>
      </c>
      <c r="B8" s="117"/>
      <c r="C8" s="117"/>
    </row>
    <row r="9" spans="1:8" x14ac:dyDescent="0.2">
      <c r="A9" s="117"/>
      <c r="B9" s="117"/>
      <c r="C9" s="117"/>
      <c r="D9" s="124" t="s">
        <v>1248</v>
      </c>
      <c r="E9" s="117"/>
      <c r="F9" s="117"/>
      <c r="G9" s="117"/>
      <c r="H9" s="117"/>
    </row>
    <row r="10" spans="1:8" x14ac:dyDescent="0.2">
      <c r="D10" s="117"/>
      <c r="E10" s="117"/>
      <c r="F10" s="117"/>
      <c r="G10" s="117"/>
      <c r="H10" s="117"/>
    </row>
    <row r="11" spans="1:8" ht="4.9000000000000004" customHeight="1" x14ac:dyDescent="0.2"/>
    <row r="12" spans="1:8" ht="16.5" thickBot="1" x14ac:dyDescent="0.25">
      <c r="A12" s="125" t="s">
        <v>3</v>
      </c>
      <c r="B12" s="126"/>
      <c r="C12" s="126"/>
      <c r="D12" s="127"/>
      <c r="E12" s="91" t="s">
        <v>1240</v>
      </c>
      <c r="F12" s="91" t="s">
        <v>1239</v>
      </c>
      <c r="G12" s="91" t="s">
        <v>1238</v>
      </c>
    </row>
    <row r="13" spans="1:8" ht="17.100000000000001" customHeight="1" thickTop="1" x14ac:dyDescent="0.2">
      <c r="A13" s="128">
        <v>41091</v>
      </c>
      <c r="B13" s="129"/>
      <c r="C13" s="129"/>
      <c r="D13" s="130"/>
      <c r="E13" s="87">
        <v>1</v>
      </c>
      <c r="F13" s="87">
        <v>12</v>
      </c>
      <c r="G13" s="86">
        <v>8.3333333333333329E-2</v>
      </c>
    </row>
    <row r="14" spans="1:8" ht="17.100000000000001" customHeight="1" x14ac:dyDescent="0.2">
      <c r="A14" s="128">
        <v>41122</v>
      </c>
      <c r="B14" s="129"/>
      <c r="C14" s="129"/>
      <c r="D14" s="130"/>
      <c r="E14" s="87">
        <v>0</v>
      </c>
      <c r="F14" s="87">
        <v>12</v>
      </c>
      <c r="G14" s="86">
        <v>0</v>
      </c>
    </row>
    <row r="15" spans="1:8" ht="17.100000000000001" customHeight="1" x14ac:dyDescent="0.2">
      <c r="A15" s="128">
        <v>41153</v>
      </c>
      <c r="B15" s="129"/>
      <c r="C15" s="129"/>
      <c r="D15" s="130"/>
      <c r="E15" s="87">
        <v>2</v>
      </c>
      <c r="F15" s="87">
        <v>12</v>
      </c>
      <c r="G15" s="86">
        <v>0.16666666666666666</v>
      </c>
    </row>
    <row r="16" spans="1:8" ht="17.100000000000001" customHeight="1" x14ac:dyDescent="0.2">
      <c r="A16" s="128">
        <v>41183</v>
      </c>
      <c r="B16" s="129"/>
      <c r="C16" s="129"/>
      <c r="D16" s="130"/>
      <c r="E16" s="87">
        <v>0</v>
      </c>
      <c r="F16" s="87">
        <v>12</v>
      </c>
      <c r="G16" s="86">
        <v>0</v>
      </c>
    </row>
    <row r="17" spans="1:10" ht="17.100000000000001" customHeight="1" x14ac:dyDescent="0.2">
      <c r="A17" s="128">
        <v>41214</v>
      </c>
      <c r="B17" s="129"/>
      <c r="C17" s="129"/>
      <c r="D17" s="130"/>
      <c r="E17" s="87">
        <v>0</v>
      </c>
      <c r="F17" s="87">
        <v>12</v>
      </c>
      <c r="G17" s="86">
        <v>0</v>
      </c>
    </row>
    <row r="18" spans="1:10" ht="17.100000000000001" customHeight="1" x14ac:dyDescent="0.2">
      <c r="A18" s="128">
        <v>41244</v>
      </c>
      <c r="B18" s="129"/>
      <c r="C18" s="129"/>
      <c r="D18" s="130"/>
      <c r="E18" s="87">
        <v>0</v>
      </c>
      <c r="F18" s="87">
        <v>12</v>
      </c>
      <c r="G18" s="86">
        <v>0</v>
      </c>
    </row>
    <row r="19" spans="1:10" x14ac:dyDescent="0.2">
      <c r="A19" s="131"/>
      <c r="B19" s="129"/>
      <c r="C19" s="129"/>
      <c r="D19" s="130"/>
      <c r="E19" s="90">
        <v>3</v>
      </c>
      <c r="F19" s="89">
        <v>12</v>
      </c>
      <c r="G19" s="88">
        <v>0.25</v>
      </c>
    </row>
    <row r="20" spans="1:10" ht="17.100000000000001" customHeight="1" x14ac:dyDescent="0.2">
      <c r="A20" s="128">
        <v>41275</v>
      </c>
      <c r="B20" s="129"/>
      <c r="C20" s="129"/>
      <c r="D20" s="130"/>
      <c r="E20" s="87">
        <v>0</v>
      </c>
      <c r="F20" s="87">
        <v>12</v>
      </c>
      <c r="G20" s="86">
        <v>0</v>
      </c>
    </row>
    <row r="21" spans="1:10" ht="17.100000000000001" customHeight="1" x14ac:dyDescent="0.2">
      <c r="A21" s="128">
        <v>41306</v>
      </c>
      <c r="B21" s="129"/>
      <c r="C21" s="129"/>
      <c r="D21" s="130"/>
      <c r="E21" s="87">
        <v>0</v>
      </c>
      <c r="F21" s="87">
        <v>12</v>
      </c>
      <c r="G21" s="86">
        <v>0</v>
      </c>
    </row>
    <row r="22" spans="1:10" ht="17.100000000000001" customHeight="1" x14ac:dyDescent="0.2">
      <c r="A22" s="128">
        <v>41334</v>
      </c>
      <c r="B22" s="129"/>
      <c r="C22" s="129"/>
      <c r="D22" s="130"/>
      <c r="E22" s="87">
        <v>0</v>
      </c>
      <c r="F22" s="87">
        <v>12</v>
      </c>
      <c r="G22" s="86">
        <v>0</v>
      </c>
    </row>
    <row r="23" spans="1:10" ht="17.100000000000001" customHeight="1" x14ac:dyDescent="0.2">
      <c r="A23" s="128">
        <v>41365</v>
      </c>
      <c r="B23" s="129"/>
      <c r="C23" s="129"/>
      <c r="D23" s="130"/>
      <c r="E23" s="87">
        <v>0</v>
      </c>
      <c r="F23" s="87">
        <v>12</v>
      </c>
      <c r="G23" s="86">
        <v>0</v>
      </c>
    </row>
    <row r="24" spans="1:10" ht="17.100000000000001" customHeight="1" x14ac:dyDescent="0.2">
      <c r="A24" s="128">
        <v>41395</v>
      </c>
      <c r="B24" s="129"/>
      <c r="C24" s="129"/>
      <c r="D24" s="130"/>
      <c r="E24" s="87">
        <v>1</v>
      </c>
      <c r="F24" s="87">
        <v>12</v>
      </c>
      <c r="G24" s="86">
        <v>8.3333333333333329E-2</v>
      </c>
    </row>
    <row r="25" spans="1:10" ht="17.100000000000001" customHeight="1" x14ac:dyDescent="0.2">
      <c r="A25" s="128">
        <v>41426</v>
      </c>
      <c r="B25" s="129"/>
      <c r="C25" s="129"/>
      <c r="D25" s="130"/>
      <c r="E25" s="87">
        <v>0</v>
      </c>
      <c r="F25" s="87">
        <v>12</v>
      </c>
      <c r="G25" s="86">
        <v>0</v>
      </c>
      <c r="H25" s="42">
        <f>SUM(E20:E25,E13:E18)</f>
        <v>4</v>
      </c>
      <c r="I25" s="42">
        <f>AVERAGE(F20:F25,F13:F18)</f>
        <v>12</v>
      </c>
      <c r="J25" s="93">
        <f>H25/I25</f>
        <v>0.33333333333333331</v>
      </c>
    </row>
    <row r="26" spans="1:10" ht="17.100000000000001" customHeight="1" x14ac:dyDescent="0.2">
      <c r="A26" s="128">
        <v>41456</v>
      </c>
      <c r="B26" s="129"/>
      <c r="C26" s="129"/>
      <c r="D26" s="130"/>
      <c r="E26" s="87">
        <v>0</v>
      </c>
      <c r="F26" s="87">
        <v>12</v>
      </c>
      <c r="G26" s="86">
        <v>0</v>
      </c>
    </row>
    <row r="27" spans="1:10" ht="17.100000000000001" customHeight="1" x14ac:dyDescent="0.2">
      <c r="A27" s="128">
        <v>41487</v>
      </c>
      <c r="B27" s="129"/>
      <c r="C27" s="129"/>
      <c r="D27" s="130"/>
      <c r="E27" s="87">
        <v>0</v>
      </c>
      <c r="F27" s="87">
        <v>12</v>
      </c>
      <c r="G27" s="86">
        <v>0</v>
      </c>
    </row>
    <row r="28" spans="1:10" ht="17.100000000000001" customHeight="1" x14ac:dyDescent="0.2">
      <c r="A28" s="128">
        <v>41518</v>
      </c>
      <c r="B28" s="129"/>
      <c r="C28" s="129"/>
      <c r="D28" s="130"/>
      <c r="E28" s="87">
        <v>0</v>
      </c>
      <c r="F28" s="87">
        <v>12</v>
      </c>
      <c r="G28" s="86">
        <v>0</v>
      </c>
    </row>
    <row r="29" spans="1:10" ht="17.100000000000001" customHeight="1" x14ac:dyDescent="0.2">
      <c r="A29" s="128">
        <v>41548</v>
      </c>
      <c r="B29" s="129"/>
      <c r="C29" s="129"/>
      <c r="D29" s="130"/>
      <c r="E29" s="87">
        <v>1</v>
      </c>
      <c r="F29" s="87">
        <v>12</v>
      </c>
      <c r="G29" s="86">
        <v>8.3333333333333329E-2</v>
      </c>
    </row>
    <row r="30" spans="1:10" ht="17.100000000000001" customHeight="1" x14ac:dyDescent="0.2">
      <c r="A30" s="128">
        <v>41579</v>
      </c>
      <c r="B30" s="129"/>
      <c r="C30" s="129"/>
      <c r="D30" s="130"/>
      <c r="E30" s="87">
        <v>0</v>
      </c>
      <c r="F30" s="87">
        <v>12</v>
      </c>
      <c r="G30" s="86">
        <v>0</v>
      </c>
    </row>
    <row r="31" spans="1:10" ht="17.100000000000001" customHeight="1" x14ac:dyDescent="0.2">
      <c r="A31" s="128">
        <v>41609</v>
      </c>
      <c r="B31" s="129"/>
      <c r="C31" s="129"/>
      <c r="D31" s="130"/>
      <c r="E31" s="87">
        <v>0</v>
      </c>
      <c r="F31" s="87">
        <v>12</v>
      </c>
      <c r="G31" s="86">
        <v>0</v>
      </c>
    </row>
    <row r="32" spans="1:10" x14ac:dyDescent="0.2">
      <c r="A32" s="131"/>
      <c r="B32" s="129"/>
      <c r="C32" s="129"/>
      <c r="D32" s="130"/>
      <c r="E32" s="90">
        <v>2</v>
      </c>
      <c r="F32" s="89">
        <v>12</v>
      </c>
      <c r="G32" s="88">
        <v>0.16666666666666666</v>
      </c>
    </row>
    <row r="33" spans="1:10" ht="17.100000000000001" customHeight="1" x14ac:dyDescent="0.2">
      <c r="A33" s="128">
        <v>41640</v>
      </c>
      <c r="B33" s="129"/>
      <c r="C33" s="129"/>
      <c r="D33" s="130"/>
      <c r="E33" s="87">
        <v>0</v>
      </c>
      <c r="F33" s="87">
        <v>12</v>
      </c>
      <c r="G33" s="86">
        <v>0</v>
      </c>
    </row>
    <row r="34" spans="1:10" ht="17.100000000000001" customHeight="1" x14ac:dyDescent="0.2">
      <c r="A34" s="128">
        <v>41671</v>
      </c>
      <c r="B34" s="129"/>
      <c r="C34" s="129"/>
      <c r="D34" s="130"/>
      <c r="E34" s="87">
        <v>0</v>
      </c>
      <c r="F34" s="87">
        <v>12</v>
      </c>
      <c r="G34" s="86">
        <v>0</v>
      </c>
    </row>
    <row r="35" spans="1:10" ht="17.100000000000001" customHeight="1" x14ac:dyDescent="0.2">
      <c r="A35" s="128">
        <v>41699</v>
      </c>
      <c r="B35" s="129"/>
      <c r="C35" s="129"/>
      <c r="D35" s="130"/>
      <c r="E35" s="87">
        <v>5</v>
      </c>
      <c r="F35" s="87">
        <v>12</v>
      </c>
      <c r="G35" s="86">
        <v>0.41666666666666669</v>
      </c>
    </row>
    <row r="36" spans="1:10" ht="17.100000000000001" customHeight="1" x14ac:dyDescent="0.2">
      <c r="A36" s="128">
        <v>41730</v>
      </c>
      <c r="B36" s="129"/>
      <c r="C36" s="129"/>
      <c r="D36" s="130"/>
      <c r="E36" s="87">
        <v>0</v>
      </c>
      <c r="F36" s="87">
        <v>12</v>
      </c>
      <c r="G36" s="86">
        <v>0</v>
      </c>
    </row>
    <row r="37" spans="1:10" ht="17.100000000000001" customHeight="1" x14ac:dyDescent="0.2">
      <c r="A37" s="128">
        <v>41760</v>
      </c>
      <c r="B37" s="129"/>
      <c r="C37" s="129"/>
      <c r="D37" s="130"/>
      <c r="E37" s="87">
        <v>0</v>
      </c>
      <c r="F37" s="87">
        <v>12</v>
      </c>
      <c r="G37" s="86">
        <v>0</v>
      </c>
    </row>
    <row r="38" spans="1:10" ht="17.100000000000001" customHeight="1" x14ac:dyDescent="0.2">
      <c r="A38" s="128">
        <v>41791</v>
      </c>
      <c r="B38" s="129"/>
      <c r="C38" s="129"/>
      <c r="D38" s="130"/>
      <c r="E38" s="87">
        <v>0</v>
      </c>
      <c r="F38" s="87">
        <v>12</v>
      </c>
      <c r="G38" s="86">
        <v>0</v>
      </c>
      <c r="H38" s="42">
        <f t="shared" ref="H38" si="0">SUM(E33:E38,E26:E31)</f>
        <v>6</v>
      </c>
      <c r="I38" s="42">
        <f t="shared" ref="I38" si="1">AVERAGE(F33:F38,F26:F31)</f>
        <v>12</v>
      </c>
      <c r="J38" s="93">
        <f t="shared" ref="J38" si="2">H38/I38</f>
        <v>0.5</v>
      </c>
    </row>
    <row r="39" spans="1:10" ht="17.100000000000001" customHeight="1" x14ac:dyDescent="0.2">
      <c r="A39" s="128">
        <v>41821</v>
      </c>
      <c r="B39" s="129"/>
      <c r="C39" s="129"/>
      <c r="D39" s="130"/>
      <c r="E39" s="87">
        <v>1</v>
      </c>
      <c r="F39" s="87">
        <v>12</v>
      </c>
      <c r="G39" s="86">
        <v>8.3333333333333329E-2</v>
      </c>
    </row>
    <row r="40" spans="1:10" ht="17.100000000000001" customHeight="1" x14ac:dyDescent="0.2">
      <c r="A40" s="128">
        <v>41852</v>
      </c>
      <c r="B40" s="129"/>
      <c r="C40" s="129"/>
      <c r="D40" s="130"/>
      <c r="E40" s="87">
        <v>3</v>
      </c>
      <c r="F40" s="87">
        <v>12</v>
      </c>
      <c r="G40" s="86">
        <v>0.25</v>
      </c>
    </row>
    <row r="41" spans="1:10" ht="17.100000000000001" customHeight="1" x14ac:dyDescent="0.2">
      <c r="A41" s="128">
        <v>41883</v>
      </c>
      <c r="B41" s="129"/>
      <c r="C41" s="129"/>
      <c r="D41" s="130"/>
      <c r="E41" s="87">
        <v>1</v>
      </c>
      <c r="F41" s="87">
        <v>12</v>
      </c>
      <c r="G41" s="86">
        <v>8.3333333333333329E-2</v>
      </c>
    </row>
    <row r="42" spans="1:10" ht="17.100000000000001" customHeight="1" x14ac:dyDescent="0.2">
      <c r="A42" s="128">
        <v>41913</v>
      </c>
      <c r="B42" s="129"/>
      <c r="C42" s="129"/>
      <c r="D42" s="130"/>
      <c r="E42" s="87">
        <v>4</v>
      </c>
      <c r="F42" s="87">
        <v>12</v>
      </c>
      <c r="G42" s="86">
        <v>0.33333333333333331</v>
      </c>
    </row>
    <row r="43" spans="1:10" ht="17.100000000000001" customHeight="1" x14ac:dyDescent="0.2">
      <c r="A43" s="128">
        <v>41944</v>
      </c>
      <c r="B43" s="129"/>
      <c r="C43" s="129"/>
      <c r="D43" s="130"/>
      <c r="E43" s="87">
        <v>0</v>
      </c>
      <c r="F43" s="87">
        <v>12</v>
      </c>
      <c r="G43" s="86">
        <v>0</v>
      </c>
    </row>
    <row r="44" spans="1:10" ht="17.100000000000001" customHeight="1" x14ac:dyDescent="0.2">
      <c r="A44" s="128">
        <v>41974</v>
      </c>
      <c r="B44" s="129"/>
      <c r="C44" s="129"/>
      <c r="D44" s="130"/>
      <c r="E44" s="87">
        <v>0</v>
      </c>
      <c r="F44" s="87">
        <v>12</v>
      </c>
      <c r="G44" s="86">
        <v>0</v>
      </c>
    </row>
    <row r="45" spans="1:10" x14ac:dyDescent="0.2">
      <c r="A45" s="131"/>
      <c r="B45" s="129"/>
      <c r="C45" s="129"/>
      <c r="D45" s="130"/>
      <c r="E45" s="90">
        <v>14</v>
      </c>
      <c r="F45" s="89">
        <v>12</v>
      </c>
      <c r="G45" s="88">
        <v>1.1666666666666667</v>
      </c>
    </row>
    <row r="46" spans="1:10" ht="17.100000000000001" customHeight="1" x14ac:dyDescent="0.2">
      <c r="A46" s="128">
        <v>42005</v>
      </c>
      <c r="B46" s="129"/>
      <c r="C46" s="129"/>
      <c r="D46" s="130"/>
      <c r="E46" s="87">
        <v>0</v>
      </c>
      <c r="F46" s="87">
        <v>12</v>
      </c>
      <c r="G46" s="86">
        <v>0</v>
      </c>
    </row>
    <row r="47" spans="1:10" ht="17.100000000000001" customHeight="1" x14ac:dyDescent="0.2">
      <c r="A47" s="128">
        <v>42036</v>
      </c>
      <c r="B47" s="129"/>
      <c r="C47" s="129"/>
      <c r="D47" s="130"/>
      <c r="E47" s="87">
        <v>0</v>
      </c>
      <c r="F47" s="87">
        <v>12</v>
      </c>
      <c r="G47" s="86">
        <v>0</v>
      </c>
    </row>
    <row r="48" spans="1:10" ht="17.100000000000001" customHeight="1" x14ac:dyDescent="0.2">
      <c r="A48" s="128">
        <v>42064</v>
      </c>
      <c r="B48" s="129"/>
      <c r="C48" s="129"/>
      <c r="D48" s="130"/>
      <c r="E48" s="87">
        <v>0</v>
      </c>
      <c r="F48" s="87">
        <v>12</v>
      </c>
      <c r="G48" s="86">
        <v>0</v>
      </c>
    </row>
    <row r="49" spans="1:10" ht="17.100000000000001" customHeight="1" x14ac:dyDescent="0.2">
      <c r="A49" s="128">
        <v>42095</v>
      </c>
      <c r="B49" s="129"/>
      <c r="C49" s="129"/>
      <c r="D49" s="130"/>
      <c r="E49" s="87">
        <v>1</v>
      </c>
      <c r="F49" s="87">
        <v>12</v>
      </c>
      <c r="G49" s="86">
        <v>8.3333333333333329E-2</v>
      </c>
    </row>
    <row r="50" spans="1:10" ht="17.100000000000001" customHeight="1" x14ac:dyDescent="0.2">
      <c r="A50" s="128">
        <v>42125</v>
      </c>
      <c r="B50" s="129"/>
      <c r="C50" s="129"/>
      <c r="D50" s="130"/>
      <c r="E50" s="87">
        <v>2</v>
      </c>
      <c r="F50" s="87">
        <v>12</v>
      </c>
      <c r="G50" s="86">
        <v>0.16666666666666666</v>
      </c>
    </row>
    <row r="51" spans="1:10" ht="17.100000000000001" customHeight="1" x14ac:dyDescent="0.2">
      <c r="A51" s="128">
        <v>42156</v>
      </c>
      <c r="B51" s="129"/>
      <c r="C51" s="129"/>
      <c r="D51" s="130"/>
      <c r="E51" s="87">
        <v>0</v>
      </c>
      <c r="F51" s="87">
        <v>12</v>
      </c>
      <c r="G51" s="86">
        <v>0</v>
      </c>
      <c r="H51" s="42">
        <f t="shared" ref="H51" si="3">SUM(E46:E51,E39:E44)</f>
        <v>12</v>
      </c>
      <c r="I51" s="42">
        <f t="shared" ref="I51" si="4">AVERAGE(F46:F51,F39:F44)</f>
        <v>12</v>
      </c>
      <c r="J51" s="93">
        <f t="shared" ref="J51" si="5">H51/I51</f>
        <v>1</v>
      </c>
    </row>
    <row r="52" spans="1:10" ht="17.100000000000001" customHeight="1" x14ac:dyDescent="0.2">
      <c r="A52" s="128">
        <v>42186</v>
      </c>
      <c r="B52" s="129"/>
      <c r="C52" s="129"/>
      <c r="D52" s="130"/>
      <c r="E52" s="87">
        <v>0</v>
      </c>
      <c r="F52" s="87">
        <v>12</v>
      </c>
      <c r="G52" s="86">
        <v>0</v>
      </c>
    </row>
    <row r="53" spans="1:10" ht="17.100000000000001" customHeight="1" x14ac:dyDescent="0.2">
      <c r="A53" s="128">
        <v>42217</v>
      </c>
      <c r="B53" s="129"/>
      <c r="C53" s="129"/>
      <c r="D53" s="130"/>
      <c r="E53" s="87">
        <v>0</v>
      </c>
      <c r="F53" s="87">
        <v>12</v>
      </c>
      <c r="G53" s="86">
        <v>0</v>
      </c>
    </row>
    <row r="54" spans="1:10" ht="17.100000000000001" customHeight="1" x14ac:dyDescent="0.2">
      <c r="A54" s="128">
        <v>42248</v>
      </c>
      <c r="B54" s="129"/>
      <c r="C54" s="129"/>
      <c r="D54" s="130"/>
      <c r="E54" s="87">
        <v>0</v>
      </c>
      <c r="F54" s="87">
        <v>12</v>
      </c>
      <c r="G54" s="86">
        <v>0</v>
      </c>
    </row>
    <row r="55" spans="1:10" ht="17.100000000000001" customHeight="1" x14ac:dyDescent="0.2">
      <c r="A55" s="128">
        <v>42278</v>
      </c>
      <c r="B55" s="129"/>
      <c r="C55" s="129"/>
      <c r="D55" s="130"/>
      <c r="E55" s="87">
        <v>0</v>
      </c>
      <c r="F55" s="87">
        <v>12</v>
      </c>
      <c r="G55" s="86">
        <v>0</v>
      </c>
    </row>
    <row r="56" spans="1:10" ht="17.100000000000001" customHeight="1" x14ac:dyDescent="0.2">
      <c r="A56" s="128">
        <v>42309</v>
      </c>
      <c r="B56" s="129"/>
      <c r="C56" s="129"/>
      <c r="D56" s="130"/>
      <c r="E56" s="87">
        <v>0</v>
      </c>
      <c r="F56" s="87">
        <v>12</v>
      </c>
      <c r="G56" s="86">
        <v>0</v>
      </c>
    </row>
    <row r="57" spans="1:10" ht="17.100000000000001" customHeight="1" x14ac:dyDescent="0.2">
      <c r="A57" s="128">
        <v>42339</v>
      </c>
      <c r="B57" s="129"/>
      <c r="C57" s="129"/>
      <c r="D57" s="130"/>
      <c r="E57" s="87">
        <v>0</v>
      </c>
      <c r="F57" s="87">
        <v>12</v>
      </c>
      <c r="G57" s="86">
        <v>0</v>
      </c>
    </row>
    <row r="58" spans="1:10" x14ac:dyDescent="0.2">
      <c r="A58" s="131"/>
      <c r="B58" s="129"/>
      <c r="C58" s="129"/>
      <c r="D58" s="130"/>
      <c r="E58" s="90">
        <v>3</v>
      </c>
      <c r="F58" s="89">
        <v>12</v>
      </c>
      <c r="G58" s="88">
        <v>0.25</v>
      </c>
    </row>
    <row r="59" spans="1:10" ht="17.100000000000001" customHeight="1" x14ac:dyDescent="0.2">
      <c r="A59" s="128">
        <v>42370</v>
      </c>
      <c r="B59" s="129"/>
      <c r="C59" s="129"/>
      <c r="D59" s="130"/>
      <c r="E59" s="87">
        <v>0</v>
      </c>
      <c r="F59" s="87">
        <v>12</v>
      </c>
      <c r="G59" s="86">
        <v>0</v>
      </c>
    </row>
    <row r="60" spans="1:10" ht="17.100000000000001" customHeight="1" x14ac:dyDescent="0.2">
      <c r="A60" s="128">
        <v>42401</v>
      </c>
      <c r="B60" s="129"/>
      <c r="C60" s="129"/>
      <c r="D60" s="130"/>
      <c r="E60" s="87">
        <v>0</v>
      </c>
      <c r="F60" s="87">
        <v>12</v>
      </c>
      <c r="G60" s="86">
        <v>0</v>
      </c>
    </row>
    <row r="61" spans="1:10" ht="17.100000000000001" customHeight="1" x14ac:dyDescent="0.2">
      <c r="A61" s="128">
        <v>42430</v>
      </c>
      <c r="B61" s="129"/>
      <c r="C61" s="129"/>
      <c r="D61" s="130"/>
      <c r="E61" s="87">
        <v>0</v>
      </c>
      <c r="F61" s="87">
        <v>12</v>
      </c>
      <c r="G61" s="86">
        <v>0</v>
      </c>
    </row>
    <row r="62" spans="1:10" ht="17.100000000000001" customHeight="1" x14ac:dyDescent="0.2">
      <c r="A62" s="128">
        <v>42461</v>
      </c>
      <c r="B62" s="129"/>
      <c r="C62" s="129"/>
      <c r="D62" s="130"/>
      <c r="E62" s="87">
        <v>0</v>
      </c>
      <c r="F62" s="87">
        <v>12</v>
      </c>
      <c r="G62" s="86">
        <v>0</v>
      </c>
    </row>
    <row r="63" spans="1:10" ht="17.100000000000001" customHeight="1" x14ac:dyDescent="0.2">
      <c r="A63" s="128">
        <v>42491</v>
      </c>
      <c r="B63" s="129"/>
      <c r="C63" s="129"/>
      <c r="D63" s="130"/>
      <c r="E63" s="87">
        <v>0</v>
      </c>
      <c r="F63" s="87">
        <v>12</v>
      </c>
      <c r="G63" s="86">
        <v>0</v>
      </c>
    </row>
    <row r="64" spans="1:10" ht="17.100000000000001" customHeight="1" x14ac:dyDescent="0.2">
      <c r="A64" s="128">
        <v>42522</v>
      </c>
      <c r="B64" s="129"/>
      <c r="C64" s="129"/>
      <c r="D64" s="130"/>
      <c r="E64" s="87">
        <v>0</v>
      </c>
      <c r="F64" s="87">
        <v>12</v>
      </c>
      <c r="G64" s="86">
        <v>0</v>
      </c>
      <c r="H64" s="42">
        <f t="shared" ref="H64" si="6">SUM(E59:E64,E52:E57)</f>
        <v>0</v>
      </c>
      <c r="I64" s="42">
        <f t="shared" ref="I64" si="7">AVERAGE(F59:F64,F52:F57)</f>
        <v>12</v>
      </c>
      <c r="J64" s="93">
        <f t="shared" ref="J64" si="8">H64/I64</f>
        <v>0</v>
      </c>
    </row>
    <row r="65" spans="1:10" ht="17.100000000000001" customHeight="1" x14ac:dyDescent="0.2">
      <c r="A65" s="128">
        <v>42552</v>
      </c>
      <c r="B65" s="129"/>
      <c r="C65" s="129"/>
      <c r="D65" s="130"/>
      <c r="E65" s="87">
        <v>0</v>
      </c>
      <c r="F65" s="87">
        <v>12</v>
      </c>
      <c r="G65" s="86">
        <v>0</v>
      </c>
    </row>
    <row r="66" spans="1:10" ht="17.100000000000001" customHeight="1" x14ac:dyDescent="0.2">
      <c r="A66" s="128">
        <v>42583</v>
      </c>
      <c r="B66" s="129"/>
      <c r="C66" s="129"/>
      <c r="D66" s="130"/>
      <c r="E66" s="87">
        <v>0</v>
      </c>
      <c r="F66" s="87">
        <v>12</v>
      </c>
      <c r="G66" s="86">
        <v>0</v>
      </c>
    </row>
    <row r="67" spans="1:10" ht="17.100000000000001" customHeight="1" x14ac:dyDescent="0.2">
      <c r="A67" s="128">
        <v>42614</v>
      </c>
      <c r="B67" s="129"/>
      <c r="C67" s="129"/>
      <c r="D67" s="130"/>
      <c r="E67" s="87">
        <v>0</v>
      </c>
      <c r="F67" s="87">
        <v>12</v>
      </c>
      <c r="G67" s="86">
        <v>0</v>
      </c>
    </row>
    <row r="68" spans="1:10" ht="17.100000000000001" customHeight="1" x14ac:dyDescent="0.2">
      <c r="A68" s="128">
        <v>42644</v>
      </c>
      <c r="B68" s="129"/>
      <c r="C68" s="129"/>
      <c r="D68" s="130"/>
      <c r="E68" s="87">
        <v>0</v>
      </c>
      <c r="F68" s="87">
        <v>12</v>
      </c>
      <c r="G68" s="86">
        <v>0</v>
      </c>
    </row>
    <row r="69" spans="1:10" ht="17.100000000000001" customHeight="1" x14ac:dyDescent="0.2">
      <c r="A69" s="128">
        <v>42675</v>
      </c>
      <c r="B69" s="129"/>
      <c r="C69" s="129"/>
      <c r="D69" s="130"/>
      <c r="E69" s="87">
        <v>0</v>
      </c>
      <c r="F69" s="87">
        <v>12</v>
      </c>
      <c r="G69" s="86">
        <v>0</v>
      </c>
    </row>
    <row r="70" spans="1:10" ht="17.100000000000001" customHeight="1" x14ac:dyDescent="0.2">
      <c r="A70" s="128">
        <v>42705</v>
      </c>
      <c r="B70" s="129"/>
      <c r="C70" s="129"/>
      <c r="D70" s="130"/>
      <c r="E70" s="87">
        <v>0</v>
      </c>
      <c r="F70" s="87">
        <v>12</v>
      </c>
      <c r="G70" s="86">
        <v>0</v>
      </c>
    </row>
    <row r="71" spans="1:10" x14ac:dyDescent="0.2">
      <c r="A71" s="131"/>
      <c r="B71" s="129"/>
      <c r="C71" s="129"/>
      <c r="D71" s="130"/>
      <c r="E71" s="90">
        <v>0</v>
      </c>
      <c r="F71" s="89">
        <v>12</v>
      </c>
      <c r="G71" s="88">
        <v>0</v>
      </c>
    </row>
    <row r="72" spans="1:10" ht="17.100000000000001" customHeight="1" x14ac:dyDescent="0.2">
      <c r="A72" s="128">
        <v>42736</v>
      </c>
      <c r="B72" s="129"/>
      <c r="C72" s="129"/>
      <c r="D72" s="130"/>
      <c r="E72" s="87">
        <v>0</v>
      </c>
      <c r="F72" s="87">
        <v>12</v>
      </c>
      <c r="G72" s="86">
        <v>0</v>
      </c>
    </row>
    <row r="73" spans="1:10" ht="17.100000000000001" customHeight="1" x14ac:dyDescent="0.2">
      <c r="A73" s="128">
        <v>42767</v>
      </c>
      <c r="B73" s="129"/>
      <c r="C73" s="129"/>
      <c r="D73" s="130"/>
      <c r="E73" s="87">
        <v>0</v>
      </c>
      <c r="F73" s="87">
        <v>12</v>
      </c>
      <c r="G73" s="86">
        <v>0</v>
      </c>
    </row>
    <row r="74" spans="1:10" ht="17.100000000000001" customHeight="1" x14ac:dyDescent="0.2">
      <c r="A74" s="128">
        <v>42795</v>
      </c>
      <c r="B74" s="129"/>
      <c r="C74" s="129"/>
      <c r="D74" s="130"/>
      <c r="E74" s="87">
        <v>0</v>
      </c>
      <c r="F74" s="87">
        <v>12</v>
      </c>
      <c r="G74" s="86">
        <v>0</v>
      </c>
    </row>
    <row r="75" spans="1:10" ht="17.100000000000001" customHeight="1" x14ac:dyDescent="0.2">
      <c r="A75" s="128">
        <v>42826</v>
      </c>
      <c r="B75" s="129"/>
      <c r="C75" s="129"/>
      <c r="D75" s="130"/>
      <c r="E75" s="87">
        <v>0</v>
      </c>
      <c r="F75" s="87">
        <v>12</v>
      </c>
      <c r="G75" s="86">
        <v>0</v>
      </c>
    </row>
    <row r="76" spans="1:10" ht="17.100000000000001" customHeight="1" x14ac:dyDescent="0.2">
      <c r="A76" s="128">
        <v>42856</v>
      </c>
      <c r="B76" s="129"/>
      <c r="C76" s="129"/>
      <c r="D76" s="130"/>
      <c r="E76" s="87">
        <v>0</v>
      </c>
      <c r="F76" s="87">
        <v>12</v>
      </c>
      <c r="G76" s="86">
        <v>0</v>
      </c>
    </row>
    <row r="77" spans="1:10" ht="17.100000000000001" customHeight="1" x14ac:dyDescent="0.2">
      <c r="A77" s="128">
        <v>42887</v>
      </c>
      <c r="B77" s="129"/>
      <c r="C77" s="129"/>
      <c r="D77" s="130"/>
      <c r="E77" s="87">
        <v>1</v>
      </c>
      <c r="F77" s="87">
        <v>12</v>
      </c>
      <c r="G77" s="86">
        <v>8.3333333333333329E-2</v>
      </c>
      <c r="H77" s="42">
        <f t="shared" ref="H77" si="9">SUM(E72:E77,E65:E70)</f>
        <v>1</v>
      </c>
      <c r="I77" s="42">
        <f t="shared" ref="I77" si="10">AVERAGE(F72:F77,F65:F70)</f>
        <v>12</v>
      </c>
      <c r="J77" s="93">
        <f t="shared" ref="J77" si="11">H77/I77</f>
        <v>8.3333333333333329E-2</v>
      </c>
    </row>
    <row r="78" spans="1:10" x14ac:dyDescent="0.2">
      <c r="A78" s="132"/>
      <c r="B78" s="133"/>
      <c r="C78" s="133"/>
      <c r="D78" s="134"/>
      <c r="E78" s="85">
        <v>1</v>
      </c>
      <c r="F78" s="84">
        <v>12</v>
      </c>
      <c r="G78" s="83">
        <v>8.3333333333333329E-2</v>
      </c>
    </row>
    <row r="79" spans="1:10" ht="3.95" customHeight="1" x14ac:dyDescent="0.2"/>
    <row r="80" spans="1:10" ht="177.6" customHeight="1" x14ac:dyDescent="0.2">
      <c r="A80" s="122"/>
      <c r="B80" s="117"/>
      <c r="C80" s="117"/>
      <c r="D80" s="117"/>
      <c r="E80" s="117"/>
      <c r="F80" s="117"/>
      <c r="G80" s="117"/>
      <c r="H80" s="117"/>
    </row>
    <row r="81" spans="1:8" ht="6" customHeight="1" x14ac:dyDescent="0.2"/>
    <row r="82" spans="1:8" ht="177.6" customHeight="1" x14ac:dyDescent="0.2">
      <c r="A82" s="122"/>
      <c r="B82" s="117"/>
      <c r="C82" s="117"/>
      <c r="D82" s="117"/>
      <c r="E82" s="117"/>
      <c r="F82" s="117"/>
      <c r="G82" s="117"/>
      <c r="H82" s="117"/>
    </row>
  </sheetData>
  <mergeCells count="76">
    <mergeCell ref="A70:D70"/>
    <mergeCell ref="A71:D71"/>
    <mergeCell ref="A78:D78"/>
    <mergeCell ref="A80:H80"/>
    <mergeCell ref="A82:H82"/>
    <mergeCell ref="A72:D72"/>
    <mergeCell ref="A73:D73"/>
    <mergeCell ref="A74:D74"/>
    <mergeCell ref="A75:D75"/>
    <mergeCell ref="A76:D76"/>
    <mergeCell ref="A77:D77"/>
    <mergeCell ref="A65:D65"/>
    <mergeCell ref="A66:D66"/>
    <mergeCell ref="A67:D67"/>
    <mergeCell ref="A68:D68"/>
    <mergeCell ref="A69:D69"/>
    <mergeCell ref="A60:D60"/>
    <mergeCell ref="A61:D61"/>
    <mergeCell ref="A62:D62"/>
    <mergeCell ref="A63:D63"/>
    <mergeCell ref="A64:D64"/>
    <mergeCell ref="A55:D55"/>
    <mergeCell ref="A56:D56"/>
    <mergeCell ref="A57:D57"/>
    <mergeCell ref="A58:D58"/>
    <mergeCell ref="A59:D59"/>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35:D35"/>
    <mergeCell ref="A36:D36"/>
    <mergeCell ref="A37:D37"/>
    <mergeCell ref="A38:D38"/>
    <mergeCell ref="A39:D39"/>
    <mergeCell ref="A30:D30"/>
    <mergeCell ref="A31:D31"/>
    <mergeCell ref="A32:D32"/>
    <mergeCell ref="A33:D33"/>
    <mergeCell ref="A34:D34"/>
    <mergeCell ref="A25:D25"/>
    <mergeCell ref="A26:D26"/>
    <mergeCell ref="A27:D27"/>
    <mergeCell ref="A28:D28"/>
    <mergeCell ref="A29:D29"/>
    <mergeCell ref="A20:D20"/>
    <mergeCell ref="A21:D21"/>
    <mergeCell ref="A22:D22"/>
    <mergeCell ref="A23:D23"/>
    <mergeCell ref="A24:D24"/>
    <mergeCell ref="A15:D15"/>
    <mergeCell ref="A16:D16"/>
    <mergeCell ref="A17:D17"/>
    <mergeCell ref="A18:D18"/>
    <mergeCell ref="A19:D19"/>
    <mergeCell ref="A8:C9"/>
    <mergeCell ref="D9:H10"/>
    <mergeCell ref="A12:D12"/>
    <mergeCell ref="A13:D13"/>
    <mergeCell ref="A14:D14"/>
    <mergeCell ref="C1:H1"/>
    <mergeCell ref="A4:C4"/>
    <mergeCell ref="D4:H4"/>
    <mergeCell ref="A6:C6"/>
    <mergeCell ref="D6:H6"/>
  </mergeCells>
  <pageMargins left="0.98425196850393704" right="0.98425196850393704" top="0.98425196850393704" bottom="1.2622948818897637" header="0.98425196850393704" footer="0.98425196850393704"/>
  <pageSetup paperSize="9" orientation="landscape" horizontalDpi="0" verticalDpi="0"/>
  <headerFooter alignWithMargins="0">
    <oddFooter xml:space="preserve">&amp;L&amp;C&amp;R&amp;"Arial"&amp;8&amp;IPage &amp;P of &amp;N&amp;I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Record_x0020_Number xmlns="8f493e50-f4fa-4672-bec5-6587e791f720">R0000845036</Record_x0020_Number>
    <Business_x0020_Groups xmlns="8f493e50-f4fa-4672-bec5-6587e791f720">FBS - Finance &amp; Business Services</Business_x0020_Groups>
    <TaxCatchAll xmlns="8f493e50-f4fa-4672-bec5-6587e791f720">
      <Value>65</Value>
      <Value>23</Value>
      <Value>16</Value>
    </TaxCatchAll>
    <Published_x0020_Externally xmlns="8f493e50-f4fa-4672-bec5-6587e791f720">Yes</Published_x0020_Externally>
    <Document_x0020_Category xmlns="8f493e50-f4fa-4672-bec5-6587e791f720"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Incentive Schemes</TermName>
          <TermId xmlns="http://schemas.microsoft.com/office/infopath/2007/PartnerControls">e6332520-a4a0-472b-bdb7-e40e460dd2d3</TermId>
        </TermInfo>
      </Terms>
    </de1a554c53354888900e11ba3ff10e9e>
    <Attachment_x0020_Category xmlns="8f493e50-f4fa-4672-bec5-6587e791f720">Primary Attachment</Attachment_x0020_Category>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Revenue Proposal</TermName>
          <TermId xmlns="http://schemas.microsoft.com/office/infopath/2007/PartnerControls">f3980111-814c-44b7-9aa4-fe076fe6d80d</TermId>
        </TermInfo>
      </Terms>
    </m5487619c60d4cdf829961d62f0a4c8b>
    <x7iz xmlns="7946d86b-89a8-4e64-b1e9-2d151cd4c610">
      <UserInfo>
        <DisplayName>Sandra Thaow</DisplayName>
        <AccountId>1415</AccountId>
        <AccountType/>
      </UserInfo>
    </x7iz>
    <Confidential1 xmlns="8f493e50-f4fa-4672-bec5-6587e791f720">No</Confidential1>
    <Document_x0020_Status xmlns="7946d86b-89a8-4e64-b1e9-2d151cd4c610">Final</Document_x0020_Status>
    <Attachment_x0020_ID xmlns="8f493e50-f4fa-4672-bec5-6587e791f720">TN133</Attachment_x0020_ID>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Transmission</TermName>
          <TermId xmlns="http://schemas.microsoft.com/office/infopath/2007/PartnerControls">057fc33d-fae5-41b9-87e5-dc1e3aa504ba</TermId>
        </TermInfo>
      </Terms>
    </d515513357cb4f278bf18cadf524fc2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6EDAA352BDFE404691AAC70C6C98696D" ma:contentTypeVersion="21" ma:contentTypeDescription="" ma:contentTypeScope="" ma:versionID="6dc0624ff51cb64958d03cb352b8db79">
  <xsd:schema xmlns:xsd="http://www.w3.org/2001/XMLSchema" xmlns:xs="http://www.w3.org/2001/XMLSchema" xmlns:p="http://schemas.microsoft.com/office/2006/metadata/properties" xmlns:ns1="8f493e50-f4fa-4672-bec5-6587e791f720" xmlns:ns3="7946d86b-89a8-4e64-b1e9-2d151cd4c610" xmlns:ns4="http://schemas.microsoft.com/sharepoint/v4" targetNamespace="http://schemas.microsoft.com/office/2006/metadata/properties" ma:root="true" ma:fieldsID="7a6c3119682fb44cdd91d5b2c23e2ed4" ns1:_="" ns3:_="" ns4:_="">
    <xsd:import namespace="8f493e50-f4fa-4672-bec5-6587e791f720"/>
    <xsd:import namespace="7946d86b-89a8-4e64-b1e9-2d151cd4c610"/>
    <xsd:import namespace="http://schemas.microsoft.com/sharepoint/v4"/>
    <xsd:element name="properties">
      <xsd:complexType>
        <xsd:sequence>
          <xsd:element name="documentManagement">
            <xsd:complexType>
              <xsd:all>
                <xsd:element ref="ns1:Attachment_x0020_ID" minOccurs="0"/>
                <xsd:element ref="ns1:Record_x0020_Number" minOccurs="0"/>
                <xsd:element ref="ns3:Document_x0020_Status" minOccurs="0"/>
                <xsd:element ref="ns1:Confidential1" minOccurs="0"/>
                <xsd:element ref="ns1:Business_x0020_Groups" minOccurs="0"/>
                <xsd:element ref="ns1:Attachment_x0020_Category" minOccurs="0"/>
                <xsd:element ref="ns1:Document_x0020_Category" minOccurs="0"/>
                <xsd:element ref="ns1:Published_x0020_Externally" minOccurs="0"/>
                <xsd:element ref="ns3:x7iz" minOccurs="0"/>
                <xsd:element ref="ns4:IconOverlay" minOccurs="0"/>
                <xsd:element ref="ns1:m5487619c60d4cdf829961d62f0a4c8b" minOccurs="0"/>
                <xsd:element ref="ns1:TaxCatchAll" minOccurs="0"/>
                <xsd:element ref="ns1:TaxCatchAllLabel" minOccurs="0"/>
                <xsd:element ref="ns1:d515513357cb4f278bf18cadf524fc2b" minOccurs="0"/>
                <xsd:element ref="ns1:de1a554c53354888900e11ba3ff10e9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Attachment_x0020_ID" ma:index="0" nillable="true" ma:displayName="Attachment ID" ma:description="E.g. TN123, TN123T%, TN123P, TN123T" ma:internalName="Attachment_x0020_ID">
      <xsd:simpleType>
        <xsd:restriction base="dms:Text">
          <xsd:maxLength value="255"/>
        </xsd:restriction>
      </xsd:simpleType>
    </xsd:element>
    <xsd:element name="Record_x0020_Number" ma:index="3" nillable="true" ma:displayName="Record Number" ma:internalName="Record_x0020_Number">
      <xsd:simpleType>
        <xsd:restriction base="dms:Text">
          <xsd:maxLength value="255"/>
        </xsd:restriction>
      </xsd:simpleType>
    </xsd:element>
    <xsd:element name="Confidential1" ma:index="8" nillable="true" ma:displayName="Confidential" ma:default="No" ma:format="RadioButtons" ma:internalName="Confidential1">
      <xsd:simpleType>
        <xsd:restriction base="dms:Choice">
          <xsd:enumeration value="Yes"/>
          <xsd:enumeration value="No"/>
        </xsd:restriction>
      </xsd:simpleType>
    </xsd:element>
    <xsd:element name="Business_x0020_Groups" ma:index="9"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N/A"/>
        </xsd:restriction>
      </xsd:simpleType>
    </xsd:element>
    <xsd:element name="Attachment_x0020_Category" ma:index="1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Document_x0020_Category" ma:index="11"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12" nillable="true" ma:displayName="Published Externally" ma:default="No" ma:format="RadioButtons" ma:internalName="Published_x0020_Externally">
      <xsd:simpleType>
        <xsd:restriction base="dms:Choice">
          <xsd:enumeration value="Yes"/>
          <xsd:enumeration value="No"/>
        </xsd:restriction>
      </xsd:simpleType>
    </xsd:element>
    <xsd:element name="m5487619c60d4cdf829961d62f0a4c8b" ma:index="18"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9"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515513357cb4f278bf18cadf524fc2b" ma:index="23"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de1a554c53354888900e11ba3ff10e9e" ma:index="25"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6d86b-89a8-4e64-b1e9-2d151cd4c610" elementFormDefault="qualified">
    <xsd:import namespace="http://schemas.microsoft.com/office/2006/documentManagement/types"/>
    <xsd:import namespace="http://schemas.microsoft.com/office/infopath/2007/PartnerControls"/>
    <xsd:element name="Document_x0020_Status" ma:index="6" nillable="true" ma:displayName="Document Status" ma:default="Draft" ma:format="RadioButtons" ma:internalName="Document_x0020_Status">
      <xsd:simpleType>
        <xsd:restriction base="dms:Choice">
          <xsd:enumeration value="Draft"/>
          <xsd:enumeration value="Final"/>
        </xsd:restriction>
      </xsd:simpleType>
    </xsd:element>
    <xsd:element name="x7iz" ma:index="13" nillable="true" ma:displayName="Person or Group" ma:list="UserInfo" ma:internalName="x7i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187AB-0B44-4742-A14B-C1CA4863427C}">
  <ds:schemaRefs>
    <ds:schemaRef ds:uri="http://purl.org/dc/elements/1.1/"/>
    <ds:schemaRef ds:uri="http://schemas.microsoft.com/office/2006/documentManagement/types"/>
    <ds:schemaRef ds:uri="http://purl.org/dc/dcmitype/"/>
    <ds:schemaRef ds:uri="http://www.w3.org/XML/1998/namespace"/>
    <ds:schemaRef ds:uri="8f493e50-f4fa-4672-bec5-6587e791f720"/>
    <ds:schemaRef ds:uri="7946d86b-89a8-4e64-b1e9-2d151cd4c610"/>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sharepoint/v4"/>
  </ds:schemaRefs>
</ds:datastoreItem>
</file>

<file path=customXml/itemProps2.xml><?xml version="1.0" encoding="utf-8"?>
<ds:datastoreItem xmlns:ds="http://schemas.openxmlformats.org/officeDocument/2006/customXml" ds:itemID="{F10D0DC4-33B5-4A93-B1A0-57D9681E4C8D}">
  <ds:schemaRefs>
    <ds:schemaRef ds:uri="http://schemas.microsoft.com/sharepoint/v3/contenttype/forms"/>
  </ds:schemaRefs>
</ds:datastoreItem>
</file>

<file path=customXml/itemProps3.xml><?xml version="1.0" encoding="utf-8"?>
<ds:datastoreItem xmlns:ds="http://schemas.openxmlformats.org/officeDocument/2006/customXml" ds:itemID="{FE4D542B-37DC-4E50-8AEF-386BC7C6868E}">
  <ds:schemaRefs>
    <ds:schemaRef ds:uri="http://schemas.microsoft.com/sharepoint/events"/>
  </ds:schemaRefs>
</ds:datastoreItem>
</file>

<file path=customXml/itemProps4.xml><?xml version="1.0" encoding="utf-8"?>
<ds:datastoreItem xmlns:ds="http://schemas.openxmlformats.org/officeDocument/2006/customXml" ds:itemID="{CB34BB04-0E6B-4DD3-AAD7-24008355AD5B}">
  <ds:schemaRefs>
    <ds:schemaRef ds:uri="http://schemas.microsoft.com/office/2006/metadata/longProperties"/>
  </ds:schemaRefs>
</ds:datastoreItem>
</file>

<file path=customXml/itemProps5.xml><?xml version="1.0" encoding="utf-8"?>
<ds:datastoreItem xmlns:ds="http://schemas.openxmlformats.org/officeDocument/2006/customXml" ds:itemID="{8797C5D1-9CB9-4FCC-AFF6-7071F7ADD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Reference</vt:lpstr>
      <vt:lpstr>OMQ LOS events </vt:lpstr>
      <vt:lpstr>LOS proposed</vt:lpstr>
      <vt:lpstr>AOD</vt:lpstr>
      <vt:lpstr>AOD ptable</vt:lpstr>
      <vt:lpstr>FaultOR</vt:lpstr>
      <vt:lpstr>ForcedOR</vt:lpstr>
      <vt:lpstr>POEquipment</vt:lpstr>
      <vt:lpstr>Faults table</vt:lpstr>
      <vt:lpstr>Faults</vt:lpstr>
      <vt:lpstr>MIC</vt:lpstr>
      <vt:lpstr>TLACORfault</vt:lpstr>
      <vt:lpstr>TFACORfault</vt:lpstr>
      <vt:lpstr>CapACOR fault</vt:lpstr>
      <vt:lpstr>TLACORforced</vt:lpstr>
      <vt:lpstr>TFACOTforced</vt:lpstr>
      <vt:lpstr>CapACORforced</vt:lpstr>
      <vt:lpstr>OLD&gt;</vt:lpstr>
      <vt:lpstr>'CapACOR fault'!Print_Titles</vt:lpstr>
      <vt:lpstr>CapACORforced!Print_Titles</vt:lpstr>
      <vt:lpstr>TFACORfault!Print_Titles</vt:lpstr>
      <vt:lpstr>TFACOTforced!Print_Titles</vt:lpstr>
      <vt:lpstr>TLACORfault!Print_Titles</vt:lpstr>
      <vt:lpstr>TLACORforced!Print_Titles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STPIS targets by Financial Year Transmission </dc:title>
  <dc:creator/>
  <cp:lastModifiedBy/>
  <dcterms:created xsi:type="dcterms:W3CDTF">2016-09-13T04:04:00Z</dcterms:created>
  <dcterms:modified xsi:type="dcterms:W3CDTF">2018-01-15T05:53:24Z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0x01010001E02CCC3410964E993CCD35D068A93E0204006EDAA352BDFE404691AAC70C6C98696D</vt:lpwstr>
  </property>
  <property fmtid="{D5CDD505-2E9C-101B-9397-08002B2CF9AE}" pid="3" name="RecordPoint_WorkflowType">
    <vt:lpwstr>ActiveSubmitStub</vt:lpwstr>
  </property>
  <property fmtid="{D5CDD505-2E9C-101B-9397-08002B2CF9AE}" pid="4" name="RecordPoint_SubmissionCompleted">
    <vt:lpwstr>2018-01-29T18:53:48.3127899+11:00</vt:lpwstr>
  </property>
  <property fmtid="{D5CDD505-2E9C-101B-9397-08002B2CF9AE}" pid="5" name="RecordPoint_ActiveItemUniqueId">
    <vt:lpwstr>{f51c669f-ff01-4eb5-a3b1-fecb3f79726d}</vt:lpwstr>
  </property>
  <property fmtid="{D5CDD505-2E9C-101B-9397-08002B2CF9AE}" pid="6" name="RecordPoint_ActiveItemSiteId">
    <vt:lpwstr>{813152b7-69c2-464f-b7a1-05afac6a8a9a}</vt:lpwstr>
  </property>
  <property fmtid="{D5CDD505-2E9C-101B-9397-08002B2CF9AE}" pid="7" name="RecordPoint_ActiveItemListId">
    <vt:lpwstr>{7946d86b-89a8-4e64-b1e9-2d151cd4c610}</vt:lpwstr>
  </property>
  <property fmtid="{D5CDD505-2E9C-101B-9397-08002B2CF9AE}" pid="8" name="RecordPoint_ActiveItemWebId">
    <vt:lpwstr>{5b808450-c406-4cde-b139-75118b03b2f9}</vt:lpwstr>
  </property>
  <property fmtid="{D5CDD505-2E9C-101B-9397-08002B2CF9AE}" pid="9" name="RecordPoint_RecordNumberSubmitted">
    <vt:lpwstr>R0000845036</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y fmtid="{D5CDD505-2E9C-101B-9397-08002B2CF9AE}" pid="13" name="Determination Category">
    <vt:lpwstr>23;#Incentive Schemes|e6332520-a4a0-472b-bdb7-e40e460dd2d3</vt:lpwstr>
  </property>
  <property fmtid="{D5CDD505-2E9C-101B-9397-08002B2CF9AE}" pid="14" name="Determination Activity">
    <vt:lpwstr>16;#Revenue Proposal|f3980111-814c-44b7-9aa4-fe076fe6d80d</vt:lpwstr>
  </property>
  <property fmtid="{D5CDD505-2E9C-101B-9397-08002B2CF9AE}" pid="15" name="Network">
    <vt:lpwstr>65;#Transmission|057fc33d-fae5-41b9-87e5-dc1e3aa504ba</vt:lpwstr>
  </property>
  <property fmtid="{D5CDD505-2E9C-101B-9397-08002B2CF9AE}" pid="16" name="rnby">
    <vt:lpwstr/>
  </property>
  <property fmtid="{D5CDD505-2E9C-101B-9397-08002B2CF9AE}" pid="17" name="k1hl">
    <vt:lpwstr/>
  </property>
</Properties>
</file>